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hchildres\Downloads\"/>
    </mc:Choice>
  </mc:AlternateContent>
  <xr:revisionPtr revIDLastSave="0" documentId="13_ncr:1_{43322EBC-0F12-4D2E-91A8-D261AF3E0B5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Order_Form" sheetId="7" r:id="rId1"/>
    <sheet name="Pricing" sheetId="9" state="hidden" r:id="rId2"/>
    <sheet name="Event Check In" sheetId="11" state="hidden" r:id="rId3"/>
    <sheet name="Summary" sheetId="6" r:id="rId4"/>
    <sheet name="Reference" sheetId="8" state="hidden" r:id="rId5"/>
  </sheets>
  <definedNames>
    <definedName name="Accessories">Order_Form!#REF!</definedName>
    <definedName name="Apparel" localSheetId="2">Order_Form!#REF!</definedName>
    <definedName name="Apparel">Order_Form!#REF!</definedName>
    <definedName name="Champion">Order_Form!$B$108</definedName>
    <definedName name="Dynamic_Print_Area" localSheetId="3">OFFSET(Summary!$F$1,0,0,COUNTIF(Summary!$U:$U,1)+20,14)</definedName>
    <definedName name="Full_Range">INDIRECT("I15:R843")</definedName>
    <definedName name="GStar">Order_Form!$B$50</definedName>
    <definedName name="Hats">Order_Form!#REF!</definedName>
    <definedName name="Inner_All" localSheetId="0">INDIRECT("J15:Q843")</definedName>
    <definedName name="_xlnm.Print_Area" localSheetId="2">'Event Check In'!$F$1:$X$652</definedName>
    <definedName name="_xlnm.Print_Area" localSheetId="0">Order_Form!$H$4:$Q$215</definedName>
    <definedName name="_xlnm.Print_Area" localSheetId="3">Summary!$F$1:$S$43</definedName>
    <definedName name="Pro">Order_Form!$B$36</definedName>
    <definedName name="Star">Order_Form!$B$171</definedName>
    <definedName name="Targets">Order_Form!#REF!</definedName>
    <definedName name="Top_of_Page">Order_Form!$B$4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9" i="7" l="1"/>
  <c r="H160" i="7"/>
  <c r="H161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9" i="7"/>
  <c r="H131" i="7"/>
  <c r="H132" i="7"/>
  <c r="H133" i="7"/>
  <c r="H134" i="7"/>
  <c r="H135" i="7"/>
  <c r="H137" i="7"/>
  <c r="H138" i="7"/>
  <c r="H140" i="7"/>
  <c r="H102" i="7"/>
  <c r="H105" i="7"/>
  <c r="H106" i="7"/>
  <c r="H107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L2" i="7"/>
  <c r="H42" i="7"/>
  <c r="H43" i="7"/>
  <c r="H44" i="7"/>
  <c r="H45" i="7"/>
  <c r="H46" i="7"/>
  <c r="H48" i="7"/>
  <c r="J2" i="7"/>
  <c r="H13" i="6"/>
  <c r="H98" i="7"/>
  <c r="H204" i="7"/>
  <c r="H157" i="7"/>
  <c r="H64" i="7"/>
  <c r="H66" i="7"/>
  <c r="H92" i="7"/>
  <c r="H93" i="7"/>
  <c r="H94" i="7"/>
  <c r="H95" i="7"/>
  <c r="H96" i="7"/>
  <c r="H97" i="7"/>
  <c r="H158" i="7"/>
  <c r="H167" i="7"/>
  <c r="H168" i="7"/>
  <c r="H169" i="7"/>
  <c r="H176" i="7"/>
  <c r="H177" i="7"/>
  <c r="H178" i="7"/>
  <c r="H179" i="7"/>
  <c r="H180" i="7"/>
  <c r="H188" i="7"/>
  <c r="H189" i="7"/>
  <c r="H190" i="7"/>
  <c r="H195" i="7"/>
  <c r="H196" i="7"/>
  <c r="H197" i="7"/>
  <c r="H198" i="7"/>
  <c r="H201" i="7"/>
  <c r="H203" i="7"/>
  <c r="N2" i="7"/>
  <c r="AC29" i="9"/>
  <c r="AD29" i="9"/>
  <c r="H25" i="7"/>
  <c r="H23" i="7"/>
  <c r="H142" i="7"/>
  <c r="D162" i="7"/>
  <c r="D127" i="7"/>
  <c r="K26" i="9"/>
  <c r="K23" i="9"/>
  <c r="K19" i="9"/>
  <c r="K9" i="9"/>
  <c r="AC45" i="9"/>
  <c r="AC44" i="9"/>
  <c r="AC36" i="9"/>
  <c r="AC40" i="9"/>
  <c r="AC38" i="9"/>
  <c r="D137" i="7"/>
  <c r="D190" i="7"/>
  <c r="Q25" i="9"/>
  <c r="H110" i="7"/>
  <c r="H153" i="7"/>
  <c r="J17" i="9"/>
  <c r="K17" i="9"/>
  <c r="J20" i="9"/>
  <c r="Q151" i="7"/>
  <c r="D186" i="7"/>
  <c r="D185" i="7"/>
  <c r="AC37" i="9"/>
  <c r="R25" i="9"/>
  <c r="AC39" i="9"/>
  <c r="AC52" i="9"/>
  <c r="AD52" i="9"/>
  <c r="J31" i="9"/>
  <c r="J33" i="9"/>
  <c r="J27" i="9"/>
  <c r="K27" i="9"/>
  <c r="D21" i="7"/>
  <c r="AC17" i="9"/>
  <c r="AC16" i="9"/>
  <c r="AC9" i="9"/>
  <c r="J45" i="9"/>
  <c r="AC41" i="9"/>
  <c r="AC19" i="9"/>
  <c r="AC24" i="9"/>
  <c r="D103" i="7"/>
  <c r="J24" i="9"/>
  <c r="K24" i="9"/>
  <c r="AC13" i="9"/>
  <c r="Q24" i="9"/>
  <c r="AC47" i="9"/>
  <c r="Q10" i="9"/>
  <c r="W20" i="9"/>
  <c r="Q48" i="9"/>
  <c r="W48" i="9"/>
  <c r="Q44" i="9"/>
  <c r="Q49" i="9"/>
  <c r="W49" i="9"/>
  <c r="Q45" i="9"/>
  <c r="AC42" i="9"/>
  <c r="R48" i="9"/>
  <c r="R49" i="9"/>
  <c r="W43" i="9"/>
  <c r="W39" i="9"/>
  <c r="W44" i="9"/>
  <c r="W42" i="9"/>
  <c r="W40" i="9"/>
  <c r="W45" i="9"/>
  <c r="W26" i="9"/>
  <c r="W41" i="9"/>
  <c r="W46" i="9"/>
  <c r="W38" i="9"/>
  <c r="W22" i="9"/>
  <c r="W21" i="9"/>
  <c r="W27" i="9"/>
  <c r="R10" i="9"/>
  <c r="AC23" i="9"/>
  <c r="W9" i="9"/>
  <c r="R45" i="9"/>
  <c r="R44" i="9"/>
  <c r="X9" i="9"/>
  <c r="AC12" i="9"/>
  <c r="J40" i="9"/>
  <c r="W33" i="9"/>
  <c r="W34" i="9"/>
  <c r="AC21" i="9"/>
  <c r="AC31" i="9"/>
  <c r="AD31" i="9"/>
  <c r="Q26" i="9"/>
  <c r="Q23" i="9"/>
  <c r="Q22" i="9"/>
  <c r="AC30" i="9"/>
  <c r="AD12" i="9"/>
  <c r="D117" i="7"/>
  <c r="H58" i="7"/>
  <c r="D58" i="7"/>
  <c r="AC8" i="9"/>
  <c r="W13" i="9"/>
  <c r="AD38" i="9"/>
  <c r="X27" i="9"/>
  <c r="X34" i="9"/>
  <c r="X33" i="9"/>
  <c r="AD37" i="9"/>
  <c r="AD39" i="9"/>
  <c r="AC46" i="9"/>
  <c r="AD46" i="9"/>
  <c r="H20" i="7"/>
  <c r="D23" i="7"/>
  <c r="H24" i="7"/>
  <c r="D24" i="7"/>
  <c r="D25" i="7"/>
  <c r="D26" i="7"/>
  <c r="H27" i="7"/>
  <c r="D27" i="7"/>
  <c r="H28" i="7"/>
  <c r="D28" i="7"/>
  <c r="H29" i="7"/>
  <c r="D29" i="7"/>
  <c r="D30" i="7"/>
  <c r="H32" i="7"/>
  <c r="D32" i="7"/>
  <c r="H33" i="7"/>
  <c r="D33" i="7"/>
  <c r="D34" i="7"/>
  <c r="H37" i="7"/>
  <c r="H38" i="7"/>
  <c r="D38" i="7"/>
  <c r="H39" i="7"/>
  <c r="D39" i="7"/>
  <c r="D40" i="7"/>
  <c r="D41" i="7"/>
  <c r="D42" i="7"/>
  <c r="D43" i="7"/>
  <c r="D44" i="7"/>
  <c r="D45" i="7"/>
  <c r="D46" i="7"/>
  <c r="D47" i="7"/>
  <c r="D48" i="7"/>
  <c r="H49" i="7"/>
  <c r="D49" i="7"/>
  <c r="H54" i="7"/>
  <c r="D54" i="7"/>
  <c r="H55" i="7"/>
  <c r="D55" i="7"/>
  <c r="H56" i="7"/>
  <c r="D56" i="7"/>
  <c r="H57" i="7"/>
  <c r="H59" i="7"/>
  <c r="D59" i="7"/>
  <c r="H60" i="7"/>
  <c r="D60" i="7"/>
  <c r="J14" i="9"/>
  <c r="D104" i="7"/>
  <c r="D105" i="7"/>
  <c r="D106" i="7"/>
  <c r="D107" i="7"/>
  <c r="D108" i="7"/>
  <c r="D110" i="7"/>
  <c r="D111" i="7"/>
  <c r="D112" i="7"/>
  <c r="D116" i="7"/>
  <c r="D118" i="7"/>
  <c r="D119" i="7"/>
  <c r="D120" i="7"/>
  <c r="D121" i="7"/>
  <c r="D122" i="7"/>
  <c r="D123" i="7"/>
  <c r="D124" i="7"/>
  <c r="D125" i="7"/>
  <c r="D126" i="7"/>
  <c r="D128" i="7"/>
  <c r="D130" i="7"/>
  <c r="D131" i="7"/>
  <c r="D133" i="7"/>
  <c r="D134" i="7"/>
  <c r="D135" i="7"/>
  <c r="D136" i="7"/>
  <c r="D138" i="7"/>
  <c r="D139" i="7"/>
  <c r="D140" i="7"/>
  <c r="H141" i="7"/>
  <c r="D142" i="7"/>
  <c r="H143" i="7"/>
  <c r="D143" i="7"/>
  <c r="D144" i="7"/>
  <c r="H145" i="7"/>
  <c r="D145" i="7"/>
  <c r="H146" i="7"/>
  <c r="D146" i="7"/>
  <c r="D147" i="7"/>
  <c r="H148" i="7"/>
  <c r="D148" i="7"/>
  <c r="D149" i="7"/>
  <c r="H150" i="7"/>
  <c r="D150" i="7"/>
  <c r="D154" i="7"/>
  <c r="D155" i="7"/>
  <c r="D157" i="7"/>
  <c r="D158" i="7"/>
  <c r="D159" i="7"/>
  <c r="D160" i="7"/>
  <c r="D161" i="7"/>
  <c r="D163" i="7"/>
  <c r="D168" i="7"/>
  <c r="D169" i="7"/>
  <c r="D170" i="7"/>
  <c r="D171" i="7"/>
  <c r="D176" i="7"/>
  <c r="D177" i="7"/>
  <c r="D178" i="7"/>
  <c r="D179" i="7"/>
  <c r="D180" i="7"/>
  <c r="D181" i="7"/>
  <c r="D182" i="7"/>
  <c r="D183" i="7"/>
  <c r="D184" i="7"/>
  <c r="D187" i="7"/>
  <c r="D188" i="7"/>
  <c r="D189" i="7"/>
  <c r="D191" i="7"/>
  <c r="D192" i="7"/>
  <c r="D193" i="7"/>
  <c r="D194" i="7"/>
  <c r="D195" i="7"/>
  <c r="D196" i="7"/>
  <c r="D197" i="7"/>
  <c r="D198" i="7"/>
  <c r="D201" i="7"/>
  <c r="D202" i="7"/>
  <c r="D203" i="7"/>
  <c r="D204" i="7"/>
  <c r="H205" i="7"/>
  <c r="D205" i="7"/>
  <c r="D206" i="7"/>
  <c r="H207" i="7"/>
  <c r="D207" i="7"/>
  <c r="D208" i="7"/>
  <c r="D209" i="7"/>
  <c r="H210" i="7"/>
  <c r="D210" i="7"/>
  <c r="H211" i="7"/>
  <c r="D211" i="7"/>
  <c r="D212" i="7"/>
  <c r="H213" i="7"/>
  <c r="D213" i="7"/>
  <c r="D214" i="7"/>
  <c r="H215" i="7"/>
  <c r="D215" i="7"/>
  <c r="J18" i="9"/>
  <c r="J28" i="9"/>
  <c r="D65" i="7"/>
  <c r="D66" i="7"/>
  <c r="D67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R22" i="9"/>
  <c r="R23" i="9"/>
  <c r="X13" i="9"/>
  <c r="W25" i="9"/>
  <c r="X25" i="9"/>
  <c r="AC51" i="9"/>
  <c r="AD51" i="9"/>
  <c r="X49" i="9"/>
  <c r="AD24" i="9"/>
  <c r="X22" i="9"/>
  <c r="X21" i="9"/>
  <c r="AD23" i="9"/>
  <c r="Q34" i="9"/>
  <c r="R34" i="9"/>
  <c r="X42" i="9"/>
  <c r="X41" i="9"/>
  <c r="X44" i="9"/>
  <c r="X43" i="9"/>
  <c r="X46" i="9"/>
  <c r="X45" i="9"/>
  <c r="X48" i="9"/>
  <c r="X40" i="9"/>
  <c r="X39" i="9"/>
  <c r="X20" i="9"/>
  <c r="X26" i="9"/>
  <c r="AD41" i="9"/>
  <c r="AG29" i="6"/>
  <c r="AD47" i="9"/>
  <c r="W18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W967" i="6"/>
  <c r="W968" i="6"/>
  <c r="W969" i="6"/>
  <c r="W970" i="6"/>
  <c r="W971" i="6"/>
  <c r="W972" i="6"/>
  <c r="W973" i="6"/>
  <c r="W974" i="6"/>
  <c r="W975" i="6"/>
  <c r="W976" i="6"/>
  <c r="W977" i="6"/>
  <c r="W978" i="6"/>
  <c r="W979" i="6"/>
  <c r="W980" i="6"/>
  <c r="W981" i="6"/>
  <c r="W982" i="6"/>
  <c r="W983" i="6"/>
  <c r="W984" i="6"/>
  <c r="W985" i="6"/>
  <c r="W986" i="6"/>
  <c r="W987" i="6"/>
  <c r="W988" i="6"/>
  <c r="W989" i="6"/>
  <c r="W990" i="6"/>
  <c r="W991" i="6"/>
  <c r="W992" i="6"/>
  <c r="W993" i="6"/>
  <c r="W994" i="6"/>
  <c r="W995" i="6"/>
  <c r="W996" i="6"/>
  <c r="W997" i="6"/>
  <c r="W998" i="6"/>
  <c r="W999" i="6"/>
  <c r="W1000" i="6"/>
  <c r="W1001" i="6"/>
  <c r="W1002" i="6"/>
  <c r="W1003" i="6"/>
  <c r="W1004" i="6"/>
  <c r="W1005" i="6"/>
  <c r="W1006" i="6"/>
  <c r="W1007" i="6"/>
  <c r="W1008" i="6"/>
  <c r="W1009" i="6"/>
  <c r="W1010" i="6"/>
  <c r="W1011" i="6"/>
  <c r="W1012" i="6"/>
  <c r="W1013" i="6"/>
  <c r="AC28" i="9"/>
  <c r="AD28" i="9"/>
  <c r="AD13" i="9"/>
  <c r="AE30" i="6"/>
  <c r="L23" i="9"/>
  <c r="T18" i="6"/>
  <c r="U18" i="6"/>
  <c r="V18" i="6"/>
  <c r="AG28" i="6"/>
  <c r="P8" i="6"/>
  <c r="AD19" i="9"/>
  <c r="V841" i="6"/>
  <c r="U841" i="6"/>
  <c r="V842" i="6"/>
  <c r="U842" i="6"/>
  <c r="X842" i="6"/>
  <c r="V843" i="6"/>
  <c r="U843" i="6"/>
  <c r="X843" i="6"/>
  <c r="V844" i="6"/>
  <c r="U844" i="6"/>
  <c r="X844" i="6"/>
  <c r="V845" i="6"/>
  <c r="U845" i="6"/>
  <c r="X845" i="6"/>
  <c r="V846" i="6"/>
  <c r="U846" i="6"/>
  <c r="X846" i="6"/>
  <c r="V847" i="6"/>
  <c r="U847" i="6"/>
  <c r="X847" i="6"/>
  <c r="V848" i="6"/>
  <c r="U848" i="6"/>
  <c r="X848" i="6"/>
  <c r="V849" i="6"/>
  <c r="U849" i="6"/>
  <c r="X849" i="6"/>
  <c r="V850" i="6"/>
  <c r="U850" i="6"/>
  <c r="X850" i="6"/>
  <c r="V851" i="6"/>
  <c r="U851" i="6"/>
  <c r="X851" i="6"/>
  <c r="V852" i="6"/>
  <c r="U852" i="6"/>
  <c r="X852" i="6"/>
  <c r="V853" i="6"/>
  <c r="U853" i="6"/>
  <c r="X853" i="6"/>
  <c r="V854" i="6"/>
  <c r="U854" i="6"/>
  <c r="X854" i="6"/>
  <c r="V855" i="6"/>
  <c r="U855" i="6"/>
  <c r="X855" i="6"/>
  <c r="V856" i="6"/>
  <c r="U856" i="6"/>
  <c r="X856" i="6"/>
  <c r="V857" i="6"/>
  <c r="U857" i="6"/>
  <c r="X857" i="6"/>
  <c r="V858" i="6"/>
  <c r="U858" i="6"/>
  <c r="X858" i="6"/>
  <c r="V859" i="6"/>
  <c r="U859" i="6"/>
  <c r="X859" i="6"/>
  <c r="V860" i="6"/>
  <c r="U860" i="6"/>
  <c r="X860" i="6"/>
  <c r="V861" i="6"/>
  <c r="U861" i="6"/>
  <c r="X861" i="6"/>
  <c r="V862" i="6"/>
  <c r="U862" i="6"/>
  <c r="X862" i="6"/>
  <c r="V863" i="6"/>
  <c r="U863" i="6"/>
  <c r="X863" i="6"/>
  <c r="V864" i="6"/>
  <c r="U864" i="6"/>
  <c r="X864" i="6"/>
  <c r="V865" i="6"/>
  <c r="U865" i="6"/>
  <c r="X865" i="6"/>
  <c r="V866" i="6"/>
  <c r="U866" i="6"/>
  <c r="X866" i="6"/>
  <c r="V867" i="6"/>
  <c r="U867" i="6"/>
  <c r="X867" i="6"/>
  <c r="V868" i="6"/>
  <c r="U868" i="6"/>
  <c r="X868" i="6"/>
  <c r="V869" i="6"/>
  <c r="U869" i="6"/>
  <c r="X869" i="6"/>
  <c r="V870" i="6"/>
  <c r="U870" i="6"/>
  <c r="X870" i="6"/>
  <c r="V871" i="6"/>
  <c r="U871" i="6"/>
  <c r="X871" i="6"/>
  <c r="V872" i="6"/>
  <c r="U872" i="6"/>
  <c r="X872" i="6"/>
  <c r="V873" i="6"/>
  <c r="U873" i="6"/>
  <c r="X873" i="6"/>
  <c r="V874" i="6"/>
  <c r="U874" i="6"/>
  <c r="X874" i="6"/>
  <c r="V875" i="6"/>
  <c r="U875" i="6"/>
  <c r="X875" i="6"/>
  <c r="V876" i="6"/>
  <c r="U876" i="6"/>
  <c r="X876" i="6"/>
  <c r="V877" i="6"/>
  <c r="U877" i="6"/>
  <c r="X877" i="6"/>
  <c r="V878" i="6"/>
  <c r="U878" i="6"/>
  <c r="X878" i="6"/>
  <c r="V879" i="6"/>
  <c r="U879" i="6"/>
  <c r="X879" i="6"/>
  <c r="V880" i="6"/>
  <c r="U880" i="6"/>
  <c r="X880" i="6"/>
  <c r="V881" i="6"/>
  <c r="U881" i="6"/>
  <c r="X881" i="6"/>
  <c r="V882" i="6"/>
  <c r="U882" i="6"/>
  <c r="X882" i="6"/>
  <c r="V883" i="6"/>
  <c r="U883" i="6"/>
  <c r="X883" i="6"/>
  <c r="V884" i="6"/>
  <c r="U884" i="6"/>
  <c r="X884" i="6"/>
  <c r="V885" i="6"/>
  <c r="U885" i="6"/>
  <c r="X885" i="6"/>
  <c r="V886" i="6"/>
  <c r="U886" i="6"/>
  <c r="X886" i="6"/>
  <c r="V887" i="6"/>
  <c r="U887" i="6"/>
  <c r="X887" i="6"/>
  <c r="V888" i="6"/>
  <c r="U888" i="6"/>
  <c r="X888" i="6"/>
  <c r="V889" i="6"/>
  <c r="U889" i="6"/>
  <c r="X889" i="6"/>
  <c r="V890" i="6"/>
  <c r="U890" i="6"/>
  <c r="X890" i="6"/>
  <c r="V891" i="6"/>
  <c r="U891" i="6"/>
  <c r="X891" i="6"/>
  <c r="V892" i="6"/>
  <c r="U892" i="6"/>
  <c r="X892" i="6"/>
  <c r="V893" i="6"/>
  <c r="U893" i="6"/>
  <c r="X893" i="6"/>
  <c r="V894" i="6"/>
  <c r="U894" i="6"/>
  <c r="X894" i="6"/>
  <c r="V895" i="6"/>
  <c r="U895" i="6"/>
  <c r="X895" i="6"/>
  <c r="V896" i="6"/>
  <c r="U896" i="6"/>
  <c r="X896" i="6"/>
  <c r="V897" i="6"/>
  <c r="U897" i="6"/>
  <c r="X897" i="6"/>
  <c r="V898" i="6"/>
  <c r="U898" i="6"/>
  <c r="X898" i="6"/>
  <c r="V899" i="6"/>
  <c r="U899" i="6"/>
  <c r="X899" i="6"/>
  <c r="V900" i="6"/>
  <c r="U900" i="6"/>
  <c r="X900" i="6"/>
  <c r="V901" i="6"/>
  <c r="U901" i="6"/>
  <c r="X901" i="6"/>
  <c r="V902" i="6"/>
  <c r="U902" i="6"/>
  <c r="X902" i="6"/>
  <c r="V903" i="6"/>
  <c r="U903" i="6"/>
  <c r="X903" i="6"/>
  <c r="V904" i="6"/>
  <c r="U904" i="6"/>
  <c r="X904" i="6"/>
  <c r="V905" i="6"/>
  <c r="U905" i="6"/>
  <c r="X905" i="6"/>
  <c r="V906" i="6"/>
  <c r="U906" i="6"/>
  <c r="X906" i="6"/>
  <c r="V907" i="6"/>
  <c r="U907" i="6"/>
  <c r="X907" i="6"/>
  <c r="V908" i="6"/>
  <c r="U908" i="6"/>
  <c r="X908" i="6"/>
  <c r="V909" i="6"/>
  <c r="U909" i="6"/>
  <c r="X909" i="6"/>
  <c r="V910" i="6"/>
  <c r="U910" i="6"/>
  <c r="X910" i="6"/>
  <c r="V911" i="6"/>
  <c r="U911" i="6"/>
  <c r="X911" i="6"/>
  <c r="V912" i="6"/>
  <c r="U912" i="6"/>
  <c r="X912" i="6"/>
  <c r="V913" i="6"/>
  <c r="U913" i="6"/>
  <c r="X913" i="6"/>
  <c r="V914" i="6"/>
  <c r="U914" i="6"/>
  <c r="X914" i="6"/>
  <c r="V915" i="6"/>
  <c r="U915" i="6"/>
  <c r="X915" i="6"/>
  <c r="V916" i="6"/>
  <c r="U916" i="6"/>
  <c r="X916" i="6"/>
  <c r="V917" i="6"/>
  <c r="U917" i="6"/>
  <c r="X917" i="6"/>
  <c r="V918" i="6"/>
  <c r="U918" i="6"/>
  <c r="X918" i="6"/>
  <c r="V919" i="6"/>
  <c r="U919" i="6"/>
  <c r="X919" i="6"/>
  <c r="V920" i="6"/>
  <c r="U920" i="6"/>
  <c r="X920" i="6"/>
  <c r="V921" i="6"/>
  <c r="U921" i="6"/>
  <c r="X921" i="6"/>
  <c r="V922" i="6"/>
  <c r="U922" i="6"/>
  <c r="X922" i="6"/>
  <c r="V923" i="6"/>
  <c r="U923" i="6"/>
  <c r="X923" i="6"/>
  <c r="V924" i="6"/>
  <c r="U924" i="6"/>
  <c r="X924" i="6"/>
  <c r="V925" i="6"/>
  <c r="U925" i="6"/>
  <c r="X925" i="6"/>
  <c r="V926" i="6"/>
  <c r="U926" i="6"/>
  <c r="X926" i="6"/>
  <c r="V927" i="6"/>
  <c r="U927" i="6"/>
  <c r="X927" i="6"/>
  <c r="V928" i="6"/>
  <c r="U928" i="6"/>
  <c r="X928" i="6"/>
  <c r="V929" i="6"/>
  <c r="U929" i="6"/>
  <c r="X929" i="6"/>
  <c r="V930" i="6"/>
  <c r="U930" i="6"/>
  <c r="X930" i="6"/>
  <c r="V931" i="6"/>
  <c r="U931" i="6"/>
  <c r="X931" i="6"/>
  <c r="V932" i="6"/>
  <c r="U932" i="6"/>
  <c r="X932" i="6"/>
  <c r="V933" i="6"/>
  <c r="U933" i="6"/>
  <c r="X933" i="6"/>
  <c r="V934" i="6"/>
  <c r="U934" i="6"/>
  <c r="X934" i="6"/>
  <c r="V935" i="6"/>
  <c r="U935" i="6"/>
  <c r="X935" i="6"/>
  <c r="V936" i="6"/>
  <c r="U936" i="6"/>
  <c r="X936" i="6"/>
  <c r="V937" i="6"/>
  <c r="U937" i="6"/>
  <c r="X937" i="6"/>
  <c r="V938" i="6"/>
  <c r="U938" i="6"/>
  <c r="X938" i="6"/>
  <c r="V939" i="6"/>
  <c r="U939" i="6"/>
  <c r="X939" i="6"/>
  <c r="V940" i="6"/>
  <c r="U940" i="6"/>
  <c r="X940" i="6"/>
  <c r="V941" i="6"/>
  <c r="U941" i="6"/>
  <c r="X941" i="6"/>
  <c r="V942" i="6"/>
  <c r="U942" i="6"/>
  <c r="X942" i="6"/>
  <c r="V943" i="6"/>
  <c r="U943" i="6"/>
  <c r="X943" i="6"/>
  <c r="V944" i="6"/>
  <c r="U944" i="6"/>
  <c r="X944" i="6"/>
  <c r="V945" i="6"/>
  <c r="U945" i="6"/>
  <c r="X945" i="6"/>
  <c r="V946" i="6"/>
  <c r="U946" i="6"/>
  <c r="X946" i="6"/>
  <c r="V947" i="6"/>
  <c r="U947" i="6"/>
  <c r="X947" i="6"/>
  <c r="V948" i="6"/>
  <c r="U948" i="6"/>
  <c r="X948" i="6"/>
  <c r="V949" i="6"/>
  <c r="U949" i="6"/>
  <c r="X949" i="6"/>
  <c r="V950" i="6"/>
  <c r="U950" i="6"/>
  <c r="X950" i="6"/>
  <c r="V951" i="6"/>
  <c r="U951" i="6"/>
  <c r="X951" i="6"/>
  <c r="V952" i="6"/>
  <c r="U952" i="6"/>
  <c r="X952" i="6"/>
  <c r="V953" i="6"/>
  <c r="U953" i="6"/>
  <c r="X953" i="6"/>
  <c r="V954" i="6"/>
  <c r="U954" i="6"/>
  <c r="X954" i="6"/>
  <c r="V955" i="6"/>
  <c r="U955" i="6"/>
  <c r="X955" i="6"/>
  <c r="V956" i="6"/>
  <c r="U956" i="6"/>
  <c r="X956" i="6"/>
  <c r="V957" i="6"/>
  <c r="U957" i="6"/>
  <c r="X957" i="6"/>
  <c r="V958" i="6"/>
  <c r="U958" i="6"/>
  <c r="X958" i="6"/>
  <c r="V959" i="6"/>
  <c r="U959" i="6"/>
  <c r="X959" i="6"/>
  <c r="V960" i="6"/>
  <c r="U960" i="6"/>
  <c r="X960" i="6"/>
  <c r="V961" i="6"/>
  <c r="U961" i="6"/>
  <c r="X961" i="6"/>
  <c r="V962" i="6"/>
  <c r="U962" i="6"/>
  <c r="X962" i="6"/>
  <c r="V963" i="6"/>
  <c r="U963" i="6"/>
  <c r="X963" i="6"/>
  <c r="V964" i="6"/>
  <c r="U964" i="6"/>
  <c r="X964" i="6"/>
  <c r="V965" i="6"/>
  <c r="U965" i="6"/>
  <c r="X965" i="6"/>
  <c r="V966" i="6"/>
  <c r="U966" i="6"/>
  <c r="X966" i="6"/>
  <c r="V967" i="6"/>
  <c r="U967" i="6"/>
  <c r="X967" i="6"/>
  <c r="V968" i="6"/>
  <c r="U968" i="6"/>
  <c r="X968" i="6"/>
  <c r="V969" i="6"/>
  <c r="U969" i="6"/>
  <c r="X969" i="6"/>
  <c r="V970" i="6"/>
  <c r="U970" i="6"/>
  <c r="X970" i="6"/>
  <c r="V971" i="6"/>
  <c r="U971" i="6"/>
  <c r="X971" i="6"/>
  <c r="V972" i="6"/>
  <c r="U972" i="6"/>
  <c r="X972" i="6"/>
  <c r="V973" i="6"/>
  <c r="U973" i="6"/>
  <c r="X973" i="6"/>
  <c r="V974" i="6"/>
  <c r="U974" i="6"/>
  <c r="X974" i="6"/>
  <c r="V975" i="6"/>
  <c r="U975" i="6"/>
  <c r="X975" i="6"/>
  <c r="V976" i="6"/>
  <c r="U976" i="6"/>
  <c r="X976" i="6"/>
  <c r="V977" i="6"/>
  <c r="U977" i="6"/>
  <c r="X977" i="6"/>
  <c r="V978" i="6"/>
  <c r="U978" i="6"/>
  <c r="X978" i="6"/>
  <c r="V979" i="6"/>
  <c r="U979" i="6"/>
  <c r="X979" i="6"/>
  <c r="V980" i="6"/>
  <c r="U980" i="6"/>
  <c r="X980" i="6"/>
  <c r="V981" i="6"/>
  <c r="U981" i="6"/>
  <c r="X981" i="6"/>
  <c r="V982" i="6"/>
  <c r="U982" i="6"/>
  <c r="X982" i="6"/>
  <c r="V983" i="6"/>
  <c r="U983" i="6"/>
  <c r="X983" i="6"/>
  <c r="V984" i="6"/>
  <c r="U984" i="6"/>
  <c r="X984" i="6"/>
  <c r="V985" i="6"/>
  <c r="U985" i="6"/>
  <c r="X985" i="6"/>
  <c r="V986" i="6"/>
  <c r="U986" i="6"/>
  <c r="X986" i="6"/>
  <c r="V987" i="6"/>
  <c r="U987" i="6"/>
  <c r="X987" i="6"/>
  <c r="V988" i="6"/>
  <c r="U988" i="6"/>
  <c r="X988" i="6"/>
  <c r="V989" i="6"/>
  <c r="U989" i="6"/>
  <c r="X989" i="6"/>
  <c r="V990" i="6"/>
  <c r="U990" i="6"/>
  <c r="X990" i="6"/>
  <c r="V991" i="6"/>
  <c r="U991" i="6"/>
  <c r="X991" i="6"/>
  <c r="V992" i="6"/>
  <c r="U992" i="6"/>
  <c r="X992" i="6"/>
  <c r="V993" i="6"/>
  <c r="U993" i="6"/>
  <c r="X993" i="6"/>
  <c r="V994" i="6"/>
  <c r="U994" i="6"/>
  <c r="X994" i="6"/>
  <c r="V995" i="6"/>
  <c r="U995" i="6"/>
  <c r="X995" i="6"/>
  <c r="V996" i="6"/>
  <c r="U996" i="6"/>
  <c r="X996" i="6"/>
  <c r="V997" i="6"/>
  <c r="U997" i="6"/>
  <c r="X997" i="6"/>
  <c r="V998" i="6"/>
  <c r="U998" i="6"/>
  <c r="X998" i="6"/>
  <c r="V999" i="6"/>
  <c r="U999" i="6"/>
  <c r="X999" i="6"/>
  <c r="V1000" i="6"/>
  <c r="U1000" i="6"/>
  <c r="X1000" i="6"/>
  <c r="V1001" i="6"/>
  <c r="U1001" i="6"/>
  <c r="X1001" i="6"/>
  <c r="V1002" i="6"/>
  <c r="U1002" i="6"/>
  <c r="X1002" i="6"/>
  <c r="V1003" i="6"/>
  <c r="U1003" i="6"/>
  <c r="X1003" i="6"/>
  <c r="V1004" i="6"/>
  <c r="U1004" i="6"/>
  <c r="X1004" i="6"/>
  <c r="V1005" i="6"/>
  <c r="U1005" i="6"/>
  <c r="X1005" i="6"/>
  <c r="V1006" i="6"/>
  <c r="U1006" i="6"/>
  <c r="X1006" i="6"/>
  <c r="V1007" i="6"/>
  <c r="U1007" i="6"/>
  <c r="X1007" i="6"/>
  <c r="V1008" i="6"/>
  <c r="U1008" i="6"/>
  <c r="X1008" i="6"/>
  <c r="V1009" i="6"/>
  <c r="U1009" i="6"/>
  <c r="X1009" i="6"/>
  <c r="V1010" i="6"/>
  <c r="U1010" i="6"/>
  <c r="X1010" i="6"/>
  <c r="M6" i="11"/>
  <c r="G6" i="11"/>
  <c r="AD9" i="9"/>
  <c r="AC14" i="9"/>
  <c r="AD14" i="9"/>
  <c r="AC15" i="9"/>
  <c r="AD15" i="9"/>
  <c r="AD16" i="9"/>
  <c r="AD17" i="9"/>
  <c r="AC18" i="9"/>
  <c r="AD18" i="9"/>
  <c r="AC22" i="9"/>
  <c r="AD22" i="9"/>
  <c r="AC25" i="9"/>
  <c r="AD25" i="9"/>
  <c r="AC26" i="9"/>
  <c r="AD26" i="9"/>
  <c r="AC27" i="9"/>
  <c r="AD27" i="9"/>
  <c r="N4" i="7"/>
  <c r="P3" i="6"/>
  <c r="H15" i="6"/>
  <c r="G16" i="6"/>
  <c r="G7" i="6"/>
  <c r="G3" i="6"/>
  <c r="F16" i="6"/>
  <c r="J13" i="6"/>
  <c r="P9" i="6"/>
  <c r="P7" i="6"/>
  <c r="P6" i="6"/>
  <c r="P5" i="6"/>
  <c r="P4" i="6"/>
  <c r="AD50" i="9"/>
  <c r="AD43" i="9"/>
  <c r="AC35" i="9"/>
  <c r="AD35" i="9"/>
  <c r="Q15" i="9"/>
  <c r="R15" i="9"/>
  <c r="Q35" i="7"/>
  <c r="J11" i="9"/>
  <c r="D115" i="7"/>
  <c r="Q100" i="7"/>
  <c r="W30" i="9"/>
  <c r="X30" i="9"/>
  <c r="J15" i="9"/>
  <c r="K15" i="9"/>
  <c r="D200" i="7"/>
  <c r="D199" i="7"/>
  <c r="D2" i="9"/>
  <c r="F2" i="9"/>
  <c r="K28" i="9"/>
  <c r="D174" i="7"/>
  <c r="D132" i="7"/>
  <c r="D175" i="7"/>
  <c r="J7" i="9"/>
  <c r="Q164" i="7"/>
  <c r="Q18" i="7"/>
  <c r="J10" i="9"/>
  <c r="Q61" i="7"/>
  <c r="Q50" i="7"/>
  <c r="Q37" i="9"/>
  <c r="R37" i="9"/>
  <c r="D114" i="7"/>
  <c r="D113" i="7"/>
  <c r="J16" i="9"/>
  <c r="K16" i="9"/>
  <c r="W8" i="9"/>
  <c r="X8" i="9"/>
  <c r="D173" i="7"/>
  <c r="D57" i="7"/>
  <c r="D53" i="7"/>
  <c r="D68" i="7"/>
  <c r="J12" i="9"/>
  <c r="K12" i="9"/>
  <c r="J21" i="9"/>
  <c r="K21" i="9"/>
  <c r="J8" i="9"/>
  <c r="W28" i="9"/>
  <c r="X28" i="9"/>
  <c r="W24" i="9"/>
  <c r="X24" i="9"/>
  <c r="W23" i="9"/>
  <c r="X23" i="9"/>
  <c r="Q41" i="9"/>
  <c r="R41" i="9"/>
  <c r="Q43" i="9"/>
  <c r="R43" i="9"/>
  <c r="Q46" i="9"/>
  <c r="R46" i="9"/>
  <c r="Q47" i="9"/>
  <c r="R47" i="9"/>
  <c r="Q40" i="9"/>
  <c r="R40" i="9"/>
  <c r="X37" i="9"/>
  <c r="W47" i="9"/>
  <c r="X47" i="9"/>
  <c r="W32" i="9"/>
  <c r="X32" i="9"/>
  <c r="AC48" i="9"/>
  <c r="AD48" i="9"/>
  <c r="R24" i="9"/>
  <c r="D153" i="7"/>
  <c r="D102" i="7"/>
  <c r="D101" i="7"/>
  <c r="D20" i="7"/>
  <c r="D19" i="7"/>
  <c r="D64" i="7"/>
  <c r="D167" i="7"/>
  <c r="D129" i="7"/>
  <c r="AD42" i="9"/>
  <c r="AD36" i="9"/>
  <c r="D63" i="7"/>
  <c r="D37" i="7"/>
  <c r="D36" i="7"/>
  <c r="D35" i="7"/>
  <c r="D166" i="7"/>
  <c r="D52" i="7"/>
  <c r="D51" i="7"/>
  <c r="D156" i="7"/>
  <c r="D141" i="7"/>
  <c r="D31" i="7"/>
  <c r="D22" i="7"/>
  <c r="Q6" i="9"/>
  <c r="R6" i="9"/>
  <c r="J41" i="9"/>
  <c r="J37" i="9"/>
  <c r="Q16" i="9"/>
  <c r="R16" i="9"/>
  <c r="W6" i="9"/>
  <c r="X6" i="9"/>
  <c r="J36" i="9"/>
  <c r="AD45" i="9"/>
  <c r="J35" i="9"/>
  <c r="J32" i="9"/>
  <c r="AC11" i="9"/>
  <c r="AD11" i="9"/>
  <c r="J38" i="9"/>
  <c r="AC7" i="9"/>
  <c r="AD7" i="9"/>
  <c r="AD30" i="9"/>
  <c r="AF29" i="6"/>
  <c r="AE29" i="6"/>
  <c r="Q36" i="9"/>
  <c r="R36" i="9"/>
  <c r="AD21" i="9"/>
  <c r="Q9" i="9"/>
  <c r="R9" i="9"/>
  <c r="X38" i="9"/>
  <c r="Q18" i="9"/>
  <c r="R18" i="9"/>
  <c r="Q17" i="9"/>
  <c r="R17" i="9"/>
  <c r="AD44" i="9"/>
  <c r="Q7" i="9"/>
  <c r="R7" i="9"/>
  <c r="W14" i="9"/>
  <c r="X14" i="9"/>
  <c r="W12" i="9"/>
  <c r="X12" i="9"/>
  <c r="Q32" i="9"/>
  <c r="R32" i="9"/>
  <c r="X50" i="9"/>
  <c r="Q33" i="9"/>
  <c r="R33" i="9"/>
  <c r="Q8" i="9"/>
  <c r="R8" i="9"/>
  <c r="Q14" i="9"/>
  <c r="R14" i="9"/>
  <c r="AJ26" i="6"/>
  <c r="AF27" i="6"/>
  <c r="AE27" i="6"/>
  <c r="W16" i="9"/>
  <c r="X16" i="9"/>
  <c r="AF26" i="6"/>
  <c r="AE26" i="6"/>
  <c r="AD40" i="9"/>
  <c r="Q27" i="9"/>
  <c r="R27" i="9"/>
  <c r="AC49" i="9"/>
  <c r="AD49" i="9"/>
  <c r="AC10" i="9"/>
  <c r="AD10" i="9"/>
  <c r="W7" i="9"/>
  <c r="X7" i="9"/>
  <c r="W17" i="9"/>
  <c r="X17" i="9"/>
  <c r="W15" i="9"/>
  <c r="X15" i="9"/>
  <c r="W10" i="9"/>
  <c r="X10" i="9"/>
  <c r="W11" i="9"/>
  <c r="X11" i="9"/>
  <c r="J34" i="9"/>
  <c r="AC20" i="9"/>
  <c r="AD20" i="9"/>
  <c r="AC6" i="9"/>
  <c r="AD6" i="9"/>
  <c r="J25" i="9"/>
  <c r="K25" i="9"/>
  <c r="J42" i="9"/>
  <c r="J39" i="9"/>
  <c r="AC34" i="9"/>
  <c r="AD34" i="9"/>
  <c r="R26" i="9"/>
  <c r="Q19" i="9"/>
  <c r="R19" i="9"/>
  <c r="Q13" i="9"/>
  <c r="R13" i="9"/>
  <c r="Q35" i="9"/>
  <c r="R35" i="9"/>
  <c r="AF28" i="6"/>
  <c r="AE28" i="6"/>
  <c r="Q31" i="9"/>
  <c r="R31" i="9"/>
  <c r="AF25" i="6"/>
  <c r="Q30" i="9"/>
  <c r="R30" i="9"/>
  <c r="J22" i="9"/>
  <c r="K22" i="9"/>
  <c r="AD8" i="9"/>
  <c r="J13" i="9"/>
  <c r="K13" i="9"/>
  <c r="D18" i="7"/>
  <c r="D172" i="7"/>
  <c r="D109" i="7"/>
  <c r="D100" i="7"/>
  <c r="D165" i="7"/>
  <c r="D62" i="7"/>
  <c r="D61" i="7"/>
  <c r="D152" i="7"/>
  <c r="D151" i="7"/>
  <c r="D50" i="7"/>
  <c r="Q42" i="9"/>
  <c r="R42" i="9"/>
  <c r="W29" i="9"/>
  <c r="X29" i="9"/>
  <c r="W31" i="9"/>
  <c r="X31" i="9"/>
  <c r="L26" i="9"/>
  <c r="AE25" i="6"/>
  <c r="S15" i="6"/>
  <c r="L13" i="9"/>
  <c r="D164" i="7"/>
  <c r="AF35" i="6"/>
  <c r="AI34" i="6"/>
  <c r="AI33" i="6"/>
  <c r="AH38" i="6"/>
  <c r="AF33" i="6"/>
  <c r="AI32" i="6"/>
  <c r="AH33" i="6"/>
  <c r="AF34" i="6"/>
  <c r="AG36" i="6"/>
  <c r="AH35" i="6"/>
  <c r="AF37" i="6"/>
  <c r="AG33" i="6"/>
  <c r="AG35" i="6"/>
  <c r="AI38" i="6"/>
  <c r="AG34" i="6"/>
  <c r="AG38" i="6"/>
  <c r="AI37" i="6"/>
  <c r="AG32" i="6"/>
  <c r="AH36" i="6"/>
  <c r="AH34" i="6"/>
  <c r="AF38" i="6"/>
  <c r="R19" i="6"/>
  <c r="AI36" i="6"/>
  <c r="AF36" i="6"/>
  <c r="AH37" i="6"/>
  <c r="AF32" i="6"/>
  <c r="AI35" i="6"/>
  <c r="AH32" i="6"/>
  <c r="AG37" i="6"/>
  <c r="K14" i="9"/>
  <c r="K8" i="9"/>
  <c r="N486" i="6"/>
  <c r="K18" i="9"/>
  <c r="K20" i="9"/>
  <c r="Q384" i="6"/>
  <c r="K10" i="9"/>
  <c r="K11" i="9"/>
  <c r="K7" i="9"/>
  <c r="S165" i="6"/>
  <c r="Q206" i="6"/>
  <c r="G495" i="6"/>
  <c r="S33" i="6"/>
  <c r="N688" i="6"/>
  <c r="M664" i="6"/>
  <c r="R680" i="6"/>
  <c r="H88" i="11"/>
  <c r="R415" i="6"/>
  <c r="S757" i="6"/>
  <c r="F425" i="6"/>
  <c r="N293" i="6"/>
  <c r="Q287" i="6"/>
  <c r="R373" i="6"/>
  <c r="O233" i="6"/>
  <c r="E592" i="11"/>
  <c r="R193" i="6"/>
  <c r="H548" i="11"/>
  <c r="P393" i="6"/>
  <c r="I281" i="6"/>
  <c r="I372" i="6"/>
  <c r="E399" i="11"/>
  <c r="N133" i="6"/>
  <c r="G682" i="6"/>
  <c r="M371" i="6"/>
  <c r="O601" i="6"/>
  <c r="H48" i="11"/>
  <c r="S309" i="6"/>
  <c r="S838" i="6"/>
  <c r="N494" i="6"/>
  <c r="F283" i="6"/>
  <c r="S164" i="6"/>
  <c r="H188" i="11"/>
  <c r="F458" i="6"/>
  <c r="M240" i="6"/>
  <c r="O210" i="6"/>
  <c r="H735" i="6"/>
  <c r="F675" i="6"/>
  <c r="I401" i="6"/>
  <c r="M153" i="6"/>
  <c r="Q555" i="6"/>
  <c r="E655" i="6"/>
  <c r="E762" i="11"/>
  <c r="S502" i="6"/>
  <c r="O752" i="6"/>
  <c r="R618" i="6"/>
  <c r="G104" i="6"/>
  <c r="G111" i="6"/>
  <c r="G384" i="6"/>
  <c r="I474" i="6"/>
  <c r="M806" i="6"/>
  <c r="R484" i="6"/>
  <c r="Q301" i="6"/>
  <c r="G481" i="6"/>
  <c r="S578" i="6"/>
  <c r="O784" i="6"/>
  <c r="O158" i="6"/>
  <c r="H833" i="11"/>
  <c r="Q586" i="6"/>
  <c r="O99" i="6"/>
  <c r="E193" i="6"/>
  <c r="I835" i="6"/>
  <c r="S339" i="6"/>
  <c r="H526" i="6"/>
  <c r="Q794" i="6"/>
  <c r="E409" i="6"/>
  <c r="E814" i="6"/>
  <c r="F529" i="6"/>
  <c r="P779" i="6"/>
  <c r="R222" i="6"/>
  <c r="G602" i="6"/>
  <c r="G431" i="6"/>
  <c r="H624" i="11"/>
  <c r="N260" i="6"/>
  <c r="M404" i="6"/>
  <c r="O765" i="6"/>
  <c r="O291" i="6"/>
  <c r="M370" i="6"/>
  <c r="R211" i="6"/>
  <c r="F468" i="6"/>
  <c r="R307" i="6"/>
  <c r="H571" i="11"/>
  <c r="R705" i="6"/>
  <c r="S118" i="6"/>
  <c r="R189" i="6"/>
  <c r="O775" i="6"/>
  <c r="G271" i="6"/>
  <c r="H761" i="6"/>
  <c r="H454" i="6"/>
  <c r="E398" i="11"/>
  <c r="Q509" i="6"/>
  <c r="M383" i="6"/>
  <c r="O838" i="6"/>
  <c r="F710" i="6"/>
  <c r="H348" i="11"/>
  <c r="O486" i="6"/>
  <c r="G816" i="6"/>
  <c r="M110" i="6"/>
  <c r="S737" i="6"/>
  <c r="H100" i="11"/>
  <c r="Q247" i="6"/>
  <c r="N75" i="6"/>
  <c r="G558" i="6"/>
  <c r="M732" i="6"/>
  <c r="S327" i="6"/>
  <c r="R683" i="6"/>
  <c r="O153" i="6"/>
  <c r="G593" i="6"/>
  <c r="S382" i="6"/>
  <c r="F341" i="6"/>
  <c r="H308" i="11"/>
  <c r="M431" i="6"/>
  <c r="G703" i="6"/>
  <c r="M445" i="6"/>
  <c r="R779" i="6"/>
  <c r="R146" i="6"/>
  <c r="F738" i="6"/>
  <c r="R694" i="6"/>
  <c r="F228" i="6"/>
  <c r="S145" i="6"/>
  <c r="P837" i="6"/>
  <c r="Q430" i="6"/>
  <c r="R660" i="6"/>
  <c r="O75" i="6"/>
  <c r="G454" i="6"/>
  <c r="P276" i="6"/>
  <c r="Q780" i="6"/>
  <c r="F467" i="6"/>
  <c r="R566" i="6"/>
  <c r="H126" i="11"/>
  <c r="S379" i="6"/>
  <c r="M815" i="6"/>
  <c r="S705" i="6"/>
  <c r="P79" i="6"/>
  <c r="S221" i="6"/>
  <c r="O88" i="6"/>
  <c r="R754" i="6"/>
  <c r="P595" i="6"/>
  <c r="Q726" i="6"/>
  <c r="I325" i="6"/>
  <c r="R761" i="6"/>
  <c r="H679" i="11"/>
  <c r="M121" i="6"/>
  <c r="R797" i="6"/>
  <c r="S638" i="6"/>
  <c r="F771" i="6"/>
  <c r="O435" i="6"/>
  <c r="R468" i="6"/>
  <c r="F36" i="6"/>
  <c r="G282" i="6"/>
  <c r="N253" i="6"/>
  <c r="H156" i="11"/>
  <c r="O186" i="6"/>
  <c r="P721" i="6"/>
  <c r="P358" i="6"/>
  <c r="O679" i="6"/>
  <c r="S715" i="6"/>
  <c r="M513" i="6"/>
  <c r="N676" i="6"/>
  <c r="R324" i="6"/>
  <c r="H746" i="11"/>
  <c r="Q527" i="6"/>
  <c r="F100" i="6"/>
  <c r="H362" i="11"/>
  <c r="S206" i="6"/>
  <c r="H407" i="11"/>
  <c r="Q215" i="6"/>
  <c r="S645" i="6"/>
  <c r="Q545" i="6"/>
  <c r="N194" i="6"/>
  <c r="R409" i="6"/>
  <c r="M601" i="6"/>
  <c r="P544" i="6"/>
  <c r="O448" i="6"/>
  <c r="O77" i="6"/>
  <c r="F188" i="6"/>
  <c r="F818" i="6"/>
  <c r="I644" i="6"/>
  <c r="H705" i="11"/>
  <c r="H396" i="11"/>
  <c r="O812" i="6"/>
  <c r="F411" i="6"/>
  <c r="G809" i="6"/>
  <c r="M113" i="6"/>
  <c r="H636" i="11"/>
  <c r="P175" i="6"/>
  <c r="N455" i="6"/>
  <c r="F357" i="6"/>
  <c r="P662" i="6"/>
  <c r="Q752" i="6"/>
  <c r="S257" i="6"/>
  <c r="I353" i="6"/>
  <c r="O481" i="6"/>
  <c r="M129" i="6"/>
  <c r="O108" i="6"/>
  <c r="S658" i="6"/>
  <c r="Q66" i="6"/>
  <c r="Q99" i="6"/>
  <c r="M767" i="6"/>
  <c r="M501" i="6"/>
  <c r="F519" i="6"/>
  <c r="G457" i="6"/>
  <c r="M737" i="6"/>
  <c r="H513" i="11"/>
  <c r="S290" i="6"/>
  <c r="N527" i="6"/>
  <c r="I561" i="6"/>
  <c r="G572" i="6"/>
  <c r="I438" i="6"/>
  <c r="M674" i="6"/>
  <c r="F612" i="6"/>
  <c r="R183" i="6"/>
  <c r="H744" i="11"/>
  <c r="G315" i="6"/>
  <c r="H630" i="11"/>
  <c r="I766" i="6"/>
  <c r="I129" i="6"/>
  <c r="I164" i="6"/>
  <c r="M26" i="6"/>
  <c r="G684" i="6"/>
  <c r="F252" i="6"/>
  <c r="S287" i="6"/>
  <c r="G693" i="6"/>
  <c r="F577" i="6"/>
  <c r="N806" i="6"/>
  <c r="N272" i="6"/>
  <c r="H112" i="11"/>
  <c r="O513" i="6"/>
  <c r="M367" i="6"/>
  <c r="P752" i="6"/>
  <c r="R201" i="6"/>
  <c r="R27" i="6"/>
  <c r="G300" i="6"/>
  <c r="S501" i="6"/>
  <c r="I64" i="6"/>
  <c r="O48" i="6"/>
  <c r="M478" i="6"/>
  <c r="H824" i="11"/>
  <c r="G368" i="6"/>
  <c r="I308" i="6"/>
  <c r="Q272" i="6"/>
  <c r="I141" i="6"/>
  <c r="M788" i="6"/>
  <c r="G252" i="6"/>
  <c r="F386" i="6"/>
  <c r="O116" i="6"/>
  <c r="I253" i="6"/>
  <c r="P444" i="6"/>
  <c r="N54" i="6"/>
  <c r="H425" i="11"/>
  <c r="N681" i="6"/>
  <c r="P413" i="6"/>
  <c r="F456" i="6"/>
  <c r="G724" i="6"/>
  <c r="G647" i="6"/>
  <c r="R386" i="6"/>
  <c r="G474" i="6"/>
  <c r="N707" i="6"/>
  <c r="I599" i="6"/>
  <c r="O841" i="6"/>
  <c r="M451" i="6"/>
  <c r="M81" i="6"/>
  <c r="R170" i="6"/>
  <c r="S709" i="6"/>
  <c r="M685" i="6"/>
  <c r="G710" i="6"/>
  <c r="R208" i="6"/>
  <c r="G415" i="6"/>
  <c r="M521" i="6"/>
  <c r="Q396" i="6"/>
  <c r="G781" i="6"/>
  <c r="P33" i="6"/>
  <c r="N722" i="6"/>
  <c r="I790" i="6"/>
  <c r="P598" i="6"/>
  <c r="M267" i="6"/>
  <c r="O689" i="6"/>
  <c r="I59" i="6"/>
  <c r="R711" i="6"/>
  <c r="G152" i="6"/>
  <c r="N623" i="6"/>
  <c r="R173" i="6"/>
  <c r="G648" i="6"/>
  <c r="Q394" i="6"/>
  <c r="P800" i="6"/>
  <c r="S240" i="6"/>
  <c r="P73" i="6"/>
  <c r="I199" i="6"/>
  <c r="S362" i="6"/>
  <c r="O394" i="6"/>
  <c r="G543" i="6"/>
  <c r="N39" i="6"/>
  <c r="G360" i="6"/>
  <c r="R74" i="6"/>
  <c r="M314" i="6"/>
  <c r="M398" i="6"/>
  <c r="F630" i="6"/>
  <c r="O476" i="6"/>
  <c r="S559" i="6"/>
  <c r="G586" i="6"/>
  <c r="F692" i="6"/>
  <c r="P253" i="6"/>
  <c r="I754" i="6"/>
  <c r="O526" i="6"/>
  <c r="Q681" i="6"/>
  <c r="G90" i="6"/>
  <c r="O359" i="6"/>
  <c r="F76" i="6"/>
  <c r="I231" i="6"/>
  <c r="H704" i="11"/>
  <c r="Q84" i="6"/>
  <c r="F202" i="6"/>
  <c r="O831" i="6"/>
  <c r="P247" i="6"/>
  <c r="O306" i="6"/>
  <c r="N705" i="6"/>
  <c r="N478" i="6"/>
  <c r="I802" i="6"/>
  <c r="Q148" i="6"/>
  <c r="O567" i="6"/>
  <c r="G622" i="6"/>
  <c r="O131" i="6"/>
  <c r="M736" i="6"/>
  <c r="H567" i="11"/>
  <c r="G186" i="6"/>
  <c r="O786" i="6"/>
  <c r="S32" i="6"/>
  <c r="I408" i="6"/>
  <c r="N186" i="6"/>
  <c r="Q353" i="6"/>
  <c r="G79" i="6"/>
  <c r="R588" i="6"/>
  <c r="O498" i="6"/>
  <c r="I611" i="6"/>
  <c r="M708" i="6"/>
  <c r="R788" i="6"/>
  <c r="O618" i="6"/>
  <c r="P649" i="6"/>
  <c r="S398" i="6"/>
  <c r="I277" i="6"/>
  <c r="S827" i="6"/>
  <c r="S718" i="6"/>
  <c r="N303" i="6"/>
  <c r="P470" i="6"/>
  <c r="M32" i="6"/>
  <c r="R374" i="6"/>
  <c r="N88" i="6"/>
  <c r="Q757" i="6"/>
  <c r="R495" i="6"/>
  <c r="H234" i="11"/>
  <c r="I444" i="6"/>
  <c r="I156" i="6"/>
  <c r="G215" i="6"/>
  <c r="Q29" i="6"/>
  <c r="O107" i="6"/>
  <c r="O478" i="6"/>
  <c r="R92" i="6"/>
  <c r="F550" i="6"/>
  <c r="H521" i="11"/>
  <c r="S34" i="6"/>
  <c r="P153" i="6"/>
  <c r="S76" i="6"/>
  <c r="G364" i="6"/>
  <c r="H575" i="11"/>
  <c r="G556" i="6"/>
  <c r="P525" i="6"/>
  <c r="H507" i="11"/>
  <c r="S768" i="6"/>
  <c r="N452" i="6"/>
  <c r="R823" i="6"/>
  <c r="I187" i="6"/>
  <c r="O446" i="6"/>
  <c r="O798" i="6"/>
  <c r="N57" i="6"/>
  <c r="S45" i="6"/>
  <c r="O164" i="6"/>
  <c r="R506" i="6"/>
  <c r="R546" i="6"/>
  <c r="P68" i="6"/>
  <c r="F452" i="6"/>
  <c r="S71" i="6"/>
  <c r="S785" i="6"/>
  <c r="Q417" i="6"/>
  <c r="P596" i="6"/>
  <c r="I27" i="6"/>
  <c r="N288" i="6"/>
  <c r="F231" i="6"/>
  <c r="I70" i="6"/>
  <c r="F95" i="6"/>
  <c r="F514" i="6"/>
  <c r="F151" i="6"/>
  <c r="P377" i="6"/>
  <c r="I810" i="6"/>
  <c r="O749" i="6"/>
  <c r="Q458" i="6"/>
  <c r="O29" i="6"/>
  <c r="F656" i="6"/>
  <c r="O672" i="6"/>
  <c r="G613" i="6"/>
  <c r="M235" i="6"/>
  <c r="F800" i="6"/>
  <c r="H42" i="11"/>
  <c r="F655" i="6"/>
  <c r="N314" i="6"/>
  <c r="N246" i="6"/>
  <c r="R342" i="6"/>
  <c r="I142" i="6"/>
  <c r="O27" i="6"/>
  <c r="M671" i="6"/>
  <c r="P803" i="6"/>
  <c r="N69" i="6"/>
  <c r="N641" i="6"/>
  <c r="F667" i="6"/>
  <c r="Q178" i="6"/>
  <c r="F551" i="6"/>
  <c r="Q784" i="6"/>
  <c r="N628" i="6"/>
  <c r="I537" i="6"/>
  <c r="I125" i="6"/>
  <c r="R174" i="6"/>
  <c r="M523" i="6"/>
  <c r="H312" i="11"/>
  <c r="G50" i="6"/>
  <c r="F218" i="6"/>
  <c r="S364" i="6"/>
  <c r="G240" i="6"/>
  <c r="Q202" i="6"/>
  <c r="H714" i="11"/>
  <c r="O788" i="6"/>
  <c r="H344" i="11"/>
  <c r="R195" i="6"/>
  <c r="H184" i="11"/>
  <c r="F555" i="6"/>
  <c r="H75" i="11"/>
  <c r="P362" i="6"/>
  <c r="O35" i="6"/>
  <c r="I421" i="6"/>
  <c r="M514" i="6"/>
  <c r="Q689" i="6"/>
  <c r="Q119" i="6"/>
  <c r="N581" i="6"/>
  <c r="Q96" i="6"/>
  <c r="M457" i="6"/>
  <c r="I54" i="6"/>
  <c r="M756" i="6"/>
  <c r="P608" i="6"/>
  <c r="R450" i="6"/>
  <c r="M622" i="6"/>
  <c r="F757" i="6"/>
  <c r="P533" i="6"/>
  <c r="S90" i="6"/>
  <c r="I304" i="6"/>
  <c r="G764" i="6"/>
  <c r="R283" i="6"/>
  <c r="Q599" i="6"/>
  <c r="F209" i="6"/>
  <c r="R311" i="6"/>
  <c r="G187" i="6"/>
  <c r="F663" i="6"/>
  <c r="I619" i="6"/>
  <c r="N99" i="6"/>
  <c r="I224" i="6"/>
  <c r="G85" i="6"/>
  <c r="G390" i="6"/>
  <c r="I773" i="6"/>
  <c r="M92" i="6"/>
  <c r="F126" i="6"/>
  <c r="N375" i="6"/>
  <c r="Q95" i="6"/>
  <c r="Q351" i="6"/>
  <c r="N575" i="6"/>
  <c r="O737" i="6"/>
  <c r="F801" i="6"/>
  <c r="S544" i="6"/>
  <c r="F353" i="6"/>
  <c r="F749" i="6"/>
  <c r="P476" i="6"/>
  <c r="S701" i="6"/>
  <c r="R589" i="6"/>
  <c r="P480" i="6"/>
  <c r="N606" i="6"/>
  <c r="M89" i="6"/>
  <c r="R66" i="6"/>
  <c r="H333" i="11"/>
  <c r="R317" i="6"/>
  <c r="I630" i="6"/>
  <c r="R122" i="6"/>
  <c r="G355" i="6"/>
  <c r="R701" i="6"/>
  <c r="N323" i="6"/>
  <c r="H471" i="11"/>
  <c r="S406" i="6"/>
  <c r="G377" i="6"/>
  <c r="S124" i="6"/>
  <c r="F509" i="6"/>
  <c r="R750" i="6"/>
  <c r="Q273" i="6"/>
  <c r="P628" i="6"/>
  <c r="P389" i="6"/>
  <c r="H228" i="11"/>
  <c r="G594" i="6"/>
  <c r="H669" i="11"/>
  <c r="P72" i="6"/>
  <c r="G807" i="6"/>
  <c r="P783" i="6"/>
  <c r="F816" i="6"/>
  <c r="F130" i="6"/>
  <c r="F572" i="6"/>
  <c r="N114" i="6"/>
  <c r="I484" i="6"/>
  <c r="S223" i="6"/>
  <c r="H441" i="11"/>
  <c r="O405" i="6"/>
  <c r="O555" i="6"/>
  <c r="S677" i="6"/>
  <c r="R742" i="6"/>
  <c r="Q181" i="6"/>
  <c r="Q772" i="6"/>
  <c r="I472" i="6"/>
  <c r="R539" i="6"/>
  <c r="S652" i="6"/>
  <c r="G408" i="6"/>
  <c r="G577" i="6"/>
  <c r="H19" i="11"/>
  <c r="Q446" i="6"/>
  <c r="O493" i="6"/>
  <c r="P656" i="6"/>
  <c r="P96" i="6"/>
  <c r="G91" i="6"/>
  <c r="O818" i="6"/>
  <c r="Q648" i="6"/>
  <c r="G612" i="6"/>
  <c r="M673" i="6"/>
  <c r="P161" i="6"/>
  <c r="P21" i="6"/>
  <c r="G659" i="6"/>
  <c r="Q115" i="6"/>
  <c r="N511" i="6"/>
  <c r="I659" i="6"/>
  <c r="S69" i="6"/>
  <c r="O726" i="6"/>
  <c r="M96" i="6"/>
  <c r="S592" i="6"/>
  <c r="R840" i="6"/>
  <c r="M793" i="6"/>
  <c r="F718" i="6"/>
  <c r="Q670" i="6"/>
  <c r="H174" i="11"/>
  <c r="R591" i="6"/>
  <c r="I694" i="6"/>
  <c r="R110" i="6"/>
  <c r="P838" i="6"/>
  <c r="F302" i="6"/>
  <c r="Q506" i="6"/>
  <c r="N466" i="6"/>
  <c r="M163" i="6"/>
  <c r="F516" i="6"/>
  <c r="O427" i="6"/>
  <c r="I705" i="6"/>
  <c r="G265" i="6"/>
  <c r="M298" i="6"/>
  <c r="H34" i="11"/>
  <c r="F708" i="6"/>
  <c r="F808" i="6"/>
  <c r="S456" i="6"/>
  <c r="H267" i="11"/>
  <c r="N586" i="6"/>
  <c r="N29" i="6"/>
  <c r="O171" i="6"/>
  <c r="P703" i="6"/>
  <c r="R687" i="6"/>
  <c r="P89" i="6"/>
  <c r="M53" i="6"/>
  <c r="S562" i="6"/>
  <c r="R257" i="6"/>
  <c r="P821" i="6"/>
  <c r="F364" i="6"/>
  <c r="P197" i="6"/>
  <c r="G216" i="6"/>
  <c r="H660" i="11"/>
  <c r="H87" i="11"/>
  <c r="S669" i="6"/>
  <c r="H740" i="11"/>
  <c r="R124" i="6"/>
  <c r="R285" i="6"/>
  <c r="P129" i="6"/>
  <c r="N700" i="6"/>
  <c r="R106" i="6"/>
  <c r="P123" i="6"/>
  <c r="M659" i="6"/>
  <c r="O602" i="6"/>
  <c r="O807" i="6"/>
  <c r="N670" i="6"/>
  <c r="O93" i="6"/>
  <c r="G550" i="6"/>
  <c r="N103" i="6"/>
  <c r="H464" i="11"/>
  <c r="M345" i="6"/>
  <c r="N153" i="6"/>
  <c r="Q432" i="6"/>
  <c r="P167" i="6"/>
  <c r="F365" i="6"/>
  <c r="P307" i="6"/>
  <c r="F116" i="6"/>
  <c r="F77" i="6"/>
  <c r="H383" i="11"/>
  <c r="R96" i="6"/>
  <c r="R338" i="6"/>
  <c r="I313" i="6"/>
  <c r="I346" i="6"/>
  <c r="O649" i="6"/>
  <c r="Q216" i="6"/>
  <c r="O303" i="6"/>
  <c r="R171" i="6"/>
  <c r="M704" i="6"/>
  <c r="R778" i="6"/>
  <c r="I398" i="6"/>
  <c r="S526" i="6"/>
  <c r="M360" i="6"/>
  <c r="Q606" i="6"/>
  <c r="M427" i="6"/>
  <c r="I370" i="6"/>
  <c r="O388" i="6"/>
  <c r="S306" i="6"/>
  <c r="I191" i="6"/>
  <c r="S533" i="6"/>
  <c r="O265" i="6"/>
  <c r="H432" i="11"/>
  <c r="P86" i="6"/>
  <c r="S394" i="6"/>
  <c r="F520" i="6"/>
  <c r="Q98" i="6"/>
  <c r="P47" i="6"/>
  <c r="O626" i="6"/>
  <c r="F628" i="6"/>
  <c r="N752" i="6"/>
  <c r="Q470" i="6"/>
  <c r="F314" i="6"/>
  <c r="Q698" i="6"/>
  <c r="F540" i="6"/>
  <c r="O473" i="6"/>
  <c r="F512" i="6"/>
  <c r="S597" i="6"/>
  <c r="P55" i="6"/>
  <c r="Q699" i="6"/>
  <c r="F119" i="6"/>
  <c r="G503" i="6"/>
  <c r="Q593" i="6"/>
  <c r="M595" i="6"/>
  <c r="I104" i="6"/>
  <c r="H822" i="11"/>
  <c r="I822" i="6"/>
  <c r="R722" i="6"/>
  <c r="H94" i="11"/>
  <c r="G381" i="6"/>
  <c r="H524" i="11"/>
  <c r="N397" i="6"/>
  <c r="Q70" i="6"/>
  <c r="R382" i="6"/>
  <c r="G489" i="6"/>
  <c r="M794" i="6"/>
  <c r="I91" i="6"/>
  <c r="P627" i="6"/>
  <c r="I488" i="6"/>
  <c r="P148" i="6"/>
  <c r="R774" i="6"/>
  <c r="M682" i="6"/>
  <c r="M830" i="6"/>
  <c r="O521" i="6"/>
  <c r="G424" i="6"/>
  <c r="O76" i="6"/>
  <c r="I204" i="6"/>
  <c r="O259" i="6"/>
  <c r="M195" i="6"/>
  <c r="F350" i="6"/>
  <c r="P431" i="6"/>
  <c r="I45" i="6"/>
  <c r="F552" i="6"/>
  <c r="M532" i="6"/>
  <c r="F650" i="6"/>
  <c r="F129" i="6"/>
  <c r="R412" i="6"/>
  <c r="S298" i="6"/>
  <c r="R664" i="6"/>
  <c r="G779" i="6"/>
  <c r="F684" i="6"/>
  <c r="O147" i="6"/>
  <c r="M772" i="6"/>
  <c r="Q79" i="6"/>
  <c r="Q834" i="6"/>
  <c r="N615" i="6"/>
  <c r="P839" i="6"/>
  <c r="G617" i="6"/>
  <c r="Q205" i="6"/>
  <c r="R748" i="6"/>
  <c r="M800" i="6"/>
  <c r="Q270" i="6"/>
  <c r="O119" i="6"/>
  <c r="P374" i="6"/>
  <c r="R746" i="6"/>
  <c r="H231" i="11"/>
  <c r="H505" i="11"/>
  <c r="R459" i="6"/>
  <c r="P364" i="6"/>
  <c r="F534" i="6"/>
  <c r="H122" i="11"/>
  <c r="F212" i="6"/>
  <c r="H484" i="11"/>
  <c r="N443" i="6"/>
  <c r="Q445" i="6"/>
  <c r="S175" i="6"/>
  <c r="F793" i="6"/>
  <c r="N696" i="6"/>
  <c r="I230" i="6"/>
  <c r="S261" i="6"/>
  <c r="Q589" i="6"/>
  <c r="N292" i="6"/>
  <c r="F340" i="6"/>
  <c r="F399" i="6"/>
  <c r="F447" i="6"/>
  <c r="G516" i="6"/>
  <c r="S616" i="6"/>
  <c r="I108" i="6"/>
  <c r="F786" i="6"/>
  <c r="P478" i="6"/>
  <c r="R551" i="6"/>
  <c r="F359" i="6"/>
  <c r="I564" i="6"/>
  <c r="I811" i="6"/>
  <c r="H197" i="11"/>
  <c r="F724" i="6"/>
  <c r="N664" i="6"/>
  <c r="H473" i="11"/>
  <c r="M816" i="6"/>
  <c r="R601" i="6"/>
  <c r="S277" i="6"/>
  <c r="P282" i="6"/>
  <c r="Q533" i="6"/>
  <c r="O106" i="6"/>
  <c r="O221" i="6"/>
  <c r="H701" i="11"/>
  <c r="G695" i="6"/>
  <c r="F325" i="6"/>
  <c r="Q126" i="6"/>
  <c r="H273" i="11"/>
  <c r="S839" i="6"/>
  <c r="R288" i="6"/>
  <c r="F127" i="6"/>
  <c r="O285" i="6"/>
  <c r="R419" i="6"/>
  <c r="Q118" i="6"/>
  <c r="H162" i="11"/>
  <c r="Q754" i="6"/>
  <c r="O607" i="6"/>
  <c r="I718" i="6"/>
  <c r="I271" i="6"/>
  <c r="P235" i="6"/>
  <c r="P840" i="6"/>
  <c r="S417" i="6"/>
  <c r="R29" i="6"/>
  <c r="H424" i="11"/>
  <c r="F683" i="6"/>
  <c r="S275" i="6"/>
  <c r="S72" i="6"/>
  <c r="Q710" i="6"/>
  <c r="M189" i="6"/>
  <c r="H81" i="11"/>
  <c r="G200" i="6"/>
  <c r="I723" i="6"/>
  <c r="H496" i="11"/>
  <c r="F820" i="6"/>
  <c r="O489" i="6"/>
  <c r="O547" i="6"/>
  <c r="M212" i="6"/>
  <c r="N138" i="6"/>
  <c r="M474" i="6"/>
  <c r="S51" i="6"/>
  <c r="H345" i="11"/>
  <c r="N622" i="6"/>
  <c r="F187" i="6"/>
  <c r="O577" i="6"/>
  <c r="G389" i="6"/>
  <c r="F423" i="6"/>
  <c r="R272" i="6"/>
  <c r="S666" i="6"/>
  <c r="I71" i="6"/>
  <c r="P341" i="6"/>
  <c r="F737" i="6"/>
  <c r="N432" i="6"/>
  <c r="P28" i="6"/>
  <c r="P325" i="6"/>
  <c r="F634" i="6"/>
  <c r="F91" i="6"/>
  <c r="P50" i="6"/>
  <c r="Q138" i="6"/>
  <c r="G312" i="6"/>
  <c r="N234" i="6"/>
  <c r="H827" i="11"/>
  <c r="F763" i="6"/>
  <c r="G166" i="6"/>
  <c r="I461" i="6"/>
  <c r="F635" i="6"/>
  <c r="Q222" i="6"/>
  <c r="I660" i="6"/>
  <c r="O731" i="6"/>
  <c r="N289" i="6"/>
  <c r="O617" i="6"/>
  <c r="H563" i="11"/>
  <c r="N242" i="6"/>
  <c r="Q224" i="6"/>
  <c r="P316" i="6"/>
  <c r="P286" i="6"/>
  <c r="N291" i="6"/>
  <c r="M410" i="6"/>
  <c r="F680" i="6"/>
  <c r="G517" i="6"/>
  <c r="S217" i="6"/>
  <c r="M536" i="6"/>
  <c r="P814" i="6"/>
  <c r="M745" i="6"/>
  <c r="R361" i="6"/>
  <c r="F320" i="6"/>
  <c r="F144" i="6"/>
  <c r="R67" i="6"/>
  <c r="P589" i="6"/>
  <c r="R678" i="6"/>
  <c r="I183" i="6"/>
  <c r="O518" i="6"/>
  <c r="R410" i="6"/>
  <c r="R554" i="6"/>
  <c r="F740" i="6"/>
  <c r="N313" i="6"/>
  <c r="M455" i="6"/>
  <c r="S442" i="6"/>
  <c r="O184" i="6"/>
  <c r="R474" i="6"/>
  <c r="G219" i="6"/>
  <c r="I509" i="6"/>
  <c r="H769" i="11"/>
  <c r="I283" i="6"/>
  <c r="F379" i="6"/>
  <c r="H500" i="11"/>
  <c r="O436" i="6"/>
  <c r="I290" i="6"/>
  <c r="S102" i="6"/>
  <c r="S393" i="6"/>
  <c r="P439" i="6"/>
  <c r="H294" i="11"/>
  <c r="S765" i="6"/>
  <c r="N417" i="6"/>
  <c r="R514" i="6"/>
  <c r="S451" i="6"/>
  <c r="Q808" i="6"/>
  <c r="O392" i="6"/>
  <c r="I479" i="6"/>
  <c r="N679" i="6"/>
  <c r="Q547" i="6"/>
  <c r="M57" i="6"/>
  <c r="H152" i="11"/>
  <c r="R666" i="6"/>
  <c r="F679" i="6"/>
  <c r="F206" i="6"/>
  <c r="N833" i="6"/>
  <c r="S213" i="6"/>
  <c r="G280" i="6"/>
  <c r="M307" i="6"/>
  <c r="M787" i="6"/>
  <c r="M450" i="6"/>
  <c r="R169" i="6"/>
  <c r="G616" i="6"/>
  <c r="I667" i="6"/>
  <c r="O506" i="6"/>
  <c r="Q683" i="6"/>
  <c r="S360" i="6"/>
  <c r="M581" i="6"/>
  <c r="P399" i="6"/>
  <c r="N53" i="6"/>
  <c r="Q200" i="6"/>
  <c r="P606" i="6"/>
  <c r="F182" i="6"/>
  <c r="R592" i="6"/>
  <c r="S246" i="6"/>
  <c r="H399" i="11"/>
  <c r="Q797" i="6"/>
  <c r="Q677" i="6"/>
  <c r="R556" i="6"/>
  <c r="S780" i="6"/>
  <c r="Q52" i="6"/>
  <c r="F790" i="6"/>
  <c r="P222" i="6"/>
  <c r="Q128" i="6"/>
  <c r="I292" i="6"/>
  <c r="Q602" i="6"/>
  <c r="R607" i="6"/>
  <c r="G76" i="6"/>
  <c r="M502" i="6"/>
  <c r="M500" i="6"/>
  <c r="S833" i="6"/>
  <c r="M626" i="6"/>
  <c r="F381" i="6"/>
  <c r="G705" i="6"/>
  <c r="I679" i="6"/>
  <c r="O470" i="6"/>
  <c r="O509" i="6"/>
  <c r="G698" i="6"/>
  <c r="N434" i="6"/>
  <c r="I139" i="6"/>
  <c r="I431" i="6"/>
  <c r="N803" i="6"/>
  <c r="S588" i="6"/>
  <c r="N113" i="6"/>
  <c r="G824" i="6"/>
  <c r="N784" i="6"/>
  <c r="N342" i="6"/>
  <c r="F802" i="6"/>
  <c r="Q749" i="6"/>
  <c r="Q481" i="6"/>
  <c r="S36" i="6"/>
  <c r="N802" i="6"/>
  <c r="G30" i="6"/>
  <c r="F711" i="6"/>
  <c r="Q161" i="6"/>
  <c r="F440" i="6"/>
  <c r="I361" i="6"/>
  <c r="N447" i="6"/>
  <c r="I782" i="6"/>
  <c r="O309" i="6"/>
  <c r="N558" i="6"/>
  <c r="F334" i="6"/>
  <c r="G394" i="6"/>
  <c r="I739" i="6"/>
  <c r="I215" i="6"/>
  <c r="M684" i="6"/>
  <c r="M331" i="6"/>
  <c r="F821" i="6"/>
  <c r="R158" i="6"/>
  <c r="Q325" i="6"/>
  <c r="H268" i="11"/>
  <c r="R353" i="6"/>
  <c r="R223" i="6"/>
  <c r="S455" i="6"/>
  <c r="I750" i="6"/>
  <c r="R820" i="6"/>
  <c r="Q427" i="6"/>
  <c r="M351" i="6"/>
  <c r="G466" i="6"/>
  <c r="Q537" i="6"/>
  <c r="P142" i="6"/>
  <c r="G34" i="6"/>
  <c r="F502" i="6"/>
  <c r="P336" i="6"/>
  <c r="O694" i="6"/>
  <c r="N120" i="6"/>
  <c r="F66" i="6"/>
  <c r="H177" i="11"/>
  <c r="Q549" i="6"/>
  <c r="S630" i="6"/>
  <c r="N398" i="6"/>
  <c r="I412" i="6"/>
  <c r="Q748" i="6"/>
  <c r="P818" i="6"/>
  <c r="P739" i="6"/>
  <c r="G595" i="6"/>
  <c r="G536" i="6"/>
  <c r="N834" i="6"/>
  <c r="H731" i="11"/>
  <c r="Q333" i="6"/>
  <c r="I144" i="6"/>
  <c r="O583" i="6"/>
  <c r="I815" i="6"/>
  <c r="S617" i="6"/>
  <c r="F822" i="6"/>
  <c r="Q433" i="6"/>
  <c r="S673" i="6"/>
  <c r="M826" i="6"/>
  <c r="I332" i="6"/>
  <c r="I670" i="6"/>
  <c r="H498" i="11"/>
  <c r="M546" i="6"/>
  <c r="N294" i="6"/>
  <c r="R526" i="6"/>
  <c r="P432" i="6"/>
  <c r="F601" i="6"/>
  <c r="F146" i="6"/>
  <c r="M273" i="6"/>
  <c r="F197" i="6"/>
  <c r="F465" i="6"/>
  <c r="P421" i="6"/>
  <c r="F742" i="6"/>
  <c r="G386" i="6"/>
  <c r="S788" i="6"/>
  <c r="I464" i="6"/>
  <c r="M255" i="6"/>
  <c r="M662" i="6"/>
  <c r="M479" i="6"/>
  <c r="M257" i="6"/>
  <c r="H73" i="11"/>
  <c r="P326" i="6"/>
  <c r="R710" i="6"/>
  <c r="I596" i="6"/>
  <c r="S516" i="6"/>
  <c r="G351" i="6"/>
  <c r="I350" i="6"/>
  <c r="P464" i="6"/>
  <c r="I530" i="6"/>
  <c r="Q790" i="6"/>
  <c r="S321" i="6"/>
  <c r="M421" i="6"/>
  <c r="R811" i="6"/>
  <c r="F360" i="6"/>
  <c r="N296" i="6"/>
  <c r="Q139" i="6"/>
  <c r="P670" i="6"/>
  <c r="F160" i="6"/>
  <c r="Q712" i="6"/>
  <c r="M812" i="6"/>
  <c r="F289" i="6"/>
  <c r="M158" i="6"/>
  <c r="H454" i="11"/>
  <c r="Q723" i="6"/>
  <c r="S470" i="6"/>
  <c r="S250" i="6"/>
  <c r="S835" i="6"/>
  <c r="F594" i="6"/>
  <c r="G253" i="6"/>
  <c r="S63" i="6"/>
  <c r="M547" i="6"/>
  <c r="S424" i="6"/>
  <c r="I133" i="6"/>
  <c r="I257" i="6"/>
  <c r="H21" i="11"/>
  <c r="G391" i="6"/>
  <c r="M471" i="6"/>
  <c r="Q508" i="6"/>
  <c r="H72" i="11"/>
  <c r="P407" i="6"/>
  <c r="S629" i="6"/>
  <c r="I97" i="6"/>
  <c r="Q137" i="6"/>
  <c r="M219" i="6"/>
  <c r="R579" i="6"/>
  <c r="H488" i="11"/>
  <c r="S779" i="6"/>
  <c r="S776" i="6"/>
  <c r="N610" i="6"/>
  <c r="S661" i="6"/>
  <c r="R661" i="6"/>
  <c r="O443" i="6"/>
  <c r="G110" i="6"/>
  <c r="G418" i="6"/>
  <c r="F405" i="6"/>
  <c r="I485" i="6"/>
  <c r="H658" i="11"/>
  <c r="H557" i="11"/>
  <c r="I145" i="6"/>
  <c r="G449" i="6"/>
  <c r="O643" i="6"/>
  <c r="G455" i="6"/>
  <c r="N651" i="6"/>
  <c r="S605" i="6"/>
  <c r="O551" i="6"/>
  <c r="Q753" i="6"/>
  <c r="H463" i="11"/>
  <c r="P84" i="6"/>
  <c r="G392" i="6"/>
  <c r="R387" i="6"/>
  <c r="R231" i="6"/>
  <c r="O95" i="6"/>
  <c r="M247" i="6"/>
  <c r="S633" i="6"/>
  <c r="S37" i="6"/>
  <c r="O580" i="6"/>
  <c r="P548" i="6"/>
  <c r="R575" i="6"/>
  <c r="R508" i="6"/>
  <c r="O328" i="6"/>
  <c r="P329" i="6"/>
  <c r="R401" i="6"/>
  <c r="M24" i="6"/>
  <c r="I305" i="6"/>
  <c r="G804" i="6"/>
  <c r="Q692" i="6"/>
  <c r="Q791" i="6"/>
  <c r="S488" i="6"/>
  <c r="Q685" i="6"/>
  <c r="N388" i="6"/>
  <c r="O433" i="6"/>
  <c r="M413" i="6"/>
  <c r="I375" i="6"/>
  <c r="P631" i="6"/>
  <c r="H70" i="11"/>
  <c r="N240" i="6"/>
  <c r="H356" i="11"/>
  <c r="I506" i="6"/>
  <c r="O750" i="6"/>
  <c r="S73" i="6"/>
  <c r="Q226" i="6"/>
  <c r="M442" i="6"/>
  <c r="Q662" i="6"/>
  <c r="S366" i="6"/>
  <c r="I259" i="6"/>
  <c r="H180" i="11"/>
  <c r="I198" i="6"/>
  <c r="H825" i="11"/>
  <c r="I294" i="6"/>
  <c r="I771" i="6"/>
  <c r="H806" i="11"/>
  <c r="N684" i="6"/>
  <c r="Q383" i="6"/>
  <c r="N35" i="6"/>
  <c r="G633" i="6"/>
  <c r="S468" i="6"/>
  <c r="I648" i="6"/>
  <c r="F433" i="6"/>
  <c r="S795" i="6"/>
  <c r="H595" i="11"/>
  <c r="F28" i="6"/>
  <c r="I414" i="6"/>
  <c r="O699" i="6"/>
  <c r="S91" i="6"/>
  <c r="H438" i="11"/>
  <c r="H57" i="11"/>
  <c r="N262" i="6"/>
  <c r="M290" i="6"/>
  <c r="F685" i="6"/>
  <c r="Q730" i="6"/>
  <c r="O101" i="6"/>
  <c r="Q766" i="6"/>
  <c r="O428" i="6"/>
  <c r="F728" i="6"/>
  <c r="F93" i="6"/>
  <c r="R577" i="6"/>
  <c r="O83" i="6"/>
  <c r="N357" i="6"/>
  <c r="I395" i="6"/>
  <c r="F33" i="6"/>
  <c r="O32" i="6"/>
  <c r="Q184" i="6"/>
  <c r="S670" i="6"/>
  <c r="O118" i="6"/>
  <c r="S583" i="6"/>
  <c r="O103" i="6"/>
  <c r="S381" i="6"/>
  <c r="I592" i="6"/>
  <c r="F700" i="6"/>
  <c r="M281" i="6"/>
  <c r="F593" i="6"/>
  <c r="F44" i="6"/>
  <c r="P191" i="6"/>
  <c r="Q573" i="6"/>
  <c r="R290" i="6"/>
  <c r="I276" i="6"/>
  <c r="I244" i="6"/>
  <c r="M224" i="6"/>
  <c r="M570" i="6"/>
  <c r="R383" i="6"/>
  <c r="N42" i="6"/>
  <c r="P661" i="6"/>
  <c r="Q25" i="6"/>
  <c r="F369" i="6"/>
  <c r="H132" i="11"/>
  <c r="S465" i="6"/>
  <c r="P620" i="6"/>
  <c r="I758" i="6"/>
  <c r="S619" i="6"/>
  <c r="I434" i="6"/>
  <c r="N268" i="6"/>
  <c r="H807" i="11"/>
  <c r="G83" i="6"/>
  <c r="I820" i="6"/>
  <c r="N579" i="6"/>
  <c r="P445" i="6"/>
  <c r="G323" i="6"/>
  <c r="S361" i="6"/>
  <c r="P315" i="6"/>
  <c r="I243" i="6"/>
  <c r="S725" i="6"/>
  <c r="G765" i="6"/>
  <c r="I451" i="6"/>
  <c r="N341" i="6"/>
  <c r="R438" i="6"/>
  <c r="I581" i="6"/>
  <c r="G720" i="6"/>
  <c r="G676" i="6"/>
  <c r="G709" i="6"/>
  <c r="F242" i="6"/>
  <c r="R320" i="6"/>
  <c r="O40" i="6"/>
  <c r="O222" i="6"/>
  <c r="H127" i="11"/>
  <c r="R400" i="6"/>
  <c r="P816" i="6"/>
  <c r="G52" i="6"/>
  <c r="P217" i="6"/>
  <c r="P215" i="6"/>
  <c r="O671" i="6"/>
  <c r="R572" i="6"/>
  <c r="Q763" i="6"/>
  <c r="N697" i="6"/>
  <c r="N62" i="6"/>
  <c r="H631" i="11"/>
  <c r="O260" i="6"/>
  <c r="Q352" i="6"/>
  <c r="H291" i="11"/>
  <c r="M644" i="6"/>
  <c r="F803" i="6"/>
  <c r="M300" i="6"/>
  <c r="Q684" i="6"/>
  <c r="N600" i="6"/>
  <c r="M166" i="6"/>
  <c r="S599" i="6"/>
  <c r="P672" i="6"/>
  <c r="Q157" i="6"/>
  <c r="F168" i="6"/>
  <c r="N592" i="6"/>
  <c r="I217" i="6"/>
  <c r="Q32" i="6"/>
  <c r="R822" i="6"/>
  <c r="F427" i="6"/>
  <c r="I437" i="6"/>
  <c r="I450" i="6"/>
  <c r="Q30" i="6"/>
  <c r="S408" i="6"/>
  <c r="G736" i="6"/>
  <c r="P414" i="6"/>
  <c r="S572" i="6"/>
  <c r="O214" i="6"/>
  <c r="S428" i="6"/>
  <c r="S726" i="6"/>
  <c r="P58" i="6"/>
  <c r="N609" i="6"/>
  <c r="I762" i="6"/>
  <c r="R547" i="6"/>
  <c r="F169" i="6"/>
  <c r="N247" i="6"/>
  <c r="N836" i="6"/>
  <c r="M342" i="6"/>
  <c r="I695" i="6"/>
  <c r="O39" i="6"/>
  <c r="F558" i="6"/>
  <c r="Q361" i="6"/>
  <c r="S232" i="6"/>
  <c r="P615" i="6"/>
  <c r="G63" i="6"/>
  <c r="O44" i="6"/>
  <c r="H14" i="11"/>
  <c r="F625" i="6"/>
  <c r="M828" i="6"/>
  <c r="S40" i="6"/>
  <c r="M446" i="6"/>
  <c r="G447" i="6"/>
  <c r="S463" i="6"/>
  <c r="S231" i="6"/>
  <c r="P185" i="6"/>
  <c r="Q841" i="6"/>
  <c r="I603" i="6"/>
  <c r="F462" i="6"/>
  <c r="H764" i="11"/>
  <c r="M528" i="6"/>
  <c r="F397" i="6"/>
  <c r="O806" i="6"/>
  <c r="F492" i="6"/>
  <c r="R787" i="6"/>
  <c r="M681" i="6"/>
  <c r="R652" i="6"/>
  <c r="I192" i="6"/>
  <c r="P460" i="6"/>
  <c r="P136" i="6"/>
  <c r="I614" i="6"/>
  <c r="M449" i="6"/>
  <c r="G758" i="6"/>
  <c r="S286" i="6"/>
  <c r="H756" i="11"/>
  <c r="R462" i="6"/>
  <c r="F448" i="6"/>
  <c r="S489" i="6"/>
  <c r="P745" i="6"/>
  <c r="G738" i="6"/>
  <c r="G838" i="6"/>
  <c r="I193" i="6"/>
  <c r="M801" i="6"/>
  <c r="N379" i="6"/>
  <c r="G521" i="6"/>
  <c r="S84" i="6"/>
  <c r="F457" i="6"/>
  <c r="O573" i="6"/>
  <c r="N134" i="6"/>
  <c r="I68" i="6"/>
  <c r="M790" i="6"/>
  <c r="O449" i="6"/>
  <c r="P264" i="6"/>
  <c r="R473" i="6"/>
  <c r="H164" i="11"/>
  <c r="P494" i="6"/>
  <c r="N513" i="6"/>
  <c r="M820" i="6"/>
  <c r="S152" i="6"/>
  <c r="F761" i="6"/>
  <c r="F657" i="6"/>
  <c r="H516" i="11"/>
  <c r="Q22" i="6"/>
  <c r="S735" i="6"/>
  <c r="Q473" i="6"/>
  <c r="M156" i="6"/>
  <c r="H338" i="11"/>
  <c r="G553" i="6"/>
  <c r="F248" i="6"/>
  <c r="R816" i="6"/>
  <c r="O835" i="6"/>
  <c r="Q219" i="6"/>
  <c r="I21" i="6"/>
  <c r="Q246" i="6"/>
  <c r="O65" i="6"/>
  <c r="G308" i="6"/>
  <c r="N110" i="6"/>
  <c r="R336" i="6"/>
  <c r="M672" i="6"/>
  <c r="H830" i="11"/>
  <c r="P810" i="6"/>
  <c r="N26" i="6"/>
  <c r="I801" i="6"/>
  <c r="G401" i="6"/>
  <c r="G570" i="6"/>
  <c r="G683" i="6"/>
  <c r="S449" i="6"/>
  <c r="I624" i="6"/>
  <c r="M403" i="6"/>
  <c r="O212" i="6"/>
  <c r="I712" i="6"/>
  <c r="G808" i="6"/>
  <c r="O317" i="6"/>
  <c r="F432" i="6"/>
  <c r="O549" i="6"/>
  <c r="O763" i="6"/>
  <c r="I753" i="6"/>
  <c r="F62" i="6"/>
  <c r="P44" i="6"/>
  <c r="I219" i="6"/>
  <c r="I540" i="6"/>
  <c r="F84" i="6"/>
  <c r="H123" i="11"/>
  <c r="F488" i="6"/>
  <c r="I60" i="6"/>
  <c r="P817" i="6"/>
  <c r="Q420" i="6"/>
  <c r="G338" i="6"/>
  <c r="S462" i="6"/>
  <c r="Q129" i="6"/>
  <c r="O463" i="6"/>
  <c r="H532" i="11"/>
  <c r="N821" i="6"/>
  <c r="S365" i="6"/>
  <c r="S783" i="6"/>
  <c r="O128" i="6"/>
  <c r="Q551" i="6"/>
  <c r="H565" i="11"/>
  <c r="P667" i="6"/>
  <c r="G154" i="6"/>
  <c r="M641" i="6"/>
  <c r="I682" i="6"/>
  <c r="R298" i="6"/>
  <c r="S44" i="6"/>
  <c r="G237" i="6"/>
  <c r="I190" i="6"/>
  <c r="P712" i="6"/>
  <c r="S772" i="6"/>
  <c r="Q642" i="6"/>
  <c r="H118" i="11"/>
  <c r="M590" i="6"/>
  <c r="F557" i="6"/>
  <c r="H560" i="11"/>
  <c r="H166" i="11"/>
  <c r="G784" i="6"/>
  <c r="R839" i="6"/>
  <c r="I677" i="6"/>
  <c r="M813" i="6"/>
  <c r="N493" i="6"/>
  <c r="F661" i="6"/>
  <c r="I647" i="6"/>
  <c r="O229" i="6"/>
  <c r="R612" i="6"/>
  <c r="Q404" i="6"/>
  <c r="M675" i="6"/>
  <c r="M797" i="6"/>
  <c r="G409" i="6"/>
  <c r="S755" i="6"/>
  <c r="P559" i="6"/>
  <c r="N724" i="6"/>
  <c r="O801" i="6"/>
  <c r="N766" i="6"/>
  <c r="I296" i="6"/>
  <c r="M640" i="6"/>
  <c r="F436" i="6"/>
  <c r="P392" i="6"/>
  <c r="M359" i="6"/>
  <c r="H119" i="11"/>
  <c r="M561" i="6"/>
  <c r="G542" i="6"/>
  <c r="F546" i="6"/>
  <c r="M795" i="6"/>
  <c r="G309" i="6"/>
  <c r="I514" i="6"/>
  <c r="M789" i="6"/>
  <c r="F189" i="6"/>
  <c r="M705" i="6"/>
  <c r="R413" i="6"/>
  <c r="S210" i="6"/>
  <c r="R251" i="6"/>
  <c r="F354" i="6"/>
  <c r="Q132" i="6"/>
  <c r="P683" i="6"/>
  <c r="H187" i="11"/>
  <c r="R467" i="6"/>
  <c r="G296" i="6"/>
  <c r="S410" i="6"/>
  <c r="M230" i="6"/>
  <c r="M583" i="6"/>
  <c r="F81" i="6"/>
  <c r="I90" i="6"/>
  <c r="P231" i="6"/>
  <c r="R26" i="6"/>
  <c r="O408" i="6"/>
  <c r="I764" i="6"/>
  <c r="H544" i="11"/>
  <c r="P376" i="6"/>
  <c r="P710" i="6"/>
  <c r="N363" i="6"/>
  <c r="F576" i="6"/>
  <c r="Q107" i="6"/>
  <c r="M85" i="6"/>
  <c r="I480" i="6"/>
  <c r="Q376" i="6"/>
  <c r="N692" i="6"/>
  <c r="Q665" i="6"/>
  <c r="P693" i="6"/>
  <c r="M104" i="6"/>
  <c r="Q387" i="6"/>
  <c r="N316" i="6"/>
  <c r="Q777" i="6"/>
  <c r="S330" i="6"/>
  <c r="N415" i="6"/>
  <c r="S476" i="6"/>
  <c r="S300" i="6"/>
  <c r="P49" i="6"/>
  <c r="S676" i="6"/>
  <c r="M467" i="6"/>
  <c r="Q663" i="6"/>
  <c r="H418" i="11"/>
  <c r="P25" i="6"/>
  <c r="P313" i="6"/>
  <c r="Q367" i="6"/>
  <c r="G224" i="6"/>
  <c r="R826" i="6"/>
  <c r="I498" i="6"/>
  <c r="P77" i="6"/>
  <c r="R597" i="6"/>
  <c r="I302" i="6"/>
  <c r="S61" i="6"/>
  <c r="O74" i="6"/>
  <c r="P650" i="6"/>
  <c r="Q345" i="6"/>
  <c r="P34" i="6"/>
  <c r="Q68" i="6"/>
  <c r="M310" i="6"/>
  <c r="H303" i="11"/>
  <c r="N765" i="6"/>
  <c r="O565" i="6"/>
  <c r="O768" i="6"/>
  <c r="H191" i="11"/>
  <c r="R709" i="6"/>
  <c r="S628" i="6"/>
  <c r="M542" i="6"/>
  <c r="S610" i="6"/>
  <c r="H158" i="11"/>
  <c r="R824" i="6"/>
  <c r="M657" i="6"/>
  <c r="F109" i="6"/>
  <c r="R604" i="6"/>
  <c r="H403" i="11"/>
  <c r="H204" i="11"/>
  <c r="G44" i="6"/>
  <c r="P391" i="6"/>
  <c r="N502" i="6"/>
  <c r="P812" i="6"/>
  <c r="H578" i="11"/>
  <c r="I67" i="6"/>
  <c r="S436" i="6"/>
  <c r="R421" i="6"/>
  <c r="R679" i="6"/>
  <c r="M765" i="6"/>
  <c r="S280" i="6"/>
  <c r="I751" i="6"/>
  <c r="I267" i="6"/>
  <c r="G328" i="6"/>
  <c r="R593" i="6"/>
  <c r="S370" i="6"/>
  <c r="I780" i="6"/>
  <c r="M130" i="6"/>
  <c r="G687" i="6"/>
  <c r="P527" i="6"/>
  <c r="G599" i="6"/>
  <c r="H529" i="11"/>
  <c r="I631" i="6"/>
  <c r="G581" i="6"/>
  <c r="M382" i="6"/>
  <c r="S60" i="6"/>
  <c r="M572" i="6"/>
  <c r="M483" i="6"/>
  <c r="S601" i="6"/>
  <c r="I287" i="6"/>
  <c r="G749" i="6"/>
  <c r="O794" i="6"/>
  <c r="H160" i="11"/>
  <c r="M720" i="6"/>
  <c r="S790" i="6"/>
  <c r="N506" i="6"/>
  <c r="M608" i="6"/>
  <c r="N773" i="6"/>
  <c r="Q653" i="6"/>
  <c r="S553" i="6"/>
  <c r="Q271" i="6"/>
  <c r="G218" i="6"/>
  <c r="F385" i="6"/>
  <c r="N229" i="6"/>
  <c r="P767" i="6"/>
  <c r="P607" i="6"/>
  <c r="F98" i="6"/>
  <c r="Q116" i="6"/>
  <c r="P663" i="6"/>
  <c r="N40" i="6"/>
  <c r="R449" i="6"/>
  <c r="H252" i="11"/>
  <c r="G621" i="6"/>
  <c r="N822" i="6"/>
  <c r="R198" i="6"/>
  <c r="F234" i="6"/>
  <c r="H682" i="11"/>
  <c r="O589" i="6"/>
  <c r="R221" i="6"/>
  <c r="O466" i="6"/>
  <c r="Q786" i="6"/>
  <c r="M541" i="6"/>
  <c r="F94" i="6"/>
  <c r="M142" i="6"/>
  <c r="M567" i="6"/>
  <c r="M263" i="6"/>
  <c r="N776" i="6"/>
  <c r="P557" i="6"/>
  <c r="R668" i="6"/>
  <c r="P808" i="6"/>
  <c r="N816" i="6"/>
  <c r="G771" i="6"/>
  <c r="G798" i="6"/>
  <c r="G492" i="6"/>
  <c r="H693" i="11"/>
  <c r="S268" i="6"/>
  <c r="O423" i="6"/>
  <c r="R545" i="6"/>
  <c r="Q485" i="6"/>
  <c r="P350" i="6"/>
  <c r="Q385" i="6"/>
  <c r="H131" i="11"/>
  <c r="S612" i="6"/>
  <c r="S249" i="6"/>
  <c r="G645" i="6"/>
  <c r="M411" i="6"/>
  <c r="R258" i="6"/>
  <c r="N258" i="6"/>
  <c r="H645" i="11"/>
  <c r="Q405" i="6"/>
  <c r="R354" i="6"/>
  <c r="M647" i="6"/>
  <c r="S806" i="6"/>
  <c r="I300" i="6"/>
  <c r="I463" i="6"/>
  <c r="O58" i="6"/>
  <c r="M831" i="6"/>
  <c r="F191" i="6"/>
  <c r="N235" i="6"/>
  <c r="N665" i="6"/>
  <c r="G363" i="6"/>
  <c r="N790" i="6"/>
  <c r="G456" i="6"/>
  <c r="O134" i="6"/>
  <c r="G671" i="6"/>
  <c r="P829" i="6"/>
  <c r="G339" i="6"/>
  <c r="S662" i="6"/>
  <c r="H249" i="11"/>
  <c r="R240" i="6"/>
  <c r="P278" i="6"/>
  <c r="I536" i="6"/>
  <c r="S297" i="6"/>
  <c r="Q738" i="6"/>
  <c r="G533" i="6"/>
  <c r="P52" i="6"/>
  <c r="O693" i="6"/>
  <c r="R587" i="6"/>
  <c r="P152" i="6"/>
  <c r="I222" i="6"/>
  <c r="O805" i="6"/>
  <c r="O195" i="6"/>
  <c r="Q335" i="6"/>
  <c r="M422" i="6"/>
  <c r="H558" i="11"/>
  <c r="S748" i="6"/>
  <c r="F553" i="6"/>
  <c r="O59" i="6"/>
  <c r="I785" i="6"/>
  <c r="R57" i="6"/>
  <c r="G95" i="6"/>
  <c r="G752" i="6"/>
  <c r="Q624" i="6"/>
  <c r="F641" i="6"/>
  <c r="R112" i="6"/>
  <c r="H24" i="11"/>
  <c r="P420" i="6"/>
  <c r="O172" i="6"/>
  <c r="N652" i="6"/>
  <c r="S644" i="6"/>
  <c r="Q452" i="6"/>
  <c r="S289" i="6"/>
  <c r="I389" i="6"/>
  <c r="H721" i="11"/>
  <c r="F157" i="6"/>
  <c r="P365" i="6"/>
  <c r="I468" i="6"/>
  <c r="F298" i="6"/>
  <c r="F597" i="6"/>
  <c r="O284" i="6"/>
  <c r="N583" i="6"/>
  <c r="M763" i="6"/>
  <c r="S450" i="6"/>
  <c r="P241" i="6"/>
  <c r="I344" i="6"/>
  <c r="M22" i="6"/>
  <c r="R50" i="6"/>
  <c r="S584" i="6"/>
  <c r="O647" i="6"/>
  <c r="M755" i="6"/>
  <c r="N362" i="6"/>
  <c r="F32" i="6"/>
  <c r="F547" i="6"/>
  <c r="P556" i="6"/>
  <c r="M416" i="6"/>
  <c r="S374" i="6"/>
  <c r="S222" i="6"/>
  <c r="S25" i="6"/>
  <c r="S74" i="6"/>
  <c r="G106" i="6"/>
  <c r="M493" i="6"/>
  <c r="H603" i="11"/>
  <c r="P181" i="6"/>
  <c r="O111" i="6"/>
  <c r="O834" i="6"/>
  <c r="O424" i="6"/>
  <c r="Q41" i="6"/>
  <c r="N629" i="6"/>
  <c r="Q582" i="6"/>
  <c r="S82" i="6"/>
  <c r="S493" i="6"/>
  <c r="S611" i="6"/>
  <c r="R431" i="6"/>
  <c r="I655" i="6"/>
  <c r="H371" i="11"/>
  <c r="O745" i="6"/>
  <c r="O744" i="6"/>
  <c r="F408" i="6"/>
  <c r="R671" i="6"/>
  <c r="M143" i="6"/>
  <c r="Q540" i="6"/>
  <c r="Q453" i="6"/>
  <c r="F163" i="6"/>
  <c r="Q518" i="6"/>
  <c r="S311" i="6"/>
  <c r="S188" i="6"/>
  <c r="R339" i="6"/>
  <c r="Q159" i="6"/>
  <c r="S568" i="6"/>
  <c r="H440" i="11"/>
  <c r="I252" i="6"/>
  <c r="O793" i="6"/>
  <c r="M599" i="6"/>
  <c r="P523" i="6"/>
  <c r="M505" i="6"/>
  <c r="O656" i="6"/>
  <c r="P669" i="6"/>
  <c r="M489" i="6"/>
  <c r="F102" i="6"/>
  <c r="P340" i="6"/>
  <c r="G51" i="6"/>
  <c r="I687" i="6"/>
  <c r="I247" i="6"/>
  <c r="M840" i="6"/>
  <c r="O764" i="6"/>
  <c r="O739" i="6"/>
  <c r="I46" i="6"/>
  <c r="M338" i="6"/>
  <c r="H468" i="11"/>
  <c r="G442" i="6"/>
  <c r="P112" i="6"/>
  <c r="O200" i="6"/>
  <c r="R194" i="6"/>
  <c r="N656" i="6"/>
  <c r="S200" i="6"/>
  <c r="N163" i="6"/>
  <c r="M253" i="6"/>
  <c r="O190" i="6"/>
  <c r="F194" i="6"/>
  <c r="P561" i="6"/>
  <c r="G518" i="6"/>
  <c r="F485" i="6"/>
  <c r="I356" i="6"/>
  <c r="N709" i="6"/>
  <c r="P355" i="6"/>
  <c r="O543" i="6"/>
  <c r="M757" i="6"/>
  <c r="H477" i="11"/>
  <c r="N60" i="6"/>
  <c r="S49" i="6"/>
  <c r="Q720" i="6"/>
  <c r="N340" i="6"/>
  <c r="I707" i="6"/>
  <c r="I44" i="6"/>
  <c r="H161" i="11"/>
  <c r="I793" i="6"/>
  <c r="I658" i="6"/>
  <c r="S496" i="6"/>
  <c r="R381" i="6"/>
  <c r="F205" i="6"/>
  <c r="R314" i="6"/>
  <c r="N119" i="6"/>
  <c r="Q295" i="6"/>
  <c r="R689" i="6"/>
  <c r="S640" i="6"/>
  <c r="N286" i="6"/>
  <c r="R46" i="6"/>
  <c r="S86" i="6"/>
  <c r="R398" i="6"/>
  <c r="G475" i="6"/>
  <c r="P198" i="6"/>
  <c r="G774" i="6"/>
  <c r="Q260" i="6"/>
  <c r="N560" i="6"/>
  <c r="Q179" i="6"/>
  <c r="I446" i="6"/>
  <c r="P750" i="6"/>
  <c r="N611" i="6"/>
  <c r="P239" i="6"/>
  <c r="H327" i="11"/>
  <c r="P39" i="6"/>
  <c r="M683" i="6"/>
  <c r="I201" i="6"/>
  <c r="M719" i="6"/>
  <c r="F785" i="6"/>
  <c r="I173" i="6"/>
  <c r="H726" i="11"/>
  <c r="R443" i="6"/>
  <c r="F272" i="6"/>
  <c r="I273" i="6"/>
  <c r="F328" i="6"/>
  <c r="G352" i="6"/>
  <c r="P795" i="6"/>
  <c r="H644" i="11"/>
  <c r="R434" i="6"/>
  <c r="N770" i="6"/>
  <c r="R323" i="6"/>
  <c r="H237" i="11"/>
  <c r="H625" i="11"/>
  <c r="I826" i="6"/>
  <c r="O477" i="6"/>
  <c r="O628" i="6"/>
  <c r="H793" i="11"/>
  <c r="G201" i="6"/>
  <c r="I494" i="6"/>
  <c r="S233" i="6"/>
  <c r="G716" i="6"/>
  <c r="R550" i="6"/>
  <c r="R782" i="6"/>
  <c r="Q304" i="6"/>
  <c r="Q661" i="6"/>
  <c r="S591" i="6"/>
  <c r="F753" i="6"/>
  <c r="Q167" i="6"/>
  <c r="P419" i="6"/>
  <c r="P488" i="6"/>
  <c r="G663" i="6"/>
  <c r="P412" i="6"/>
  <c r="Q651" i="6"/>
  <c r="P794" i="6"/>
  <c r="Q175" i="6"/>
  <c r="P99" i="6"/>
  <c r="S142" i="6"/>
  <c r="Q688" i="6"/>
  <c r="I301" i="6"/>
  <c r="O710" i="6"/>
  <c r="G382" i="6"/>
  <c r="G527" i="6"/>
  <c r="N265" i="6"/>
  <c r="S590" i="6"/>
  <c r="P753" i="6"/>
  <c r="G444" i="6"/>
  <c r="N474" i="6"/>
  <c r="M29" i="6"/>
  <c r="H543" i="11"/>
  <c r="N539" i="6"/>
  <c r="S26" i="6"/>
  <c r="R42" i="6"/>
  <c r="O346" i="6"/>
  <c r="G470" i="6"/>
  <c r="N808" i="6"/>
  <c r="S685" i="6"/>
  <c r="F652" i="6"/>
  <c r="S510" i="6"/>
  <c r="G324" i="6"/>
  <c r="S573" i="6"/>
  <c r="R192" i="6"/>
  <c r="H233" i="11"/>
  <c r="N67" i="6"/>
  <c r="N497" i="6"/>
  <c r="P237" i="6"/>
  <c r="S660" i="6"/>
  <c r="S161" i="6"/>
  <c r="I499" i="6"/>
  <c r="S794" i="6"/>
  <c r="N433" i="6"/>
  <c r="F250" i="6"/>
  <c r="G342" i="6"/>
  <c r="N569" i="6"/>
  <c r="N279" i="6"/>
  <c r="Q342" i="6"/>
  <c r="F237" i="6"/>
  <c r="S220" i="6"/>
  <c r="G372" i="6"/>
  <c r="G696" i="6"/>
  <c r="O822" i="6"/>
  <c r="I397" i="6"/>
  <c r="S621" i="6"/>
  <c r="P759" i="6"/>
  <c r="S803" i="6"/>
  <c r="G275" i="6"/>
  <c r="G832" i="6"/>
  <c r="F86" i="6"/>
  <c r="O718" i="6"/>
  <c r="F51" i="6"/>
  <c r="P240" i="6"/>
  <c r="Q127" i="6"/>
  <c r="F134" i="6"/>
  <c r="S336" i="6"/>
  <c r="Q541" i="6"/>
  <c r="G330" i="6"/>
  <c r="F347" i="6"/>
  <c r="M429" i="6"/>
  <c r="Q160" i="6"/>
  <c r="I788" i="6"/>
  <c r="F574" i="6"/>
  <c r="G697" i="6"/>
  <c r="O225" i="6"/>
  <c r="N723" i="6"/>
  <c r="O372" i="6"/>
  <c r="R716" i="6"/>
  <c r="G513" i="6"/>
  <c r="P802" i="6"/>
  <c r="S684" i="6"/>
  <c r="H675" i="11"/>
  <c r="O491" i="6"/>
  <c r="Q655" i="6"/>
  <c r="R132" i="6"/>
  <c r="R796" i="6"/>
  <c r="R31" i="6"/>
  <c r="G700" i="6"/>
  <c r="O304" i="6"/>
  <c r="G206" i="6"/>
  <c r="S696" i="6"/>
  <c r="F377" i="6"/>
  <c r="Q571" i="6"/>
  <c r="F335" i="6"/>
  <c r="F398" i="6"/>
  <c r="N125" i="6"/>
  <c r="N769" i="6"/>
  <c r="N464" i="6"/>
  <c r="M700" i="6"/>
  <c r="P718" i="6"/>
  <c r="R513" i="6"/>
  <c r="G398" i="6"/>
  <c r="G58" i="6"/>
  <c r="H749" i="11"/>
  <c r="G637" i="6"/>
  <c r="I673" i="6"/>
  <c r="I454" i="6"/>
  <c r="N396" i="6"/>
  <c r="F260" i="6"/>
  <c r="Q818" i="6"/>
  <c r="M613" i="6"/>
  <c r="Q729" i="6"/>
  <c r="S775" i="6"/>
  <c r="H32" i="11"/>
  <c r="N563" i="6"/>
  <c r="N368" i="6"/>
  <c r="F196" i="6"/>
  <c r="I120" i="6"/>
  <c r="Q349" i="6"/>
  <c r="O819" i="6"/>
  <c r="M145" i="6"/>
  <c r="S399" i="6"/>
  <c r="H25" i="11"/>
  <c r="P502" i="6"/>
  <c r="N129" i="6"/>
  <c r="N158" i="6"/>
  <c r="P83" i="6"/>
  <c r="O816" i="6"/>
  <c r="S426" i="6"/>
  <c r="F561" i="6"/>
  <c r="O742" i="6"/>
  <c r="H686" i="11"/>
  <c r="M214" i="6"/>
  <c r="N463" i="6"/>
  <c r="G813" i="6"/>
  <c r="N64" i="6"/>
  <c r="R733" i="6"/>
  <c r="R659" i="6"/>
  <c r="H226" i="11"/>
  <c r="G506" i="6"/>
  <c r="O301" i="6"/>
  <c r="Q28" i="6"/>
  <c r="S199" i="6"/>
  <c r="G357" i="6"/>
  <c r="S380" i="6"/>
  <c r="F662" i="6"/>
  <c r="R763" i="6"/>
  <c r="R34" i="6"/>
  <c r="M762" i="6"/>
  <c r="I405" i="6"/>
  <c r="N768" i="6"/>
  <c r="O828" i="6"/>
  <c r="S273" i="6"/>
  <c r="Q257" i="6"/>
  <c r="R563" i="6"/>
  <c r="F544" i="6"/>
  <c r="N231" i="6"/>
  <c r="H692" i="11"/>
  <c r="M802" i="6"/>
  <c r="R673" i="6"/>
  <c r="G740" i="6"/>
  <c r="I656" i="6"/>
  <c r="F674" i="6"/>
  <c r="S504" i="6"/>
  <c r="P465" i="6"/>
  <c r="P540" i="6"/>
  <c r="F401" i="6"/>
  <c r="O586" i="6"/>
  <c r="R663" i="6"/>
  <c r="O412" i="6"/>
  <c r="N91" i="6"/>
  <c r="R560" i="6"/>
  <c r="O120" i="6"/>
  <c r="Q283" i="6"/>
  <c r="N392" i="6"/>
  <c r="F190" i="6"/>
  <c r="O378" i="6"/>
  <c r="Q616" i="6"/>
  <c r="Q511" i="6"/>
  <c r="H270" i="11"/>
  <c r="Q192" i="6"/>
  <c r="R631" i="6"/>
  <c r="M60" i="6"/>
  <c r="O790" i="6"/>
  <c r="M43" i="6"/>
  <c r="P205" i="6"/>
  <c r="G333" i="6"/>
  <c r="H18" i="11"/>
  <c r="Q564" i="6"/>
  <c r="O457" i="6"/>
  <c r="N267" i="6"/>
  <c r="S390" i="6"/>
  <c r="S186" i="6"/>
  <c r="H724" i="11"/>
  <c r="N382" i="6"/>
  <c r="N618" i="6"/>
  <c r="M649" i="6"/>
  <c r="G731" i="6"/>
  <c r="O421" i="6"/>
  <c r="R32" i="6"/>
  <c r="R615" i="6"/>
  <c r="P372" i="6"/>
  <c r="R123" i="6"/>
  <c r="Q379" i="6"/>
  <c r="N93" i="6"/>
  <c r="M62" i="6"/>
  <c r="O150" i="6"/>
  <c r="N219" i="6"/>
  <c r="F238" i="6"/>
  <c r="R803" i="6"/>
  <c r="H533" i="11"/>
  <c r="O630" i="6"/>
  <c r="O621" i="6"/>
  <c r="F89" i="6"/>
  <c r="F446" i="6"/>
  <c r="G512" i="6"/>
  <c r="I115" i="6"/>
  <c r="S643" i="6"/>
  <c r="M227" i="6"/>
  <c r="Q835" i="6"/>
  <c r="O110" i="6"/>
  <c r="F210" i="6"/>
  <c r="I43" i="6"/>
  <c r="I331" i="6"/>
  <c r="H449" i="11"/>
  <c r="N740" i="6"/>
  <c r="S47" i="6"/>
  <c r="P524" i="6"/>
  <c r="H552" i="11"/>
  <c r="O420" i="6"/>
  <c r="O78" i="6"/>
  <c r="G460" i="6"/>
  <c r="S98" i="6"/>
  <c r="M440" i="6"/>
  <c r="F805" i="6"/>
  <c r="H538" i="11"/>
  <c r="O514" i="6"/>
  <c r="I73" i="6"/>
  <c r="N140" i="6"/>
  <c r="S720" i="6"/>
  <c r="H397" i="11"/>
  <c r="M636" i="6"/>
  <c r="G190" i="6"/>
  <c r="H215" i="11"/>
  <c r="N189" i="6"/>
  <c r="P156" i="6"/>
  <c r="I239" i="6"/>
  <c r="F762" i="6"/>
  <c r="N737" i="6"/>
  <c r="O330" i="6"/>
  <c r="I347" i="6"/>
  <c r="S347" i="6"/>
  <c r="Q538" i="6"/>
  <c r="P387" i="6"/>
  <c r="F823" i="6"/>
  <c r="O666" i="6"/>
  <c r="P63" i="6"/>
  <c r="Q697" i="6"/>
  <c r="I105" i="6"/>
  <c r="H375" i="11"/>
  <c r="N278" i="6"/>
  <c r="I176" i="6"/>
  <c r="N439" i="6"/>
  <c r="R269" i="6"/>
  <c r="G828" i="6"/>
  <c r="G834" i="6"/>
  <c r="S412" i="6"/>
  <c r="P279" i="6"/>
  <c r="O262" i="6"/>
  <c r="F714" i="6"/>
  <c r="S579" i="6"/>
  <c r="P542" i="6"/>
  <c r="N126" i="6"/>
  <c r="F180" i="6"/>
  <c r="G761" i="6"/>
  <c r="M686" i="6"/>
  <c r="Q468" i="6"/>
  <c r="Q570" i="6"/>
  <c r="O275" i="6"/>
  <c r="Q164" i="6"/>
  <c r="O298" i="6"/>
  <c r="H569" i="11"/>
  <c r="G348" i="6"/>
  <c r="Q455" i="6"/>
  <c r="I755" i="6"/>
  <c r="S750" i="6"/>
  <c r="R302" i="6"/>
  <c r="Q671" i="6"/>
  <c r="M634" i="6"/>
  <c r="S742" i="6"/>
  <c r="G471" i="6"/>
  <c r="G600" i="6"/>
  <c r="R534" i="6"/>
  <c r="P401" i="6"/>
  <c r="R703" i="6"/>
  <c r="G320" i="6"/>
  <c r="S294" i="6"/>
  <c r="R408" i="6"/>
  <c r="G473" i="6"/>
  <c r="O73" i="6"/>
  <c r="Q276" i="6"/>
  <c r="G305" i="6"/>
  <c r="S241" i="6"/>
  <c r="M217" i="6"/>
  <c r="Q704" i="6"/>
  <c r="S405" i="6"/>
  <c r="P619" i="6"/>
  <c r="R620" i="6"/>
  <c r="S157" i="6"/>
  <c r="I413" i="6"/>
  <c r="Q678" i="6"/>
  <c r="N584" i="6"/>
  <c r="R674" i="6"/>
  <c r="Q615" i="6"/>
  <c r="H581" i="11"/>
  <c r="M304" i="6"/>
  <c r="R51" i="6"/>
  <c r="H141" i="11"/>
  <c r="M656" i="6"/>
  <c r="S702" i="6"/>
  <c r="O402" i="6"/>
  <c r="R296" i="6"/>
  <c r="P143" i="6"/>
  <c r="S580" i="6"/>
  <c r="R159" i="6"/>
  <c r="R157" i="6"/>
  <c r="O529" i="6"/>
  <c r="R406" i="6"/>
  <c r="P36" i="6"/>
  <c r="G483" i="6"/>
  <c r="R460" i="6"/>
  <c r="O511" i="6"/>
  <c r="N109" i="6"/>
  <c r="S529" i="6"/>
  <c r="Q393" i="6"/>
  <c r="I165" i="6"/>
  <c r="S136" i="6"/>
  <c r="R98" i="6"/>
  <c r="H59" i="11"/>
  <c r="M287" i="6"/>
  <c r="N488" i="6"/>
  <c r="R781" i="6"/>
  <c r="P380" i="6"/>
  <c r="S56" i="6"/>
  <c r="P100" i="6"/>
  <c r="Q625" i="6"/>
  <c r="I194" i="6"/>
  <c r="N590" i="6"/>
  <c r="O21" i="6"/>
  <c r="M284" i="6"/>
  <c r="I681" i="6"/>
  <c r="I503" i="6"/>
  <c r="N534" i="6"/>
  <c r="M677" i="6"/>
  <c r="Q620" i="6"/>
  <c r="O640" i="6"/>
  <c r="G283" i="6"/>
  <c r="R235" i="6"/>
  <c r="I706" i="6"/>
  <c r="Q447" i="6"/>
  <c r="P344" i="6"/>
  <c r="P487" i="6"/>
  <c r="N321" i="6"/>
  <c r="N460" i="6"/>
  <c r="G211" i="6"/>
  <c r="P651" i="6"/>
  <c r="N657" i="6"/>
  <c r="Q787" i="6"/>
  <c r="Q33" i="6"/>
  <c r="M562" i="6"/>
  <c r="R131" i="6"/>
  <c r="S646" i="6"/>
  <c r="H642" i="11"/>
  <c r="H283" i="11"/>
  <c r="I549" i="6"/>
  <c r="P562" i="6"/>
  <c r="P777" i="6"/>
  <c r="R33" i="6"/>
  <c r="N355" i="6"/>
  <c r="P310" i="6"/>
  <c r="F409" i="6"/>
  <c r="N525" i="6"/>
  <c r="N659" i="6"/>
  <c r="H451" i="11"/>
  <c r="M306" i="6"/>
  <c r="F239" i="6"/>
  <c r="F739" i="6"/>
  <c r="F133" i="6"/>
  <c r="P293" i="6"/>
  <c r="P402" i="6"/>
  <c r="M180" i="6"/>
  <c r="H514" i="11"/>
  <c r="S407" i="6"/>
  <c r="P120" i="6"/>
  <c r="N167" i="6"/>
  <c r="R658" i="6"/>
  <c r="P584" i="6"/>
  <c r="Q782" i="6"/>
  <c r="R805" i="6"/>
  <c r="Q437" i="6"/>
  <c r="P131" i="6"/>
  <c r="S105" i="6"/>
  <c r="N637" i="6"/>
  <c r="I237" i="6"/>
  <c r="Q657" i="6"/>
  <c r="I166" i="6"/>
  <c r="O789" i="6"/>
  <c r="M666" i="6"/>
  <c r="N689" i="6"/>
  <c r="Q581" i="6"/>
  <c r="P774" i="6"/>
  <c r="O837" i="6"/>
  <c r="I274" i="6"/>
  <c r="S567" i="6"/>
  <c r="R594" i="6"/>
  <c r="O266" i="6"/>
  <c r="N690" i="6"/>
  <c r="M308" i="6"/>
  <c r="F568" i="6"/>
  <c r="F811" i="6"/>
  <c r="I100" i="6"/>
  <c r="O345" i="6"/>
  <c r="P552" i="6"/>
  <c r="N264" i="6"/>
  <c r="H596" i="11"/>
  <c r="S314" i="6"/>
  <c r="G722" i="6"/>
  <c r="Q820" i="6"/>
  <c r="S97" i="6"/>
  <c r="G169" i="6"/>
  <c r="Q598" i="6"/>
  <c r="G596" i="6"/>
  <c r="G554" i="6"/>
  <c r="M693" i="6"/>
  <c r="H66" i="11"/>
  <c r="I496" i="6"/>
  <c r="P195" i="6"/>
  <c r="G260" i="6"/>
  <c r="O104" i="6"/>
  <c r="P162" i="6"/>
  <c r="I162" i="6"/>
  <c r="R581" i="6"/>
  <c r="S549" i="6"/>
  <c r="M353" i="6"/>
  <c r="R54" i="6"/>
  <c r="P462" i="6"/>
  <c r="R186" i="6"/>
  <c r="H91" i="11"/>
  <c r="H802" i="11"/>
  <c r="R688" i="6"/>
  <c r="M419" i="6"/>
  <c r="P64" i="6"/>
  <c r="M558" i="6"/>
  <c r="P517" i="6"/>
  <c r="N261" i="6"/>
  <c r="F759" i="6"/>
  <c r="G436" i="6"/>
  <c r="F604" i="6"/>
  <c r="R95" i="6"/>
  <c r="G814" i="6"/>
  <c r="F804" i="6"/>
  <c r="O455" i="6"/>
  <c r="G92" i="6"/>
  <c r="Q489" i="6"/>
  <c r="F578" i="6"/>
  <c r="N702" i="6"/>
  <c r="I521" i="6"/>
  <c r="N691" i="6"/>
  <c r="Q560" i="6"/>
  <c r="F768" i="6"/>
  <c r="H475" i="11"/>
  <c r="O545" i="6"/>
  <c r="G480" i="6"/>
  <c r="Q413" i="6"/>
  <c r="R718" i="6"/>
  <c r="O183" i="6"/>
  <c r="P734" i="6"/>
  <c r="H607" i="11"/>
  <c r="G141" i="6"/>
  <c r="S160" i="6"/>
  <c r="Q733" i="6"/>
  <c r="O142" i="6"/>
  <c r="H421" i="11"/>
  <c r="N795" i="6"/>
  <c r="M774" i="6"/>
  <c r="G383" i="6"/>
  <c r="N283" i="6"/>
  <c r="S27" i="6"/>
  <c r="O663" i="6"/>
  <c r="O611" i="6"/>
  <c r="H776" i="11"/>
  <c r="O754" i="6"/>
  <c r="H439" i="11"/>
  <c r="Q120" i="6"/>
  <c r="R214" i="6"/>
  <c r="M607" i="6"/>
  <c r="G433" i="6"/>
  <c r="I672" i="6"/>
  <c r="F809" i="6"/>
  <c r="N671" i="6"/>
  <c r="O600" i="6"/>
  <c r="H265" i="11"/>
  <c r="M730" i="6"/>
  <c r="H361" i="11"/>
  <c r="Q465" i="6"/>
  <c r="H618" i="11"/>
  <c r="O282" i="6"/>
  <c r="N367" i="6"/>
  <c r="Q524" i="6"/>
  <c r="F225" i="6"/>
  <c r="N544" i="6"/>
  <c r="O411" i="6"/>
  <c r="O237" i="6"/>
  <c r="P766" i="6"/>
  <c r="O254" i="6"/>
  <c r="Q91" i="6"/>
  <c r="N436" i="6"/>
  <c r="Q831" i="6"/>
  <c r="Q399" i="6"/>
  <c r="H797" i="11"/>
  <c r="Q141" i="6"/>
  <c r="G217" i="6"/>
  <c r="I513" i="6"/>
  <c r="O381" i="6"/>
  <c r="Q687" i="6"/>
  <c r="G222" i="6"/>
  <c r="O187" i="6"/>
  <c r="M728" i="6"/>
  <c r="G669" i="6"/>
  <c r="N582" i="6"/>
  <c r="G465" i="6"/>
  <c r="H171" i="11"/>
  <c r="I700" i="6"/>
  <c r="O578" i="6"/>
  <c r="M168" i="6"/>
  <c r="I78" i="6"/>
  <c r="H115" i="11"/>
  <c r="F484" i="6"/>
  <c r="N337" i="6"/>
  <c r="G292" i="6"/>
  <c r="H343" i="11"/>
  <c r="S285" i="6"/>
  <c r="S332" i="6"/>
  <c r="F644" i="6"/>
  <c r="Q402" i="6"/>
  <c r="Q499" i="6"/>
  <c r="O379" i="6"/>
  <c r="F705" i="6"/>
  <c r="S627" i="6"/>
  <c r="Q769" i="6"/>
  <c r="F349" i="6"/>
  <c r="I759" i="6"/>
  <c r="P538" i="6"/>
  <c r="R407" i="6"/>
  <c r="R596" i="6"/>
  <c r="N277" i="6"/>
  <c r="O240" i="6"/>
  <c r="S79" i="6"/>
  <c r="I159" i="6"/>
  <c r="O817" i="6"/>
  <c r="R828" i="6"/>
  <c r="N101" i="6"/>
  <c r="P53" i="6"/>
  <c r="Q277" i="6"/>
  <c r="R289" i="6"/>
  <c r="I233" i="6"/>
  <c r="O71" i="6"/>
  <c r="H58" i="11"/>
  <c r="Q112" i="6"/>
  <c r="H741" i="11"/>
  <c r="O522" i="6"/>
  <c r="Q27" i="6"/>
  <c r="I107" i="6"/>
  <c r="R266" i="6"/>
  <c r="F629" i="6"/>
  <c r="O430" i="6"/>
  <c r="P280" i="6"/>
  <c r="S416" i="6"/>
  <c r="R799" i="6"/>
  <c r="S786" i="6"/>
  <c r="Q318" i="6"/>
  <c r="P383" i="6"/>
  <c r="R441" i="6"/>
  <c r="N747" i="6"/>
  <c r="H331" i="11"/>
  <c r="G422" i="6"/>
  <c r="G812" i="6"/>
  <c r="P180" i="6"/>
  <c r="Q558" i="6"/>
  <c r="Q493" i="6"/>
  <c r="R102" i="6"/>
  <c r="O830" i="6"/>
  <c r="R532" i="6"/>
  <c r="F817" i="6"/>
  <c r="O66" i="6"/>
  <c r="O86" i="6"/>
  <c r="G365" i="6"/>
  <c r="O585" i="6"/>
  <c r="M678" i="6"/>
  <c r="R792" i="6"/>
  <c r="N168" i="6"/>
  <c r="P617" i="6"/>
  <c r="G468" i="6"/>
  <c r="F159" i="6"/>
  <c r="G818" i="6"/>
  <c r="G827" i="6"/>
  <c r="P82" i="6"/>
  <c r="M738" i="6"/>
  <c r="O761" i="6"/>
  <c r="G129" i="6"/>
  <c r="S255" i="6"/>
  <c r="N483" i="6"/>
  <c r="M112" i="6"/>
  <c r="G626" i="6"/>
  <c r="M527" i="6"/>
  <c r="Q62" i="6"/>
  <c r="Q323" i="6"/>
  <c r="Q544" i="6"/>
  <c r="M309" i="6"/>
  <c r="F698" i="6"/>
  <c r="G213" i="6"/>
  <c r="G571" i="6"/>
  <c r="S460" i="6"/>
  <c r="S265" i="6"/>
  <c r="S201" i="6"/>
  <c r="R427" i="6"/>
  <c r="I266" i="6"/>
  <c r="M551" i="6"/>
  <c r="R69" i="6"/>
  <c r="F395" i="6"/>
  <c r="I651" i="6"/>
  <c r="N685" i="6"/>
  <c r="G279" i="6"/>
  <c r="P109" i="6"/>
  <c r="H466" i="11"/>
  <c r="H365" i="11"/>
  <c r="Q60" i="6"/>
  <c r="F414" i="6"/>
  <c r="F536" i="6"/>
  <c r="G298" i="6"/>
  <c r="N25" i="6"/>
  <c r="G823" i="6"/>
  <c r="I147" i="6"/>
  <c r="G103" i="6"/>
  <c r="R197" i="6"/>
  <c r="G674" i="6"/>
  <c r="M437" i="6"/>
  <c r="G157" i="6"/>
  <c r="O727" i="6"/>
  <c r="H143" i="11"/>
  <c r="Q350" i="6"/>
  <c r="H102" i="11"/>
  <c r="N674" i="6"/>
  <c r="G42" i="6"/>
  <c r="S422" i="6"/>
  <c r="O125" i="6"/>
  <c r="G494" i="6"/>
  <c r="H497" i="11"/>
  <c r="N239" i="6"/>
  <c r="Q682" i="6"/>
  <c r="G451" i="6"/>
  <c r="P610" i="6"/>
  <c r="G485" i="6"/>
  <c r="N753" i="6"/>
  <c r="P320" i="6"/>
  <c r="I606" i="6"/>
  <c r="I645" i="6"/>
  <c r="O724" i="6"/>
  <c r="G678" i="6"/>
  <c r="M124" i="6"/>
  <c r="P495" i="6"/>
  <c r="P505" i="6"/>
  <c r="I103" i="6"/>
  <c r="Q324" i="6"/>
  <c r="O115" i="6"/>
  <c r="G688" i="6"/>
  <c r="M341" i="6"/>
  <c r="O554" i="6"/>
  <c r="H716" i="11"/>
  <c r="R682" i="6"/>
  <c r="M769" i="6"/>
  <c r="H750" i="11"/>
  <c r="O181" i="6"/>
  <c r="I699" i="6"/>
  <c r="P150" i="6"/>
  <c r="S126" i="6"/>
  <c r="S637" i="6"/>
  <c r="G100" i="6"/>
  <c r="P640" i="6"/>
  <c r="R303" i="6"/>
  <c r="N177" i="6"/>
  <c r="H718" i="11"/>
  <c r="Q103" i="6"/>
  <c r="O598" i="6"/>
  <c r="M516" i="6"/>
  <c r="N749" i="6"/>
  <c r="Q567" i="6"/>
  <c r="G603" i="6"/>
  <c r="F21" i="6"/>
  <c r="M368" i="6"/>
  <c r="R762" i="6"/>
  <c r="Q93" i="6"/>
  <c r="O46" i="6"/>
  <c r="F85" i="6"/>
  <c r="P498" i="6"/>
  <c r="P379" i="6"/>
  <c r="N22" i="6"/>
  <c r="I569" i="6"/>
  <c r="P272" i="6"/>
  <c r="R819" i="6"/>
  <c r="I622" i="6"/>
  <c r="M250" i="6"/>
  <c r="M344" i="6"/>
  <c r="G420" i="6"/>
  <c r="P309" i="6"/>
  <c r="G233" i="6"/>
  <c r="G509" i="6"/>
  <c r="Q613" i="6"/>
  <c r="R414" i="6"/>
  <c r="H681" i="11"/>
  <c r="P314" i="6"/>
  <c r="R544" i="6"/>
  <c r="M262" i="6"/>
  <c r="I436" i="6"/>
  <c r="M433" i="6"/>
  <c r="F508" i="6"/>
  <c r="I89" i="6"/>
  <c r="I501" i="6"/>
  <c r="P612" i="6"/>
  <c r="P497" i="6"/>
  <c r="P200" i="6"/>
  <c r="F142" i="6"/>
  <c r="P823" i="6"/>
  <c r="R297" i="6"/>
  <c r="N603" i="6"/>
  <c r="Q208" i="6"/>
  <c r="Q306" i="6"/>
  <c r="R685" i="6"/>
  <c r="O67" i="6"/>
  <c r="H288" i="11"/>
  <c r="O223" i="6"/>
  <c r="G655" i="6"/>
  <c r="G161" i="6"/>
  <c r="S542" i="6"/>
  <c r="H146" i="11"/>
  <c r="I470" i="6"/>
  <c r="H694" i="11"/>
  <c r="F259" i="6"/>
  <c r="R436" i="6"/>
  <c r="N191" i="6"/>
  <c r="P456" i="6"/>
  <c r="R107" i="6"/>
  <c r="H35" i="11"/>
  <c r="Q543" i="6"/>
  <c r="F596" i="6"/>
  <c r="P65" i="6"/>
  <c r="R77" i="6"/>
  <c r="H583" i="11"/>
  <c r="O440" i="6"/>
  <c r="N832" i="6"/>
  <c r="R752" i="6"/>
  <c r="Q305" i="6"/>
  <c r="N33" i="6"/>
  <c r="R558" i="6"/>
  <c r="M399" i="6"/>
  <c r="G768" i="6"/>
  <c r="Q227" i="6"/>
  <c r="N650" i="6"/>
  <c r="M510" i="6"/>
  <c r="S674" i="6"/>
  <c r="I442" i="6"/>
  <c r="H307" i="11"/>
  <c r="I715" i="6"/>
  <c r="Q344" i="6"/>
  <c r="P638" i="6"/>
  <c r="Q456" i="6"/>
  <c r="I711" i="6"/>
  <c r="P245" i="6"/>
  <c r="P233" i="6"/>
  <c r="I545" i="6"/>
  <c r="M639" i="6"/>
  <c r="G109" i="6"/>
  <c r="R729" i="6"/>
  <c r="H241" i="11"/>
  <c r="O641" i="6"/>
  <c r="S433" i="6"/>
  <c r="R162" i="6"/>
  <c r="P405" i="6"/>
  <c r="F56" i="6"/>
  <c r="S121" i="6"/>
  <c r="N694" i="6"/>
  <c r="I130" i="6"/>
  <c r="H355" i="6"/>
  <c r="E772" i="11"/>
  <c r="E144" i="6"/>
  <c r="H764" i="6"/>
  <c r="E802" i="11"/>
  <c r="E591" i="11"/>
  <c r="E480" i="6"/>
  <c r="E729" i="11"/>
  <c r="E801" i="6"/>
  <c r="E682" i="6"/>
  <c r="E664" i="6"/>
  <c r="E633" i="6"/>
  <c r="E711" i="11"/>
  <c r="E431" i="11"/>
  <c r="E374" i="6"/>
  <c r="E678" i="11"/>
  <c r="E175" i="11"/>
  <c r="E162" i="11"/>
  <c r="E134" i="6"/>
  <c r="E333" i="6"/>
  <c r="E272" i="11"/>
  <c r="H72" i="6"/>
  <c r="E554" i="11"/>
  <c r="E238" i="11"/>
  <c r="E426" i="11"/>
  <c r="E739" i="11"/>
  <c r="E786" i="11"/>
  <c r="E707" i="6"/>
  <c r="E242" i="6"/>
  <c r="E51" i="11"/>
  <c r="E547" i="11"/>
  <c r="H198" i="6"/>
  <c r="H652" i="6"/>
  <c r="E398" i="6"/>
  <c r="H616" i="6"/>
  <c r="E348" i="11"/>
  <c r="E189" i="11"/>
  <c r="E495" i="6"/>
  <c r="E435" i="6"/>
  <c r="E361" i="11"/>
  <c r="E107" i="11"/>
  <c r="E648" i="11"/>
  <c r="E256" i="6"/>
  <c r="E539" i="6"/>
  <c r="H730" i="6"/>
  <c r="E331" i="11"/>
  <c r="E253" i="6"/>
  <c r="E500" i="11"/>
  <c r="E250" i="6"/>
  <c r="E613" i="11"/>
  <c r="E534" i="11"/>
  <c r="H528" i="6"/>
  <c r="E659" i="6"/>
  <c r="E409" i="11"/>
  <c r="E487" i="6"/>
  <c r="E717" i="11"/>
  <c r="E631" i="6"/>
  <c r="H35" i="6"/>
  <c r="H408" i="6"/>
  <c r="H711" i="6"/>
  <c r="E657" i="11"/>
  <c r="E310" i="11"/>
  <c r="H521" i="6"/>
  <c r="H38" i="6"/>
  <c r="H375" i="6"/>
  <c r="E450" i="6"/>
  <c r="H457" i="6"/>
  <c r="E365" i="11"/>
  <c r="H488" i="6"/>
  <c r="E237" i="6"/>
  <c r="E544" i="6"/>
  <c r="E673" i="6"/>
  <c r="H348" i="6"/>
  <c r="H639" i="6"/>
  <c r="E436" i="6"/>
  <c r="E628" i="6"/>
  <c r="E167" i="11"/>
  <c r="E33" i="6"/>
  <c r="E757" i="6"/>
  <c r="E488" i="11"/>
  <c r="E452" i="6"/>
  <c r="E448" i="6"/>
  <c r="E561" i="11"/>
  <c r="E82" i="6"/>
  <c r="E614" i="11"/>
  <c r="E380" i="6"/>
  <c r="E229" i="11"/>
  <c r="E486" i="6"/>
  <c r="E649" i="11"/>
  <c r="E74" i="11"/>
  <c r="H581" i="6"/>
  <c r="H390" i="6"/>
  <c r="E840" i="6"/>
  <c r="E606" i="11"/>
  <c r="E438" i="11"/>
  <c r="E663" i="11"/>
  <c r="H522" i="6"/>
  <c r="H263" i="6"/>
  <c r="H274" i="6"/>
  <c r="E188" i="6"/>
  <c r="H81" i="6"/>
  <c r="H747" i="6"/>
  <c r="H658" i="6"/>
  <c r="E473" i="11"/>
  <c r="E564" i="11"/>
  <c r="E180" i="11"/>
  <c r="E140" i="11"/>
  <c r="E271" i="11"/>
  <c r="E638" i="11"/>
  <c r="E562" i="11"/>
  <c r="E136" i="6"/>
  <c r="E496" i="6"/>
  <c r="E643" i="11"/>
  <c r="E339" i="6"/>
  <c r="E218" i="6"/>
  <c r="E661" i="11"/>
  <c r="E458" i="6"/>
  <c r="E226" i="11"/>
  <c r="H118" i="6"/>
  <c r="E39" i="6"/>
  <c r="E706" i="11"/>
  <c r="E141" i="11"/>
  <c r="E502" i="11"/>
  <c r="E545" i="6"/>
  <c r="E347" i="6"/>
  <c r="H496" i="6"/>
  <c r="H289" i="6"/>
  <c r="H660" i="6"/>
  <c r="H745" i="6"/>
  <c r="E456" i="6"/>
  <c r="H789" i="6"/>
  <c r="E698" i="6"/>
  <c r="H465" i="6"/>
  <c r="H40" i="6"/>
  <c r="H411" i="6"/>
  <c r="H621" i="6"/>
  <c r="H280" i="6"/>
  <c r="H134" i="6"/>
  <c r="E298" i="6"/>
  <c r="O670" i="6"/>
  <c r="O770" i="6"/>
  <c r="I203" i="6"/>
  <c r="N710" i="6"/>
  <c r="H572" i="11"/>
  <c r="I577" i="6"/>
  <c r="P720" i="6"/>
  <c r="H491" i="11"/>
  <c r="F774" i="6"/>
  <c r="F637" i="6"/>
  <c r="Q412" i="6"/>
  <c r="F707" i="6"/>
  <c r="P425" i="6"/>
  <c r="I817" i="6"/>
  <c r="M294" i="6"/>
  <c r="G568" i="6"/>
  <c r="F22" i="6"/>
  <c r="H667" i="11"/>
  <c r="M642" i="6"/>
  <c r="F826" i="6"/>
  <c r="R28" i="6"/>
  <c r="P204" i="6"/>
  <c r="M186" i="6"/>
  <c r="F43" i="6"/>
  <c r="R602" i="6"/>
  <c r="P560" i="6"/>
  <c r="P397" i="6"/>
  <c r="N346" i="6"/>
  <c r="M628" i="6"/>
  <c r="Q183" i="6"/>
  <c r="O299" i="6"/>
  <c r="I123" i="6"/>
  <c r="M260" i="6"/>
  <c r="P634" i="6"/>
  <c r="S389" i="6"/>
  <c r="F200" i="6"/>
  <c r="P116" i="6"/>
  <c r="R210" i="6"/>
  <c r="I286" i="6"/>
  <c r="O177" i="6"/>
  <c r="O680" i="6"/>
  <c r="G70" i="6"/>
  <c r="O597" i="6"/>
  <c r="N404" i="6"/>
  <c r="H460" i="11"/>
  <c r="I85" i="6"/>
  <c r="F784" i="6"/>
  <c r="I814" i="6"/>
  <c r="I148" i="6"/>
  <c r="H236" i="11"/>
  <c r="S317" i="6"/>
  <c r="O776" i="6"/>
  <c r="R522" i="6"/>
  <c r="S415" i="6"/>
  <c r="P714" i="6"/>
  <c r="S464" i="6"/>
  <c r="H787" i="11"/>
  <c r="R346" i="6"/>
  <c r="F618" i="6"/>
  <c r="M784" i="6"/>
  <c r="Q424" i="6"/>
  <c r="P297" i="6"/>
  <c r="P772" i="6"/>
  <c r="O736" i="6"/>
  <c r="M712" i="6"/>
  <c r="F235" i="6"/>
  <c r="F591" i="6"/>
  <c r="M629" i="6"/>
  <c r="G306" i="6"/>
  <c r="S227" i="6"/>
  <c r="M111" i="6"/>
  <c r="P687" i="6"/>
  <c r="O202" i="6"/>
  <c r="M740" i="6"/>
  <c r="F545" i="6"/>
  <c r="S43" i="6"/>
  <c r="O49" i="6"/>
  <c r="N669" i="6"/>
  <c r="H408" i="11"/>
  <c r="I476" i="6"/>
  <c r="N380" i="6"/>
  <c r="G235" i="6"/>
  <c r="H289" i="11"/>
  <c r="G124" i="6"/>
  <c r="F755" i="6"/>
  <c r="G23" i="6"/>
  <c r="P173" i="6"/>
  <c r="M275" i="6"/>
  <c r="I803" i="6"/>
  <c r="G75" i="6"/>
  <c r="O561" i="6"/>
  <c r="P352" i="6"/>
  <c r="S181" i="6"/>
  <c r="P686" i="6"/>
  <c r="G168" i="6"/>
  <c r="I246" i="6"/>
  <c r="F195" i="6"/>
  <c r="N187" i="6"/>
  <c r="M643" i="6"/>
  <c r="G370" i="6"/>
  <c r="O371" i="6"/>
  <c r="M118" i="6"/>
  <c r="P700" i="6"/>
  <c r="H677" i="11"/>
  <c r="G448" i="6"/>
  <c r="O588" i="6"/>
  <c r="H80" i="11"/>
  <c r="H104" i="11"/>
  <c r="G115" i="6"/>
  <c r="O512" i="6"/>
  <c r="R533" i="6"/>
  <c r="M70" i="6"/>
  <c r="O751" i="6"/>
  <c r="O419" i="6"/>
  <c r="P248" i="6"/>
  <c r="O570" i="6"/>
  <c r="R282" i="6"/>
  <c r="N124" i="6"/>
  <c r="Q542" i="6"/>
  <c r="F110" i="6"/>
  <c r="S576" i="6"/>
  <c r="Q675" i="6"/>
  <c r="I654" i="6"/>
  <c r="P169" i="6"/>
  <c r="F241" i="6"/>
  <c r="N201" i="6"/>
  <c r="S439" i="6"/>
  <c r="Q36" i="6"/>
  <c r="S503" i="6"/>
  <c r="F470" i="6"/>
  <c r="O322" i="6"/>
  <c r="H546" i="11"/>
  <c r="F152" i="6"/>
  <c r="M296" i="6"/>
  <c r="H142" i="11"/>
  <c r="P348" i="6"/>
  <c r="P550" i="6"/>
  <c r="O447" i="6"/>
  <c r="I629" i="6"/>
  <c r="I146" i="6"/>
  <c r="N179" i="6"/>
  <c r="Q637" i="6"/>
  <c r="H646" i="11"/>
  <c r="I425" i="6"/>
  <c r="I620" i="6"/>
  <c r="G815" i="6"/>
  <c r="I433" i="6"/>
  <c r="O451" i="6"/>
  <c r="S354" i="6"/>
  <c r="Q728" i="6"/>
  <c r="F445" i="6"/>
  <c r="P466" i="6"/>
  <c r="R813" i="6"/>
  <c r="N128" i="6"/>
  <c r="Q88" i="6"/>
  <c r="N655" i="6"/>
  <c r="M366" i="6"/>
  <c r="M244" i="6"/>
  <c r="G326" i="6"/>
  <c r="R496" i="6"/>
  <c r="I789" i="6"/>
  <c r="O349" i="6"/>
  <c r="G78" i="6"/>
  <c r="N116" i="6"/>
  <c r="P76" i="6"/>
  <c r="S479" i="6"/>
  <c r="G354" i="6"/>
  <c r="G652" i="6"/>
  <c r="S538" i="6"/>
  <c r="Q75" i="6"/>
  <c r="S477" i="6"/>
  <c r="H349" i="11"/>
  <c r="S550" i="6"/>
  <c r="G331" i="6"/>
  <c r="N644" i="6"/>
  <c r="R180" i="6"/>
  <c r="F378" i="6"/>
  <c r="R200" i="6"/>
  <c r="H815" i="11"/>
  <c r="P452" i="6"/>
  <c r="G374" i="6"/>
  <c r="Q121" i="6"/>
  <c r="R599" i="6"/>
  <c r="N469" i="6"/>
  <c r="Q248" i="6"/>
  <c r="P203" i="6"/>
  <c r="N660" i="6"/>
  <c r="M518" i="6"/>
  <c r="S688" i="6"/>
  <c r="I563" i="6"/>
  <c r="Q806" i="6"/>
  <c r="F480" i="6"/>
  <c r="H223" i="11"/>
  <c r="O501" i="6"/>
  <c r="G507" i="6"/>
  <c r="H647" i="11"/>
  <c r="N135" i="6"/>
  <c r="S531" i="6"/>
  <c r="F642" i="6"/>
  <c r="G748" i="6"/>
  <c r="M491" i="6"/>
  <c r="I829" i="6"/>
  <c r="E92" i="6"/>
  <c r="E620" i="6"/>
  <c r="E742" i="6"/>
  <c r="E509" i="6"/>
  <c r="H410" i="6"/>
  <c r="E446" i="11"/>
  <c r="E701" i="11"/>
  <c r="E568" i="6"/>
  <c r="E423" i="6"/>
  <c r="E416" i="6"/>
  <c r="E512" i="11"/>
  <c r="E759" i="11"/>
  <c r="E384" i="11"/>
  <c r="E511" i="11"/>
  <c r="H247" i="6"/>
  <c r="E232" i="6"/>
  <c r="E44" i="6"/>
  <c r="E627" i="6"/>
  <c r="E291" i="6"/>
  <c r="E439" i="11"/>
  <c r="E761" i="11"/>
  <c r="E106" i="6"/>
  <c r="H448" i="6"/>
  <c r="E451" i="11"/>
  <c r="E567" i="11"/>
  <c r="E99" i="6"/>
  <c r="E94" i="11"/>
  <c r="E165" i="11"/>
  <c r="E66" i="6"/>
  <c r="E666" i="11"/>
  <c r="E342" i="11"/>
  <c r="E550" i="6"/>
  <c r="H145" i="6"/>
  <c r="H749" i="6"/>
  <c r="E39" i="11"/>
  <c r="E782" i="11"/>
  <c r="E483" i="6"/>
  <c r="E696" i="6"/>
  <c r="E598" i="11"/>
  <c r="E23" i="11"/>
  <c r="E354" i="6"/>
  <c r="E170" i="11"/>
  <c r="E371" i="11"/>
  <c r="H342" i="6"/>
  <c r="E781" i="11"/>
  <c r="H272" i="6"/>
  <c r="E214" i="6"/>
  <c r="E747" i="6"/>
  <c r="E368" i="11"/>
  <c r="E333" i="11"/>
  <c r="E238" i="6"/>
  <c r="E721" i="11"/>
  <c r="H688" i="6"/>
  <c r="E117" i="6"/>
  <c r="E73" i="6"/>
  <c r="E67" i="6"/>
  <c r="E106" i="11"/>
  <c r="E71" i="6"/>
  <c r="E705" i="11"/>
  <c r="E319" i="11"/>
  <c r="E99" i="11"/>
  <c r="E621" i="11"/>
  <c r="H400" i="6"/>
  <c r="E442" i="6"/>
  <c r="E448" i="11"/>
  <c r="H111" i="6"/>
  <c r="E247" i="11"/>
  <c r="H264" i="6"/>
  <c r="H201" i="6"/>
  <c r="H565" i="6"/>
  <c r="E801" i="11"/>
  <c r="E751" i="11"/>
  <c r="E137" i="6"/>
  <c r="H817" i="6"/>
  <c r="H825" i="6"/>
  <c r="E265" i="6"/>
  <c r="E772" i="6"/>
  <c r="E605" i="11"/>
  <c r="E628" i="11"/>
  <c r="E583" i="11"/>
  <c r="E670" i="6"/>
  <c r="E257" i="11"/>
  <c r="E335" i="11"/>
  <c r="E91" i="11"/>
  <c r="E596" i="11"/>
  <c r="E521" i="11"/>
  <c r="E694" i="6"/>
  <c r="E720" i="11"/>
  <c r="E90" i="6"/>
  <c r="E651" i="6"/>
  <c r="E226" i="6"/>
  <c r="E822" i="11"/>
  <c r="E466" i="11"/>
  <c r="E570" i="11"/>
  <c r="E58" i="11"/>
  <c r="E112" i="11"/>
  <c r="E267" i="6"/>
  <c r="H489" i="6"/>
  <c r="H590" i="6"/>
  <c r="H346" i="6"/>
  <c r="H161" i="6"/>
  <c r="E199" i="6"/>
  <c r="H555" i="6"/>
  <c r="H771" i="6"/>
  <c r="E450" i="11"/>
  <c r="E828" i="6"/>
  <c r="E629" i="6"/>
  <c r="E362" i="11"/>
  <c r="E166" i="6"/>
  <c r="E397" i="11"/>
  <c r="E467" i="11"/>
  <c r="E169" i="11"/>
  <c r="E82" i="11"/>
  <c r="H420" i="6"/>
  <c r="E659" i="11"/>
  <c r="E460" i="11"/>
  <c r="E747" i="11"/>
  <c r="E75" i="6"/>
  <c r="E545" i="11"/>
  <c r="H812" i="6"/>
  <c r="H295" i="6"/>
  <c r="E150" i="11"/>
  <c r="E497" i="6"/>
  <c r="H71" i="6"/>
  <c r="H352" i="6"/>
  <c r="H765" i="6"/>
  <c r="E313" i="11"/>
  <c r="H824" i="6"/>
  <c r="H43" i="6"/>
  <c r="E506" i="6"/>
  <c r="E367" i="6"/>
  <c r="H484" i="6"/>
  <c r="H612" i="6"/>
  <c r="H276" i="6"/>
  <c r="H228" i="6"/>
  <c r="H369" i="6"/>
  <c r="E327" i="6"/>
  <c r="H389" i="6"/>
  <c r="E230" i="6"/>
  <c r="H744" i="6"/>
  <c r="G535" i="6"/>
  <c r="N111" i="6"/>
  <c r="P576" i="6"/>
  <c r="R271" i="6"/>
  <c r="P418" i="6"/>
  <c r="S211" i="6"/>
  <c r="P92" i="6"/>
  <c r="F660" i="6"/>
  <c r="G145" i="6"/>
  <c r="I663" i="6"/>
  <c r="G119" i="6"/>
  <c r="Q510" i="6"/>
  <c r="S650" i="6"/>
  <c r="G664" i="6"/>
  <c r="M25" i="6"/>
  <c r="P160" i="6"/>
  <c r="S278" i="6"/>
  <c r="I439" i="6"/>
  <c r="G747" i="6"/>
  <c r="M355" i="6"/>
  <c r="F326" i="6"/>
  <c r="I138" i="6"/>
  <c r="S613" i="6"/>
  <c r="F392" i="6"/>
  <c r="G167" i="6"/>
  <c r="N144" i="6"/>
  <c r="O127" i="6"/>
  <c r="M512" i="6"/>
  <c r="G261" i="6"/>
  <c r="I483" i="6"/>
  <c r="Q269" i="6"/>
  <c r="P625" i="6"/>
  <c r="M777" i="6"/>
  <c r="S432" i="6"/>
  <c r="Q381" i="6"/>
  <c r="R798" i="6"/>
  <c r="F266" i="6"/>
  <c r="O527" i="6"/>
  <c r="R399" i="6"/>
  <c r="I763" i="6"/>
  <c r="H240" i="11"/>
  <c r="G353" i="6"/>
  <c r="F165" i="6"/>
  <c r="P101" i="6"/>
  <c r="F607" i="6"/>
  <c r="F372" i="6"/>
  <c r="F491" i="6"/>
  <c r="R580" i="6"/>
  <c r="G134" i="6"/>
  <c r="G563" i="6"/>
  <c r="N675" i="6"/>
  <c r="Q608" i="6"/>
  <c r="R188" i="6"/>
  <c r="Q673" i="6"/>
  <c r="S353" i="6"/>
  <c r="I618" i="6"/>
  <c r="S698" i="6"/>
  <c r="I517" i="6"/>
  <c r="Q764" i="6"/>
  <c r="S812" i="6"/>
  <c r="S331" i="6"/>
  <c r="I153" i="6"/>
  <c r="N193" i="6"/>
  <c r="F565" i="6"/>
  <c r="H225" i="11"/>
  <c r="I177" i="6"/>
  <c r="M301" i="6"/>
  <c r="G246" i="6"/>
  <c r="P792" i="6"/>
  <c r="S216" i="6"/>
  <c r="P575" i="6"/>
  <c r="R305" i="6"/>
  <c r="R543" i="6"/>
  <c r="G293" i="6"/>
  <c r="H525" i="11"/>
  <c r="Q401" i="6"/>
  <c r="N607" i="6"/>
  <c r="P271" i="6"/>
  <c r="H816" i="11"/>
  <c r="F118" i="6"/>
  <c r="F29" i="6"/>
  <c r="M582" i="6"/>
  <c r="P756" i="6"/>
  <c r="H765" i="11"/>
  <c r="R493" i="6"/>
  <c r="S65" i="6"/>
  <c r="I37" i="6"/>
  <c r="Q371" i="6"/>
  <c r="F402" i="6"/>
  <c r="M397" i="6"/>
  <c r="G589" i="6"/>
  <c r="R542" i="6"/>
  <c r="O799" i="6"/>
  <c r="H812" i="11"/>
  <c r="R141" i="6"/>
  <c r="G552" i="6"/>
  <c r="R393" i="6"/>
  <c r="O460" i="6"/>
  <c r="S744" i="6"/>
  <c r="M482" i="6"/>
  <c r="O645" i="6"/>
  <c r="R518" i="6"/>
  <c r="O415" i="6"/>
  <c r="S239" i="6"/>
  <c r="S747" i="6"/>
  <c r="O333" i="6"/>
  <c r="M494" i="6"/>
  <c r="S614" i="6"/>
  <c r="S734" i="6"/>
  <c r="N353" i="6"/>
  <c r="R662" i="6"/>
  <c r="Q110" i="6"/>
  <c r="Q709" i="6"/>
  <c r="R523" i="6"/>
  <c r="N343" i="6"/>
  <c r="S195" i="6"/>
  <c r="F46" i="6"/>
  <c r="H599" i="11"/>
  <c r="M207" i="6"/>
  <c r="O219" i="6"/>
  <c r="G220" i="6"/>
  <c r="I342" i="6"/>
  <c r="F193" i="6"/>
  <c r="S234" i="6"/>
  <c r="I548" i="6"/>
  <c r="P514" i="6"/>
  <c r="R312" i="6"/>
  <c r="R583" i="6"/>
  <c r="I535" i="6"/>
  <c r="M101" i="6"/>
  <c r="O248" i="6"/>
  <c r="M624" i="6"/>
  <c r="O785" i="6"/>
  <c r="O688" i="6"/>
  <c r="O197" i="6"/>
  <c r="H612" i="11"/>
  <c r="R790" i="6"/>
  <c r="S226" i="6"/>
  <c r="O472" i="6"/>
  <c r="I738" i="6"/>
  <c r="M155" i="6"/>
  <c r="G609" i="6"/>
  <c r="M610" i="6"/>
  <c r="R118" i="6"/>
  <c r="F162" i="6"/>
  <c r="N338" i="6"/>
  <c r="H329" i="11"/>
  <c r="G763" i="6"/>
  <c r="G484" i="6"/>
  <c r="Q65" i="6"/>
  <c r="N728" i="6"/>
  <c r="P266" i="6"/>
  <c r="I135" i="6"/>
  <c r="P108" i="6"/>
  <c r="H573" i="11"/>
  <c r="F535" i="6"/>
  <c r="N817" i="6"/>
  <c r="O326" i="6"/>
  <c r="S120" i="6"/>
  <c r="S135" i="6"/>
  <c r="Q501" i="6"/>
  <c r="I69" i="6"/>
  <c r="O662" i="6"/>
  <c r="F186" i="6"/>
  <c r="O677" i="6"/>
  <c r="Q108" i="6"/>
  <c r="H238" i="11"/>
  <c r="R418" i="6"/>
  <c r="F148" i="6"/>
  <c r="R378" i="6"/>
  <c r="H353" i="11"/>
  <c r="P570" i="6"/>
  <c r="O329" i="6"/>
  <c r="R394" i="6"/>
  <c r="Q649" i="6"/>
  <c r="I128" i="6"/>
  <c r="O592" i="6"/>
  <c r="F120" i="6"/>
  <c r="N471" i="6"/>
  <c r="R632" i="6"/>
  <c r="Q659" i="6"/>
  <c r="M364" i="6"/>
  <c r="S139" i="6"/>
  <c r="F723" i="6"/>
  <c r="G434" i="6"/>
  <c r="F329" i="6"/>
  <c r="I746" i="6"/>
  <c r="G245" i="6"/>
  <c r="H702" i="11"/>
  <c r="I411" i="6"/>
  <c r="O109" i="6"/>
  <c r="G182" i="6"/>
  <c r="M838" i="6"/>
  <c r="N538" i="6"/>
  <c r="R628" i="6"/>
  <c r="M841" i="6"/>
  <c r="N612" i="6"/>
  <c r="S335" i="6"/>
  <c r="G334" i="6"/>
  <c r="Q660" i="6"/>
  <c r="P254" i="6"/>
  <c r="E215" i="11"/>
  <c r="E815" i="6"/>
  <c r="H441" i="6"/>
  <c r="E182" i="11"/>
  <c r="E139" i="11"/>
  <c r="E95" i="6"/>
  <c r="E267" i="11"/>
  <c r="E743" i="6"/>
  <c r="E357" i="11"/>
  <c r="E434" i="6"/>
  <c r="E750" i="6"/>
  <c r="E389" i="11"/>
  <c r="E133" i="11"/>
  <c r="E764" i="11"/>
  <c r="H105" i="6"/>
  <c r="H655" i="6"/>
  <c r="E401" i="11"/>
  <c r="E41" i="11"/>
  <c r="E479" i="6"/>
  <c r="E824" i="6"/>
  <c r="E209" i="11"/>
  <c r="E698" i="11"/>
  <c r="E266" i="6"/>
  <c r="E118" i="11"/>
  <c r="E198" i="6"/>
  <c r="E680" i="11"/>
  <c r="E42" i="11"/>
  <c r="E730" i="6"/>
  <c r="E157" i="11"/>
  <c r="E297" i="11"/>
  <c r="E389" i="6"/>
  <c r="E111" i="6"/>
  <c r="E151" i="11"/>
  <c r="H819" i="6"/>
  <c r="H381" i="6"/>
  <c r="E643" i="6"/>
  <c r="E263" i="11"/>
  <c r="E780" i="11"/>
  <c r="E675" i="11"/>
  <c r="E794" i="11"/>
  <c r="E368" i="6"/>
  <c r="E642" i="11"/>
  <c r="E356" i="11"/>
  <c r="H736" i="6"/>
  <c r="H782" i="6"/>
  <c r="H364" i="6"/>
  <c r="H220" i="6"/>
  <c r="E253" i="11"/>
  <c r="E558" i="6"/>
  <c r="E774" i="6"/>
  <c r="E112" i="6"/>
  <c r="E53" i="6"/>
  <c r="E370" i="11"/>
  <c r="E397" i="6"/>
  <c r="E468" i="11"/>
  <c r="E537" i="6"/>
  <c r="E599" i="11"/>
  <c r="E28" i="6"/>
  <c r="E191" i="11"/>
  <c r="E694" i="11"/>
  <c r="E523" i="11"/>
  <c r="H311" i="6"/>
  <c r="H356" i="6"/>
  <c r="E292" i="6"/>
  <c r="E585" i="11"/>
  <c r="E411" i="6"/>
  <c r="E281" i="6"/>
  <c r="H738" i="6"/>
  <c r="H605" i="6"/>
  <c r="H632" i="6"/>
  <c r="E43" i="11"/>
  <c r="H343" i="6"/>
  <c r="H84" i="6"/>
  <c r="E179" i="6"/>
  <c r="E588" i="6"/>
  <c r="E227" i="11"/>
  <c r="E340" i="6"/>
  <c r="E35" i="11"/>
  <c r="E14" i="11"/>
  <c r="H360" i="6"/>
  <c r="E197" i="6"/>
  <c r="E83" i="6"/>
  <c r="E78" i="6"/>
  <c r="E160" i="11"/>
  <c r="E209" i="6"/>
  <c r="E381" i="11"/>
  <c r="E491" i="6"/>
  <c r="H370" i="6"/>
  <c r="E546" i="11"/>
  <c r="E515" i="6"/>
  <c r="H325" i="6"/>
  <c r="E611" i="11"/>
  <c r="E220" i="11"/>
  <c r="H689" i="6"/>
  <c r="E362" i="6"/>
  <c r="E536" i="6"/>
  <c r="H195" i="6"/>
  <c r="H334" i="6"/>
  <c r="E443" i="11"/>
  <c r="E528" i="11"/>
  <c r="H244" i="6"/>
  <c r="E355" i="6"/>
  <c r="H122" i="6"/>
  <c r="H548" i="6"/>
  <c r="E472" i="11"/>
  <c r="E674" i="11"/>
  <c r="E276" i="6"/>
  <c r="E717" i="6"/>
  <c r="E235" i="6"/>
  <c r="E291" i="11"/>
  <c r="E837" i="6"/>
  <c r="E64" i="6"/>
  <c r="E483" i="11"/>
  <c r="E676" i="11"/>
  <c r="E221" i="6"/>
  <c r="E200" i="6"/>
  <c r="E833" i="6"/>
  <c r="H794" i="6"/>
  <c r="E672" i="11"/>
  <c r="E549" i="6"/>
  <c r="H219" i="6"/>
  <c r="E435" i="11"/>
  <c r="E699" i="6"/>
  <c r="E542" i="6"/>
  <c r="E805" i="6"/>
  <c r="E153" i="6"/>
  <c r="H728" i="6"/>
  <c r="H447" i="6"/>
  <c r="E24" i="11"/>
  <c r="E455" i="11"/>
  <c r="E637" i="6"/>
  <c r="H239" i="6"/>
  <c r="E529" i="6"/>
  <c r="H133" i="6"/>
  <c r="H674" i="6"/>
  <c r="H48" i="6"/>
  <c r="H702" i="6"/>
  <c r="H647" i="6"/>
  <c r="H294" i="6"/>
  <c r="H595" i="6"/>
  <c r="Q416" i="6"/>
  <c r="Q317" i="6"/>
  <c r="P259" i="6"/>
  <c r="F454" i="6"/>
  <c r="S508" i="6"/>
  <c r="P94" i="6"/>
  <c r="N226" i="6"/>
  <c r="Q101" i="6"/>
  <c r="I597" i="6"/>
  <c r="S680" i="6"/>
  <c r="P354" i="6"/>
  <c r="R510" i="6"/>
  <c r="M631" i="6"/>
  <c r="G60" i="6"/>
  <c r="H651" i="11"/>
  <c r="R105" i="6"/>
  <c r="O69" i="6"/>
  <c r="H661" i="11"/>
  <c r="S132" i="6"/>
  <c r="F23" i="6"/>
  <c r="I429" i="6"/>
  <c r="M519" i="6"/>
  <c r="H334" i="11"/>
  <c r="I640" i="6"/>
  <c r="O176" i="6"/>
  <c r="N451" i="6"/>
  <c r="P183" i="6"/>
  <c r="M717" i="6"/>
  <c r="H374" i="11"/>
  <c r="M578" i="6"/>
  <c r="G502" i="6"/>
  <c r="S654" i="6"/>
  <c r="O366" i="6"/>
  <c r="R555" i="6"/>
  <c r="G650" i="6"/>
  <c r="H358" i="11"/>
  <c r="N839" i="6"/>
  <c r="P321" i="6"/>
  <c r="P788" i="6"/>
  <c r="Q638" i="6"/>
  <c r="I779" i="6"/>
  <c r="Q386" i="6"/>
  <c r="G387" i="6"/>
  <c r="R634" i="6"/>
  <c r="F275" i="6"/>
  <c r="M173" i="6"/>
  <c r="Q664" i="6"/>
  <c r="N734" i="6"/>
  <c r="I616" i="6"/>
  <c r="G544" i="6"/>
  <c r="Q26" i="6"/>
  <c r="O502" i="6"/>
  <c r="M697" i="6"/>
  <c r="P624" i="6"/>
  <c r="G153" i="6"/>
  <c r="M135" i="6"/>
  <c r="S663" i="6"/>
  <c r="P289" i="6"/>
  <c r="E22" i="6"/>
  <c r="E262" i="6"/>
  <c r="E550" i="11"/>
  <c r="E25" i="11"/>
  <c r="E88" i="6"/>
  <c r="E301" i="6"/>
  <c r="E364" i="11"/>
  <c r="E23" i="6"/>
  <c r="H326" i="6"/>
  <c r="E712" i="6"/>
  <c r="E463" i="6"/>
  <c r="E459" i="6"/>
  <c r="E406" i="11"/>
  <c r="E740" i="11"/>
  <c r="H306" i="6"/>
  <c r="H530" i="6"/>
  <c r="E636" i="6"/>
  <c r="H183" i="6"/>
  <c r="H540" i="6"/>
  <c r="E647" i="11"/>
  <c r="E189" i="6"/>
  <c r="E201" i="11"/>
  <c r="E286" i="6"/>
  <c r="E595" i="11"/>
  <c r="E345" i="11"/>
  <c r="E122" i="6"/>
  <c r="E686" i="6"/>
  <c r="E249" i="11"/>
  <c r="E539" i="11"/>
  <c r="E366" i="6"/>
  <c r="E553" i="11"/>
  <c r="E558" i="11"/>
  <c r="E132" i="11"/>
  <c r="E625" i="6"/>
  <c r="H740" i="6"/>
  <c r="P327" i="6"/>
  <c r="R512" i="6"/>
  <c r="O624" i="6"/>
  <c r="P408" i="6"/>
  <c r="M150" i="6"/>
  <c r="G388" i="6"/>
  <c r="S818" i="6"/>
  <c r="S167" i="6"/>
  <c r="G66" i="6"/>
  <c r="O395" i="6"/>
  <c r="M638" i="6"/>
  <c r="O165" i="6"/>
  <c r="E407" i="6"/>
  <c r="H403" i="6"/>
  <c r="H22" i="6"/>
  <c r="H826" i="6"/>
  <c r="H409" i="6"/>
  <c r="H514" i="6"/>
  <c r="H273" i="6"/>
  <c r="M498" i="6"/>
  <c r="S571" i="6"/>
  <c r="I690" i="6"/>
  <c r="R245" i="6"/>
  <c r="F819" i="6"/>
  <c r="N517" i="6"/>
  <c r="N171" i="6"/>
  <c r="S731" i="6"/>
  <c r="P724" i="6"/>
  <c r="P657" i="6"/>
  <c r="O377" i="6"/>
  <c r="O510" i="6"/>
  <c r="F775" i="6"/>
  <c r="R642" i="6"/>
  <c r="F258" i="6"/>
  <c r="S350" i="6"/>
  <c r="S404" i="6"/>
  <c r="F616" i="6"/>
  <c r="S819" i="6"/>
  <c r="Q111" i="6"/>
  <c r="M670" i="6"/>
  <c r="P471" i="6"/>
  <c r="Q49" i="6"/>
  <c r="P603" i="6"/>
  <c r="I804" i="6"/>
  <c r="S723" i="6"/>
  <c r="H799" i="11"/>
  <c r="Q656" i="6"/>
  <c r="F554" i="6"/>
  <c r="F435" i="6"/>
  <c r="F141" i="6"/>
  <c r="R595" i="6"/>
  <c r="F396" i="6"/>
  <c r="R717" i="6"/>
  <c r="S122" i="6"/>
  <c r="P330" i="6"/>
  <c r="O483" i="6"/>
  <c r="I520" i="6"/>
  <c r="O112" i="6"/>
  <c r="I49" i="6"/>
  <c r="F722" i="6"/>
  <c r="H814" i="11"/>
  <c r="H93" i="11"/>
  <c r="E185" i="11"/>
  <c r="H163" i="6"/>
  <c r="H83" i="6"/>
  <c r="H139" i="6"/>
  <c r="H578" i="6"/>
  <c r="H511" i="6"/>
  <c r="H615" i="6"/>
  <c r="H212" i="6"/>
  <c r="Q290" i="6"/>
  <c r="P547" i="6"/>
  <c r="P571" i="6"/>
  <c r="N155" i="6"/>
  <c r="M58" i="6"/>
  <c r="N30" i="6"/>
  <c r="O391" i="6"/>
  <c r="G580" i="6"/>
  <c r="G340" i="6"/>
  <c r="S469" i="6"/>
  <c r="I116" i="6"/>
  <c r="P260" i="6"/>
  <c r="S707" i="6"/>
  <c r="N462" i="6"/>
  <c r="R213" i="6"/>
  <c r="N785" i="6"/>
  <c r="R712" i="6"/>
  <c r="H206" i="11"/>
  <c r="N285" i="6"/>
  <c r="R825" i="6"/>
  <c r="M618" i="6"/>
  <c r="G107" i="6"/>
  <c r="Q89" i="6"/>
  <c r="R638" i="6"/>
  <c r="F121" i="6"/>
  <c r="P841" i="6"/>
  <c r="S459" i="6"/>
  <c r="I409" i="6"/>
  <c r="S182" i="6"/>
  <c r="S625" i="6"/>
  <c r="M402" i="6"/>
  <c r="F387" i="6"/>
  <c r="O712" i="6"/>
  <c r="S600" i="6"/>
  <c r="H510" i="11"/>
  <c r="F522" i="6"/>
  <c r="O124" i="6"/>
  <c r="F362" i="6"/>
  <c r="F438" i="6"/>
  <c r="R21" i="6"/>
  <c r="O508" i="6"/>
  <c r="I322" i="6"/>
  <c r="F204" i="6"/>
  <c r="R821" i="6"/>
  <c r="S187" i="6"/>
  <c r="P438" i="6"/>
  <c r="O163" i="6"/>
  <c r="F750" i="6"/>
  <c r="H299" i="11"/>
  <c r="G81" i="6"/>
  <c r="Q332" i="6"/>
  <c r="F494" i="6"/>
  <c r="Q785" i="6"/>
  <c r="R313" i="6"/>
  <c r="Q622" i="6"/>
  <c r="G730" i="6"/>
  <c r="I798" i="6"/>
  <c r="O173" i="6"/>
  <c r="N107" i="6"/>
  <c r="Q406" i="6"/>
  <c r="G546" i="6"/>
  <c r="H64" i="11"/>
  <c r="I493" i="6"/>
  <c r="F208" i="6"/>
  <c r="S826" i="6"/>
  <c r="S198" i="6"/>
  <c r="M288" i="6"/>
  <c r="I40" i="6"/>
  <c r="H442" i="11"/>
  <c r="F605" i="6"/>
  <c r="O231" i="6"/>
  <c r="I404" i="6"/>
  <c r="R284" i="6"/>
  <c r="Q529" i="6"/>
  <c r="N47" i="6"/>
  <c r="I772" i="6"/>
  <c r="F840" i="6"/>
  <c r="F244" i="6"/>
  <c r="N627" i="6"/>
  <c r="G680" i="6"/>
  <c r="P655" i="6"/>
  <c r="Q54" i="6"/>
  <c r="S88" i="6"/>
  <c r="G207" i="6"/>
  <c r="M380" i="6"/>
  <c r="H154" i="11"/>
  <c r="O637" i="6"/>
  <c r="F500" i="6"/>
  <c r="M619" i="6"/>
  <c r="M534" i="6"/>
  <c r="N499" i="6"/>
  <c r="G64" i="6"/>
  <c r="S218" i="6"/>
  <c r="R177" i="6"/>
  <c r="H722" i="11"/>
  <c r="F311" i="6"/>
  <c r="H622" i="11"/>
  <c r="G336" i="6"/>
  <c r="M181" i="6"/>
  <c r="I392" i="6"/>
  <c r="N441" i="6"/>
  <c r="S796" i="6"/>
  <c r="M652" i="6"/>
  <c r="O113" i="6"/>
  <c r="H51" i="11"/>
  <c r="G405" i="6"/>
  <c r="H27" i="11"/>
  <c r="I778" i="6"/>
  <c r="P654" i="6"/>
  <c r="Q817" i="6"/>
  <c r="Q292" i="6"/>
  <c r="R402" i="6"/>
  <c r="M535" i="6"/>
  <c r="P189" i="6"/>
  <c r="O771" i="6"/>
  <c r="N435" i="6"/>
  <c r="G638" i="6"/>
  <c r="S307" i="6"/>
  <c r="P144" i="6"/>
  <c r="G819" i="6"/>
  <c r="F716" i="6"/>
  <c r="P436" i="6"/>
  <c r="P457" i="6"/>
  <c r="I330" i="6"/>
  <c r="P81" i="6"/>
  <c r="O100" i="6"/>
  <c r="P705" i="6"/>
  <c r="H274" i="11"/>
  <c r="P202" i="6"/>
  <c r="Q267" i="6"/>
  <c r="N34" i="6"/>
  <c r="Q152" i="6"/>
  <c r="G380" i="6"/>
  <c r="P91" i="6"/>
  <c r="Q242" i="6"/>
  <c r="O180" i="6"/>
  <c r="P201" i="6"/>
  <c r="H23" i="11"/>
  <c r="S484" i="6"/>
  <c r="N298" i="6"/>
  <c r="I737" i="6"/>
  <c r="G666" i="6"/>
  <c r="P515" i="6"/>
  <c r="R475" i="6"/>
  <c r="F783" i="6"/>
  <c r="G347" i="6"/>
  <c r="P736" i="6"/>
  <c r="N37" i="6"/>
  <c r="O667" i="6"/>
  <c r="P613" i="6"/>
  <c r="M733" i="6"/>
  <c r="M373" i="6"/>
  <c r="I447" i="6"/>
  <c r="P343" i="6"/>
  <c r="G226" i="6"/>
  <c r="G467" i="6"/>
  <c r="H55" i="11"/>
  <c r="R645" i="6"/>
  <c r="F73" i="6"/>
  <c r="O492" i="6"/>
  <c r="O258" i="6"/>
  <c r="N485" i="6"/>
  <c r="R275" i="6"/>
  <c r="P22" i="6"/>
  <c r="R812" i="6"/>
  <c r="F184" i="6"/>
  <c r="P621" i="6"/>
  <c r="M38" i="6"/>
  <c r="G780" i="6"/>
  <c r="O495" i="6"/>
  <c r="N143" i="6"/>
  <c r="Q135" i="6"/>
  <c r="P503" i="6"/>
  <c r="R837" i="6"/>
  <c r="G739" i="6"/>
  <c r="R126" i="6"/>
  <c r="F227" i="6"/>
  <c r="G277" i="6"/>
  <c r="S565" i="6"/>
  <c r="Q104" i="6"/>
  <c r="S119" i="6"/>
  <c r="O542" i="6"/>
  <c r="R464" i="6"/>
  <c r="P342" i="6"/>
  <c r="G514" i="6"/>
  <c r="S492" i="6"/>
  <c r="M75" i="6"/>
  <c r="H676" i="11"/>
  <c r="P190" i="6"/>
  <c r="N38" i="6"/>
  <c r="O625" i="6"/>
  <c r="S303" i="6"/>
  <c r="P219" i="6"/>
  <c r="P689" i="6"/>
  <c r="I594" i="6"/>
  <c r="H296" i="11"/>
  <c r="N533" i="6"/>
  <c r="H384" i="11"/>
  <c r="I337" i="6"/>
  <c r="H44" i="11"/>
  <c r="M80" i="6"/>
  <c r="Q218" i="6"/>
  <c r="M249" i="6"/>
  <c r="I22" i="6"/>
  <c r="S383" i="6"/>
  <c r="I774" i="6"/>
  <c r="N667" i="6"/>
  <c r="O769" i="6"/>
  <c r="I28" i="6"/>
  <c r="G661" i="6"/>
  <c r="O720" i="6"/>
  <c r="F647" i="6"/>
  <c r="H754" i="11"/>
  <c r="G604" i="6"/>
  <c r="R184" i="6"/>
  <c r="H752" i="11"/>
  <c r="R625" i="6"/>
  <c r="I383" i="6"/>
  <c r="Q63" i="6"/>
  <c r="R243" i="6"/>
  <c r="Q607" i="6"/>
  <c r="G413" i="6"/>
  <c r="H266" i="11"/>
  <c r="I543" i="6"/>
  <c r="I221" i="6"/>
  <c r="N680" i="6"/>
  <c r="H106" i="11"/>
  <c r="N213" i="6"/>
  <c r="G135" i="6"/>
  <c r="I293" i="6"/>
  <c r="I363" i="6"/>
  <c r="O528" i="6"/>
  <c r="G691" i="6"/>
  <c r="F567" i="6"/>
  <c r="Q69" i="6"/>
  <c r="N46" i="6"/>
  <c r="I137" i="6"/>
  <c r="E329" i="11"/>
  <c r="E324" i="11"/>
  <c r="E799" i="11"/>
  <c r="E321" i="11"/>
  <c r="E188" i="11"/>
  <c r="H493" i="6"/>
  <c r="E168" i="6"/>
  <c r="E194" i="6"/>
  <c r="H627" i="6"/>
  <c r="E352" i="6"/>
  <c r="E756" i="6"/>
  <c r="E773" i="11"/>
  <c r="E810" i="6"/>
  <c r="E702" i="11"/>
  <c r="E620" i="11"/>
  <c r="H679" i="6"/>
  <c r="H271" i="6"/>
  <c r="H59" i="6"/>
  <c r="H238" i="6"/>
  <c r="E146" i="11"/>
  <c r="E415" i="11"/>
  <c r="E84" i="11"/>
  <c r="H214" i="6"/>
  <c r="E811" i="6"/>
  <c r="E766" i="6"/>
  <c r="H705" i="6"/>
  <c r="E821" i="11"/>
  <c r="E464" i="11"/>
  <c r="E776" i="6"/>
  <c r="E351" i="6"/>
  <c r="H622" i="6"/>
  <c r="H261" i="6"/>
  <c r="E85" i="6"/>
  <c r="E47" i="6"/>
  <c r="H25" i="6"/>
  <c r="M504" i="6"/>
  <c r="I58" i="6"/>
  <c r="P411" i="6"/>
  <c r="G151" i="6"/>
  <c r="R215" i="6"/>
  <c r="Q294" i="6"/>
  <c r="H199" i="11"/>
  <c r="I355" i="6"/>
  <c r="P251" i="6"/>
  <c r="H539" i="11"/>
  <c r="F71" i="6"/>
  <c r="F704" i="6"/>
  <c r="E508" i="11"/>
  <c r="H415" i="6"/>
  <c r="H541" i="6"/>
  <c r="H308" i="6"/>
  <c r="H567" i="6"/>
  <c r="H731" i="6"/>
  <c r="H354" i="6"/>
  <c r="P275" i="6"/>
  <c r="S589" i="6"/>
  <c r="H489" i="11"/>
  <c r="R470" i="6"/>
  <c r="O252" i="6"/>
  <c r="M83" i="6"/>
  <c r="N775" i="6"/>
  <c r="P447" i="6"/>
  <c r="O368" i="6"/>
  <c r="H678" i="11"/>
  <c r="H720" i="11"/>
  <c r="I428" i="6"/>
  <c r="N55" i="6"/>
  <c r="N520" i="6"/>
  <c r="F429" i="6"/>
  <c r="R411" i="6"/>
  <c r="R430" i="6"/>
  <c r="R113" i="6"/>
  <c r="S319" i="6"/>
  <c r="R343" i="6"/>
  <c r="F269" i="6"/>
  <c r="I62" i="6"/>
  <c r="Q634" i="6"/>
  <c r="R100" i="6"/>
  <c r="N425" i="6"/>
  <c r="F453" i="6"/>
  <c r="Q250" i="6"/>
  <c r="O525" i="6"/>
  <c r="I784" i="6"/>
  <c r="H490" i="11"/>
  <c r="G385" i="6"/>
  <c r="S632" i="6"/>
  <c r="F701" i="6"/>
  <c r="P270" i="6"/>
  <c r="N465" i="6"/>
  <c r="R789" i="6"/>
  <c r="I127" i="6"/>
  <c r="O358" i="6"/>
  <c r="R451" i="6"/>
  <c r="G248" i="6"/>
  <c r="S395" i="6"/>
  <c r="R80" i="6"/>
  <c r="P510" i="6"/>
  <c r="E601" i="6"/>
  <c r="H589" i="6"/>
  <c r="H240" i="6"/>
  <c r="H515" i="6"/>
  <c r="H395" i="6"/>
  <c r="H537" i="6"/>
  <c r="H443" i="6"/>
  <c r="E314" i="6"/>
  <c r="N638" i="6"/>
  <c r="H832" i="11"/>
  <c r="F236" i="6"/>
  <c r="Q596" i="6"/>
  <c r="R187" i="6"/>
  <c r="Q454" i="6"/>
  <c r="I743" i="6"/>
  <c r="R135" i="6"/>
  <c r="F161" i="6"/>
  <c r="Q415" i="6"/>
  <c r="P323" i="6"/>
  <c r="H172" i="11"/>
  <c r="I352" i="6"/>
  <c r="O604" i="6"/>
  <c r="S333" i="6"/>
  <c r="F697" i="6"/>
  <c r="O264" i="6"/>
  <c r="S110" i="6"/>
  <c r="N327" i="6"/>
  <c r="N726" i="6"/>
  <c r="P528" i="6"/>
  <c r="P605" i="6"/>
  <c r="I72" i="6"/>
  <c r="I574" i="6"/>
  <c r="S594" i="6"/>
  <c r="H723" i="11"/>
  <c r="S741" i="6"/>
  <c r="O336" i="6"/>
  <c r="S266" i="6"/>
  <c r="S328" i="6"/>
  <c r="M161" i="6"/>
  <c r="F418" i="6"/>
  <c r="G86" i="6"/>
  <c r="R425" i="6"/>
  <c r="N444" i="6"/>
  <c r="G32" i="6"/>
  <c r="M807" i="6"/>
  <c r="M584" i="6"/>
  <c r="H444" i="11"/>
  <c r="F669" i="6"/>
  <c r="P261" i="6"/>
  <c r="P59" i="6"/>
  <c r="N269" i="6"/>
  <c r="R278" i="6"/>
  <c r="R202" i="6"/>
  <c r="N459" i="6"/>
  <c r="R379" i="6"/>
  <c r="N503" i="6"/>
  <c r="I38" i="6"/>
  <c r="N282" i="6"/>
  <c r="O702" i="6"/>
  <c r="G801" i="6"/>
  <c r="O824" i="6"/>
  <c r="M488" i="6"/>
  <c r="H84" i="11"/>
  <c r="F696" i="6"/>
  <c r="I415" i="6"/>
  <c r="M503" i="6"/>
  <c r="H735" i="11"/>
  <c r="P832" i="6"/>
  <c r="S517" i="6"/>
  <c r="S560" i="6"/>
  <c r="R841" i="6"/>
  <c r="G519" i="6"/>
  <c r="P492" i="6"/>
  <c r="N241" i="6"/>
  <c r="N738" i="6"/>
  <c r="I559" i="6"/>
  <c r="Q802" i="6"/>
  <c r="H183" i="11"/>
  <c r="M352" i="6"/>
  <c r="R87" i="6"/>
  <c r="F727" i="6"/>
  <c r="Q519" i="6"/>
  <c r="S704" i="6"/>
  <c r="M661" i="6"/>
  <c r="M151" i="6"/>
  <c r="F523" i="6"/>
  <c r="I733" i="6"/>
  <c r="N829" i="6"/>
  <c r="F111" i="6"/>
  <c r="Q721" i="6"/>
  <c r="I254" i="6"/>
  <c r="P493" i="6"/>
  <c r="G82" i="6"/>
  <c r="S586" i="6"/>
  <c r="H707" i="11"/>
  <c r="H486" i="11"/>
  <c r="P373" i="6"/>
  <c r="S368" i="6"/>
  <c r="G148" i="6"/>
  <c r="Q517" i="6"/>
  <c r="H277" i="11"/>
  <c r="O631" i="6"/>
  <c r="I625" i="6"/>
  <c r="Q223" i="6"/>
  <c r="P292" i="6"/>
  <c r="P830" i="6"/>
  <c r="G718" i="6"/>
  <c r="P501" i="6"/>
  <c r="M176" i="6"/>
  <c r="M735" i="6"/>
  <c r="N173" i="6"/>
  <c r="R640" i="6"/>
  <c r="F686" i="6"/>
  <c r="S787" i="6"/>
  <c r="F108" i="6"/>
  <c r="M336" i="6"/>
  <c r="R218" i="6"/>
  <c r="S430" i="6"/>
  <c r="G476" i="6"/>
  <c r="N31" i="6"/>
  <c r="M315" i="6"/>
  <c r="I725" i="6"/>
  <c r="H300" i="11"/>
  <c r="S815" i="6"/>
  <c r="F748" i="6"/>
  <c r="I228" i="6"/>
  <c r="I318" i="6"/>
  <c r="G112" i="6"/>
  <c r="P704" i="6"/>
  <c r="O255" i="6"/>
  <c r="R586" i="6"/>
  <c r="N801" i="6"/>
  <c r="N716" i="6"/>
  <c r="S159" i="6"/>
  <c r="H254" i="11"/>
  <c r="S834" i="6"/>
  <c r="R147" i="6"/>
  <c r="S603" i="6"/>
  <c r="O272" i="6"/>
  <c r="Q442" i="6"/>
  <c r="Q832" i="6"/>
  <c r="N205" i="6"/>
  <c r="H321" i="11"/>
  <c r="F743" i="6"/>
  <c r="O584" i="6"/>
  <c r="H562" i="11"/>
  <c r="P406" i="6"/>
  <c r="H36" i="11"/>
  <c r="G304" i="6"/>
  <c r="S461" i="6"/>
  <c r="P265" i="6"/>
  <c r="I586" i="6"/>
  <c r="N593" i="6"/>
  <c r="N115" i="6"/>
  <c r="S802" i="6"/>
  <c r="H737" i="11"/>
  <c r="I345" i="6"/>
  <c r="G743" i="6"/>
  <c r="I724" i="6"/>
  <c r="G569" i="6"/>
  <c r="G256" i="6"/>
  <c r="P423" i="6"/>
  <c r="O36" i="6"/>
  <c r="H155" i="11"/>
  <c r="I262" i="6"/>
  <c r="P684" i="6"/>
  <c r="P826" i="6"/>
  <c r="Q275" i="6"/>
  <c r="P155" i="6"/>
  <c r="H712" i="11"/>
  <c r="G285" i="6"/>
  <c r="P760" i="6"/>
  <c r="S574" i="6"/>
  <c r="R130" i="6"/>
  <c r="Q813" i="6"/>
  <c r="F416" i="6"/>
  <c r="Q258" i="6"/>
  <c r="M723" i="6"/>
  <c r="Q814" i="6"/>
  <c r="R63" i="6"/>
  <c r="P539" i="6"/>
  <c r="P697" i="6"/>
  <c r="M507" i="6"/>
  <c r="O562" i="6"/>
  <c r="S130" i="6"/>
  <c r="P622" i="6"/>
  <c r="Q314" i="6"/>
  <c r="I646" i="6"/>
  <c r="P629" i="6"/>
  <c r="R600" i="6"/>
  <c r="H501" i="11"/>
  <c r="S525" i="6"/>
  <c r="S163" i="6"/>
  <c r="O278" i="6"/>
  <c r="H584" i="11"/>
  <c r="I568" i="6"/>
  <c r="H292" i="11"/>
  <c r="N477" i="6"/>
  <c r="G55" i="6"/>
  <c r="M764" i="6"/>
  <c r="P339" i="6"/>
  <c r="M265" i="6"/>
  <c r="N276" i="6"/>
  <c r="Q249" i="6"/>
  <c r="F829" i="6"/>
  <c r="Q245" i="6"/>
  <c r="H128" i="11"/>
  <c r="H526" i="11"/>
  <c r="M585" i="6"/>
  <c r="Q298" i="6"/>
  <c r="G459" i="6"/>
  <c r="M785" i="6"/>
  <c r="N449" i="6"/>
  <c r="N516" i="6"/>
  <c r="O341" i="6"/>
  <c r="I113" i="6"/>
  <c r="P572" i="6"/>
  <c r="M206" i="6"/>
  <c r="P713" i="6"/>
  <c r="H689" i="11"/>
  <c r="F781" i="6"/>
  <c r="I686" i="6"/>
  <c r="G122" i="6"/>
  <c r="S506" i="6"/>
  <c r="M323" i="6"/>
  <c r="H522" i="11"/>
  <c r="P775" i="6"/>
  <c r="G559" i="6"/>
  <c r="P347" i="6"/>
  <c r="M544" i="6"/>
  <c r="Q163" i="6"/>
  <c r="Q640" i="6"/>
  <c r="Q262" i="6"/>
  <c r="O64" i="6"/>
  <c r="I486" i="6"/>
  <c r="I35" i="6"/>
  <c r="R571" i="6"/>
  <c r="I832" i="6"/>
  <c r="Q588" i="6"/>
  <c r="M393" i="6"/>
  <c r="O367" i="6"/>
  <c r="M517" i="6"/>
  <c r="N287" i="6"/>
  <c r="F213" i="6"/>
  <c r="I317" i="6"/>
  <c r="H336" i="6"/>
  <c r="E732" i="6"/>
  <c r="E716" i="6"/>
  <c r="E328" i="11"/>
  <c r="E809" i="11"/>
  <c r="H588" i="6"/>
  <c r="E511" i="6"/>
  <c r="E79" i="11"/>
  <c r="H414" i="6"/>
  <c r="E338" i="11"/>
  <c r="E496" i="11"/>
  <c r="E629" i="11"/>
  <c r="E825" i="6"/>
  <c r="E800" i="6"/>
  <c r="E234" i="6"/>
  <c r="H814" i="6"/>
  <c r="E788" i="6"/>
  <c r="E738" i="6"/>
  <c r="E734" i="11"/>
  <c r="E31" i="11"/>
  <c r="E522" i="6"/>
  <c r="E497" i="11"/>
  <c r="H756" i="6"/>
  <c r="H663" i="6"/>
  <c r="H332" i="6"/>
  <c r="H838" i="6"/>
  <c r="E575" i="11"/>
  <c r="E145" i="6"/>
  <c r="E47" i="11"/>
  <c r="E735" i="11"/>
  <c r="E791" i="6"/>
  <c r="H513" i="6"/>
  <c r="H790" i="6"/>
  <c r="H24" i="6"/>
  <c r="H575" i="6"/>
  <c r="H52" i="11"/>
  <c r="F382" i="6"/>
  <c r="H92" i="11"/>
  <c r="S453" i="6"/>
  <c r="O350" i="6"/>
  <c r="O56" i="6"/>
  <c r="M73" i="6"/>
  <c r="I572" i="6"/>
  <c r="O354" i="6"/>
  <c r="N745" i="6"/>
  <c r="S759" i="6"/>
  <c r="G611" i="6"/>
  <c r="E711" i="6"/>
  <c r="H112" i="6"/>
  <c r="H830" i="6"/>
  <c r="H792" i="6"/>
  <c r="H412" i="6"/>
  <c r="H85" i="6"/>
  <c r="F691" i="6"/>
  <c r="I709" i="6"/>
  <c r="H182" i="11"/>
  <c r="R149" i="6"/>
  <c r="O606" i="6"/>
  <c r="G199" i="6"/>
  <c r="I704" i="6"/>
  <c r="Q207" i="6"/>
  <c r="I378" i="6"/>
  <c r="I584" i="6"/>
  <c r="I275" i="6"/>
  <c r="O353" i="6"/>
  <c r="O791" i="6"/>
  <c r="S80" i="6"/>
  <c r="N682" i="6"/>
  <c r="M779" i="6"/>
  <c r="M200" i="6"/>
  <c r="M687" i="6"/>
  <c r="Q382" i="6"/>
  <c r="P593" i="6"/>
  <c r="F773" i="6"/>
  <c r="O296" i="6"/>
  <c r="G785" i="6"/>
  <c r="Q143" i="6"/>
  <c r="M72" i="6"/>
  <c r="Q266" i="6"/>
  <c r="G742" i="6"/>
  <c r="P513" i="6"/>
  <c r="Q798" i="6"/>
  <c r="N608" i="6"/>
  <c r="M115" i="6"/>
  <c r="H446" i="11"/>
  <c r="G630" i="6"/>
  <c r="O82" i="6"/>
  <c r="R417" i="6"/>
  <c r="I455" i="6"/>
  <c r="F443" i="6"/>
  <c r="Q534" i="6"/>
  <c r="I641" i="6"/>
  <c r="S397" i="6"/>
  <c r="P568" i="6"/>
  <c r="P757" i="6"/>
  <c r="S127" i="6"/>
  <c r="R168" i="6"/>
  <c r="H554" i="6"/>
  <c r="H558" i="6"/>
  <c r="H386" i="6"/>
  <c r="H710" i="6"/>
  <c r="H768" i="6"/>
  <c r="H724" i="6"/>
  <c r="H568" i="6"/>
  <c r="G711" i="6"/>
  <c r="I406" i="6"/>
  <c r="I280" i="6"/>
  <c r="G294" i="6"/>
  <c r="N409" i="6"/>
  <c r="O572" i="6"/>
  <c r="I390" i="6"/>
  <c r="S173" i="6"/>
  <c r="I391" i="6"/>
  <c r="I242" i="6"/>
  <c r="F358" i="6"/>
  <c r="Q431" i="6"/>
  <c r="S371" i="6"/>
  <c r="I121" i="6"/>
  <c r="H203" i="11"/>
  <c r="G423" i="6"/>
  <c r="F756" i="6"/>
  <c r="N328" i="6"/>
  <c r="F75" i="6"/>
  <c r="M258" i="6"/>
  <c r="Q680" i="6"/>
  <c r="N500" i="6"/>
  <c r="Q600" i="6"/>
  <c r="G810" i="6"/>
  <c r="O691" i="6"/>
  <c r="G592" i="6"/>
  <c r="S274" i="6"/>
  <c r="O697" i="6"/>
  <c r="H43" i="11"/>
  <c r="Q644" i="6"/>
  <c r="I823" i="6"/>
  <c r="I303" i="6"/>
  <c r="I218" i="6"/>
  <c r="O271" i="6"/>
  <c r="H386" i="11"/>
  <c r="Q421" i="6"/>
  <c r="S58" i="6"/>
  <c r="I527" i="6"/>
  <c r="N828" i="6"/>
  <c r="I418" i="6"/>
  <c r="N546" i="6"/>
  <c r="Q583" i="6"/>
  <c r="Q807" i="6"/>
  <c r="G561" i="6"/>
  <c r="I769" i="6"/>
  <c r="Q45" i="6"/>
  <c r="Q210" i="6"/>
  <c r="R351" i="6"/>
  <c r="R481" i="6"/>
  <c r="Q256" i="6"/>
  <c r="P653" i="6"/>
  <c r="Q23" i="6"/>
  <c r="Q153" i="6"/>
  <c r="S807" i="6"/>
  <c r="S792" i="6"/>
  <c r="S536" i="6"/>
  <c r="S754" i="6"/>
  <c r="H559" i="11"/>
  <c r="M381" i="6"/>
  <c r="H282" i="11"/>
  <c r="Q56" i="6"/>
  <c r="H359" i="11"/>
  <c r="S733" i="6"/>
  <c r="P602" i="6"/>
  <c r="H459" i="11"/>
  <c r="I150" i="6"/>
  <c r="Q229" i="6"/>
  <c r="R686" i="6"/>
  <c r="F812" i="6"/>
  <c r="R295" i="6"/>
  <c r="F813" i="6"/>
  <c r="S52" i="6"/>
  <c r="H576" i="11"/>
  <c r="O534" i="6"/>
  <c r="Q102" i="6"/>
  <c r="S149" i="6"/>
  <c r="O482" i="6"/>
  <c r="F814" i="6"/>
  <c r="I268" i="6"/>
  <c r="I729" i="6"/>
  <c r="R230" i="6"/>
  <c r="O203" i="6"/>
  <c r="S323" i="6"/>
  <c r="H412" i="11"/>
  <c r="H610" i="11"/>
  <c r="O360" i="6"/>
  <c r="I178" i="6"/>
  <c r="H690" i="11"/>
  <c r="N778" i="6"/>
  <c r="P331" i="6"/>
  <c r="I365" i="6"/>
  <c r="F270" i="6"/>
  <c r="F226" i="6"/>
  <c r="H742" i="11"/>
  <c r="N156" i="6"/>
  <c r="F426" i="6"/>
  <c r="R736" i="6"/>
  <c r="F50" i="6"/>
  <c r="R70" i="6"/>
  <c r="S732" i="6"/>
  <c r="H711" i="11"/>
  <c r="R569" i="6"/>
  <c r="N596" i="6"/>
  <c r="Q546" i="6"/>
  <c r="H673" i="11"/>
  <c r="P199" i="6"/>
  <c r="O544" i="6"/>
  <c r="R306" i="6"/>
  <c r="M172" i="6"/>
  <c r="Q755" i="6"/>
  <c r="Q285" i="6"/>
  <c r="P115" i="6"/>
  <c r="N547" i="6"/>
  <c r="G668" i="6"/>
  <c r="F469" i="6"/>
  <c r="N347" i="6"/>
  <c r="Q576" i="6"/>
  <c r="R153" i="6"/>
  <c r="M326" i="6"/>
  <c r="S419" i="6"/>
  <c r="Q490" i="6"/>
  <c r="F538" i="6"/>
  <c r="G149" i="6"/>
  <c r="O536" i="6"/>
  <c r="H504" i="11"/>
  <c r="P690" i="6"/>
  <c r="F510" i="6"/>
  <c r="F837" i="6"/>
  <c r="I542" i="6"/>
  <c r="H272" i="11"/>
  <c r="Q580" i="6"/>
  <c r="N757" i="6"/>
  <c r="M74" i="6"/>
  <c r="F331" i="6"/>
  <c r="N673" i="6"/>
  <c r="O161" i="6"/>
  <c r="H97" i="11"/>
  <c r="Q341" i="6"/>
  <c r="P755" i="6"/>
  <c r="R835" i="6"/>
  <c r="O594" i="6"/>
  <c r="S140" i="6"/>
  <c r="P581" i="6"/>
  <c r="I299" i="6"/>
  <c r="I459" i="6"/>
  <c r="H244" i="11"/>
  <c r="Q500" i="6"/>
  <c r="P176" i="6"/>
  <c r="N160" i="6"/>
  <c r="N421" i="6"/>
  <c r="O355" i="6"/>
  <c r="P178" i="6"/>
  <c r="F437" i="6"/>
  <c r="Q150" i="6"/>
  <c r="N530" i="6"/>
  <c r="G43" i="6"/>
  <c r="N259" i="6"/>
  <c r="G244" i="6"/>
  <c r="H478" i="11"/>
  <c r="M537" i="6"/>
  <c r="S689" i="6"/>
  <c r="H703" i="11"/>
  <c r="S758" i="6"/>
  <c r="I490" i="6"/>
  <c r="M222" i="6"/>
  <c r="G699" i="6"/>
  <c r="M520" i="6"/>
  <c r="Q804" i="6"/>
  <c r="Q55" i="6"/>
  <c r="G574" i="6"/>
  <c r="R578" i="6"/>
  <c r="R175" i="6"/>
  <c r="O650" i="6"/>
  <c r="M651" i="6"/>
  <c r="F31" i="6"/>
  <c r="I227" i="6"/>
  <c r="G173" i="6"/>
  <c r="N799" i="6"/>
  <c r="F322" i="6"/>
  <c r="R695" i="6"/>
  <c r="P207" i="6"/>
  <c r="M268" i="6"/>
  <c r="G62" i="6"/>
  <c r="O810" i="6"/>
  <c r="N333" i="6"/>
  <c r="O154" i="6"/>
  <c r="S369" i="6"/>
  <c r="N686" i="6"/>
  <c r="P126" i="6"/>
  <c r="O706" i="6"/>
  <c r="M108" i="6"/>
  <c r="H784" i="11"/>
  <c r="Q302" i="6"/>
  <c r="F296" i="6"/>
  <c r="O738" i="6"/>
  <c r="H587" i="11"/>
  <c r="O422" i="6"/>
  <c r="M136" i="6"/>
  <c r="O655" i="6"/>
  <c r="G38" i="6"/>
  <c r="O646" i="6"/>
  <c r="F431" i="6"/>
  <c r="I48" i="6"/>
  <c r="I512" i="6"/>
  <c r="G399" i="6"/>
  <c r="H800" i="11"/>
  <c r="P473" i="6"/>
  <c r="P490" i="6"/>
  <c r="R330" i="6"/>
  <c r="P479" i="6"/>
  <c r="H433" i="11"/>
  <c r="N350" i="6"/>
  <c r="N227" i="6"/>
  <c r="M548" i="6"/>
  <c r="F513" i="6"/>
  <c r="S816" i="6"/>
  <c r="F619" i="6"/>
  <c r="R368" i="6"/>
  <c r="R357" i="6"/>
  <c r="M623" i="6"/>
  <c r="H606" i="11"/>
  <c r="P277" i="6"/>
  <c r="P723" i="6"/>
  <c r="I807" i="6"/>
  <c r="R207" i="6"/>
  <c r="F664" i="6"/>
  <c r="R116" i="6"/>
  <c r="M650" i="6"/>
  <c r="R337" i="6"/>
  <c r="Q522" i="6"/>
  <c r="G766" i="6"/>
  <c r="R347" i="6"/>
  <c r="Q321" i="6"/>
  <c r="R89" i="6"/>
  <c r="N236" i="6"/>
  <c r="F741" i="6"/>
  <c r="I179" i="6"/>
  <c r="F515" i="6"/>
  <c r="R669" i="6"/>
  <c r="H597" i="11"/>
  <c r="F276" i="6"/>
  <c r="S288" i="6"/>
  <c r="N169" i="6"/>
  <c r="H230" i="6"/>
  <c r="H416" i="6"/>
  <c r="S606" i="6"/>
  <c r="S125" i="6"/>
  <c r="H163" i="11"/>
  <c r="Q355" i="6"/>
  <c r="P762" i="6"/>
  <c r="R769" i="6"/>
  <c r="Q686" i="6"/>
  <c r="R584" i="6"/>
  <c r="N211" i="6"/>
  <c r="I333" i="6"/>
  <c r="P243" i="6"/>
  <c r="H545" i="6"/>
  <c r="H110" i="6"/>
  <c r="F533" i="6"/>
  <c r="O251" i="6"/>
  <c r="H279" i="6"/>
  <c r="E672" i="6"/>
  <c r="E498" i="11"/>
  <c r="H665" i="6"/>
  <c r="W665" i="6"/>
  <c r="E823" i="11"/>
  <c r="E125" i="6"/>
  <c r="E731" i="6"/>
  <c r="E17" i="11"/>
  <c r="E258" i="6"/>
  <c r="Q765" i="6"/>
  <c r="H456" i="11"/>
  <c r="R623" i="6"/>
  <c r="P665" i="6"/>
  <c r="H31" i="11"/>
  <c r="N87" i="6"/>
  <c r="F460" i="6"/>
  <c r="H656" i="11"/>
  <c r="M620" i="6"/>
  <c r="I212" i="6"/>
  <c r="R830" i="6"/>
  <c r="G297" i="6"/>
  <c r="O715" i="6"/>
  <c r="N214" i="6"/>
  <c r="O311" i="6"/>
  <c r="Q628" i="6"/>
  <c r="P811" i="6"/>
  <c r="M653" i="6"/>
  <c r="G772" i="6"/>
  <c r="G756" i="6"/>
  <c r="O659" i="6"/>
  <c r="M497" i="6"/>
  <c r="H476" i="11"/>
  <c r="H551" i="11"/>
  <c r="O132" i="6"/>
  <c r="H747" i="11"/>
  <c r="O701" i="6"/>
  <c r="M302" i="6"/>
  <c r="O661" i="6"/>
  <c r="F833" i="6"/>
  <c r="Q363" i="6"/>
  <c r="N467" i="6"/>
  <c r="P641" i="6"/>
  <c r="M496" i="6"/>
  <c r="I726" i="6"/>
  <c r="P486" i="6"/>
  <c r="S697" i="6"/>
  <c r="Q253" i="6"/>
  <c r="S475" i="6"/>
  <c r="Q702" i="6"/>
  <c r="S593" i="6"/>
  <c r="S570" i="6"/>
  <c r="S724" i="6"/>
  <c r="S485" i="6"/>
  <c r="O652" i="6"/>
  <c r="R117" i="6"/>
  <c r="O504" i="6"/>
  <c r="N79" i="6"/>
  <c r="N245" i="6"/>
  <c r="M699" i="6"/>
  <c r="P394" i="6"/>
  <c r="M707" i="6"/>
  <c r="S179" i="6"/>
  <c r="H414" i="11"/>
  <c r="N174" i="6"/>
  <c r="G760" i="6"/>
  <c r="Q211" i="6"/>
  <c r="F779" i="6"/>
  <c r="G438" i="6"/>
  <c r="S837" i="6"/>
  <c r="I516" i="6"/>
  <c r="P698" i="6"/>
  <c r="I713" i="6"/>
  <c r="P303" i="6"/>
  <c r="H629" i="11"/>
  <c r="N319" i="6"/>
  <c r="F726" i="6"/>
  <c r="H795" i="6"/>
  <c r="H298" i="6"/>
  <c r="F672" i="6"/>
  <c r="F694" i="6"/>
  <c r="N401" i="6"/>
  <c r="R734" i="6"/>
  <c r="F490" i="6"/>
  <c r="F233" i="6"/>
  <c r="I653" i="6"/>
  <c r="H243" i="11"/>
  <c r="O808" i="6"/>
  <c r="S326" i="6"/>
  <c r="G181" i="6"/>
  <c r="H829" i="6"/>
  <c r="R204" i="6"/>
  <c r="N510" i="6"/>
  <c r="G170" i="6"/>
  <c r="H835" i="6"/>
  <c r="E81" i="6"/>
  <c r="E748" i="11"/>
  <c r="O748" i="11"/>
  <c r="E303" i="6"/>
  <c r="E124" i="6"/>
  <c r="H742" i="6"/>
  <c r="E60" i="11"/>
  <c r="E224" i="6"/>
  <c r="E210" i="6"/>
  <c r="H276" i="11"/>
  <c r="R47" i="6"/>
  <c r="G242" i="6"/>
  <c r="O414" i="6"/>
  <c r="Q392" i="6"/>
  <c r="I547" i="6"/>
  <c r="G236" i="6"/>
  <c r="M79" i="6"/>
  <c r="I343" i="6"/>
  <c r="Q579" i="6"/>
  <c r="H725" i="11"/>
  <c r="O728" i="6"/>
  <c r="S710" i="6"/>
  <c r="I211" i="6"/>
  <c r="M750" i="6"/>
  <c r="S656" i="6"/>
  <c r="O439" i="6"/>
  <c r="R363" i="6"/>
  <c r="P819" i="6"/>
  <c r="M114" i="6"/>
  <c r="O196" i="6"/>
  <c r="M233" i="6"/>
  <c r="R437" i="6"/>
  <c r="Q669" i="6"/>
  <c r="N635" i="6"/>
  <c r="S769" i="6"/>
  <c r="O548" i="6"/>
  <c r="Q471" i="6"/>
  <c r="F255" i="6"/>
  <c r="P472" i="6"/>
  <c r="H780" i="11"/>
  <c r="F678" i="6"/>
  <c r="N361" i="6"/>
  <c r="H339" i="11"/>
  <c r="R277" i="6"/>
  <c r="M276" i="6"/>
  <c r="F67" i="6"/>
  <c r="S345" i="6"/>
  <c r="P353" i="6"/>
  <c r="P461" i="6"/>
  <c r="O277" i="6"/>
  <c r="N331" i="6"/>
  <c r="P778" i="6"/>
  <c r="I385" i="6"/>
  <c r="G746" i="6"/>
  <c r="H168" i="11"/>
  <c r="O797" i="6"/>
  <c r="Q194" i="6"/>
  <c r="F587" i="6"/>
  <c r="I487" i="6"/>
  <c r="M21" i="6"/>
  <c r="N662" i="6"/>
  <c r="N760" i="6"/>
  <c r="M592" i="6"/>
  <c r="F277" i="6"/>
  <c r="R360" i="6"/>
  <c r="M782" i="6"/>
  <c r="F220" i="6"/>
  <c r="P764" i="6"/>
  <c r="S230" i="6"/>
  <c r="M254" i="6"/>
  <c r="H574" i="11"/>
  <c r="S804" i="6"/>
  <c r="N505" i="6"/>
  <c r="G101" i="6"/>
  <c r="Q703" i="6"/>
  <c r="H820" i="11"/>
  <c r="G565" i="6"/>
  <c r="S133" i="6"/>
  <c r="H26" i="6"/>
  <c r="W26" i="6"/>
  <c r="G281" i="6"/>
  <c r="I609" i="6"/>
  <c r="Q577" i="6"/>
  <c r="N800" i="6"/>
  <c r="M170" i="6"/>
  <c r="N63" i="6"/>
  <c r="F301" i="6"/>
  <c r="G335" i="6"/>
  <c r="R365" i="6"/>
  <c r="P193" i="6"/>
  <c r="H38" i="11"/>
  <c r="H619" i="6"/>
  <c r="B619" i="6"/>
  <c r="H803" i="6"/>
  <c r="N212" i="6"/>
  <c r="F455" i="6"/>
  <c r="O357" i="6"/>
  <c r="H641" i="6"/>
  <c r="E752" i="11"/>
  <c r="E70" i="6"/>
  <c r="H766" i="6"/>
  <c r="H317" i="6"/>
  <c r="E105" i="11"/>
  <c r="E420" i="11"/>
  <c r="E755" i="11"/>
  <c r="E797" i="6"/>
  <c r="N370" i="6"/>
  <c r="Q67" i="6"/>
  <c r="I394" i="6"/>
  <c r="I33" i="6"/>
  <c r="G721" i="6"/>
  <c r="G508" i="6"/>
  <c r="O31" i="6"/>
  <c r="O668" i="6"/>
  <c r="P741" i="6"/>
  <c r="R743" i="6"/>
  <c r="S283" i="6"/>
  <c r="B2" i="9"/>
  <c r="I106" i="6"/>
  <c r="F123" i="6"/>
  <c r="N763" i="6"/>
  <c r="R832" i="6"/>
  <c r="F532" i="6"/>
  <c r="F766" i="6"/>
  <c r="M459" i="6"/>
  <c r="F736" i="6"/>
  <c r="P637" i="6"/>
  <c r="O590" i="6"/>
  <c r="S351" i="6"/>
  <c r="M714" i="6"/>
  <c r="I403" i="6"/>
  <c r="G623" i="6"/>
  <c r="R356" i="6"/>
  <c r="P586" i="6"/>
  <c r="M742" i="6"/>
  <c r="N86" i="6"/>
  <c r="I364" i="6"/>
  <c r="P824" i="6"/>
  <c r="I109" i="6"/>
  <c r="R448" i="6"/>
  <c r="G337" i="6"/>
  <c r="R309" i="6"/>
  <c r="G47" i="6"/>
  <c r="F24" i="6"/>
  <c r="M761" i="6"/>
  <c r="O500" i="6"/>
  <c r="Q666" i="6"/>
  <c r="H105" i="11"/>
  <c r="N572" i="6"/>
  <c r="F471" i="6"/>
  <c r="R745" i="6"/>
  <c r="S608" i="6"/>
  <c r="N645" i="6"/>
  <c r="F106" i="6"/>
  <c r="P798" i="6"/>
  <c r="R770" i="6"/>
  <c r="P306" i="6"/>
  <c r="I386" i="6"/>
  <c r="H256" i="11"/>
  <c r="M632" i="6"/>
  <c r="H602" i="11"/>
  <c r="N270" i="6"/>
  <c r="F39" i="6"/>
  <c r="M565" i="6"/>
  <c r="N633" i="6"/>
  <c r="R108" i="6"/>
  <c r="R528" i="6"/>
  <c r="N518" i="6"/>
  <c r="F610" i="6"/>
  <c r="R636" i="6"/>
  <c r="P833" i="6"/>
  <c r="I531" i="6"/>
  <c r="N540" i="6"/>
  <c r="N72" i="6"/>
  <c r="P166" i="6"/>
  <c r="P213" i="6"/>
  <c r="N495" i="6"/>
  <c r="O533" i="6"/>
  <c r="F400" i="6"/>
  <c r="Q810" i="6"/>
  <c r="I518" i="6"/>
  <c r="I155" i="6"/>
  <c r="M210" i="6"/>
  <c r="G379" i="6"/>
  <c r="G769" i="6"/>
  <c r="S334" i="6"/>
  <c r="O25" i="6"/>
  <c r="Q400" i="6"/>
  <c r="G627" i="6"/>
  <c r="G528" i="6"/>
  <c r="H281" i="11"/>
  <c r="N376" i="6"/>
  <c r="S183" i="6"/>
  <c r="Q796" i="6"/>
  <c r="S116" i="6"/>
  <c r="F770" i="6"/>
  <c r="O762" i="6"/>
  <c r="R608" i="6"/>
  <c r="Q346" i="6"/>
  <c r="Q130" i="6"/>
  <c r="O490" i="6"/>
  <c r="S495" i="6"/>
  <c r="I79" i="6"/>
  <c r="P90" i="6"/>
  <c r="N841" i="6"/>
  <c r="R424" i="6"/>
  <c r="P722" i="6"/>
  <c r="O145" i="6"/>
  <c r="I87" i="6"/>
  <c r="F217" i="6"/>
  <c r="M616" i="6"/>
  <c r="N248" i="6"/>
  <c r="H683" i="11"/>
  <c r="P337" i="6"/>
  <c r="O157" i="6"/>
  <c r="F171" i="6"/>
  <c r="O302" i="6"/>
  <c r="H134" i="11"/>
  <c r="G605" i="6"/>
  <c r="F344" i="6"/>
  <c r="I787" i="6"/>
  <c r="N756" i="6"/>
  <c r="N407" i="6"/>
  <c r="Q718" i="6"/>
  <c r="P119" i="6"/>
  <c r="Q774" i="6"/>
  <c r="R491" i="6"/>
  <c r="Q632" i="6"/>
  <c r="N318" i="6"/>
  <c r="Q239" i="6"/>
  <c r="H448" i="11"/>
  <c r="N805" i="6"/>
  <c r="G404" i="6"/>
  <c r="P174" i="6"/>
  <c r="S487" i="6"/>
  <c r="H517" i="11"/>
  <c r="H447" i="11"/>
  <c r="R142" i="6"/>
  <c r="S753" i="6"/>
  <c r="R300" i="6"/>
  <c r="H579" i="11"/>
  <c r="O263" i="6"/>
  <c r="F337" i="6"/>
  <c r="N731" i="6"/>
  <c r="N625" i="6"/>
  <c r="G127" i="6"/>
  <c r="Q578" i="6"/>
  <c r="M61" i="6"/>
  <c r="H54" i="11"/>
  <c r="N559" i="6"/>
  <c r="Q635" i="6"/>
  <c r="R84" i="6"/>
  <c r="R85" i="6"/>
  <c r="O137" i="6"/>
  <c r="G136" i="6"/>
  <c r="S293" i="6"/>
  <c r="R791" i="6"/>
  <c r="M332" i="6"/>
  <c r="S587" i="6"/>
  <c r="Q189" i="6"/>
  <c r="N453" i="6"/>
  <c r="N104" i="6"/>
  <c r="M54" i="6"/>
  <c r="N326" i="6"/>
  <c r="P227" i="6"/>
  <c r="S262" i="6"/>
  <c r="O325" i="6"/>
  <c r="I200" i="6"/>
  <c r="H783" i="11"/>
  <c r="P532" i="6"/>
  <c r="R23" i="6"/>
  <c r="R672" i="6"/>
  <c r="G660" i="6"/>
  <c r="Q230" i="6"/>
  <c r="I430" i="6"/>
  <c r="M444" i="6"/>
  <c r="F623" i="6"/>
  <c r="H469" i="11"/>
  <c r="H176" i="11"/>
  <c r="G440" i="6"/>
  <c r="Q117" i="6"/>
  <c r="H792" i="11"/>
  <c r="F124" i="6"/>
  <c r="G57" i="6"/>
  <c r="P748" i="6"/>
  <c r="Q641" i="6"/>
  <c r="G490" i="6"/>
  <c r="R776" i="6"/>
  <c r="M388" i="6"/>
  <c r="O239" i="6"/>
  <c r="I272" i="6"/>
  <c r="O605" i="6"/>
  <c r="I225" i="6"/>
  <c r="F537" i="6"/>
  <c r="F305" i="6"/>
  <c r="Q366" i="6"/>
  <c r="R59" i="6"/>
  <c r="M385" i="6"/>
  <c r="G817" i="6"/>
  <c r="G421" i="6"/>
  <c r="F299" i="6"/>
  <c r="I593" i="6"/>
  <c r="I602" i="6"/>
  <c r="F291" i="6"/>
  <c r="R457" i="6"/>
  <c r="I270" i="6"/>
  <c r="P301" i="6"/>
  <c r="P40" i="6"/>
  <c r="O465" i="6"/>
  <c r="H768" i="11"/>
  <c r="N394" i="6"/>
  <c r="G250" i="6"/>
  <c r="O722" i="6"/>
  <c r="O337" i="6"/>
  <c r="R442" i="6"/>
  <c r="O505" i="6"/>
  <c r="I757" i="6"/>
  <c r="S30" i="6"/>
  <c r="R280" i="6"/>
  <c r="G463" i="6"/>
  <c r="N223" i="6"/>
  <c r="F627" i="6"/>
  <c r="G686" i="6"/>
  <c r="N51" i="6"/>
  <c r="R732" i="6"/>
  <c r="N541" i="6"/>
  <c r="O344" i="6"/>
  <c r="S215" i="6"/>
  <c r="H680" i="11"/>
  <c r="R86" i="6"/>
  <c r="H494" i="11"/>
  <c r="F677" i="6"/>
  <c r="F542" i="6"/>
  <c r="M46" i="6"/>
  <c r="H556" i="11"/>
  <c r="S756" i="6"/>
  <c r="M347" i="6"/>
  <c r="Q487" i="6"/>
  <c r="F96" i="6"/>
  <c r="O232" i="6"/>
  <c r="N602" i="6"/>
  <c r="G156" i="6"/>
  <c r="S144" i="6"/>
  <c r="P128" i="6"/>
  <c r="F824" i="6"/>
  <c r="M237" i="6"/>
  <c r="H745" i="11"/>
  <c r="S352" i="6"/>
  <c r="N43" i="6"/>
  <c r="R548" i="6"/>
  <c r="Q809" i="6"/>
  <c r="R806" i="6"/>
  <c r="N554" i="6"/>
  <c r="G575" i="6"/>
  <c r="H655" i="11"/>
  <c r="O531" i="6"/>
  <c r="P75" i="6"/>
  <c r="H323" i="11"/>
  <c r="H823" i="11"/>
  <c r="H157" i="11"/>
  <c r="N408" i="6"/>
  <c r="R515" i="6"/>
  <c r="O595" i="6"/>
  <c r="P85" i="6"/>
  <c r="M564" i="6"/>
  <c r="R71" i="6"/>
  <c r="O692" i="6"/>
  <c r="M425" i="6"/>
  <c r="F192" i="6"/>
  <c r="H326" i="11"/>
  <c r="N557" i="6"/>
  <c r="O636" i="6"/>
  <c r="R350" i="6"/>
  <c r="I117" i="6"/>
  <c r="N427" i="6"/>
  <c r="H71" i="11"/>
  <c r="P711" i="6"/>
  <c r="H794" i="11"/>
  <c r="M384" i="6"/>
  <c r="G794" i="6"/>
  <c r="M615" i="6"/>
  <c r="R772" i="6"/>
  <c r="S721" i="6"/>
  <c r="I206" i="6"/>
  <c r="F391" i="6"/>
  <c r="F175" i="6"/>
  <c r="F388" i="6"/>
  <c r="Q773" i="6"/>
  <c r="G690" i="6"/>
  <c r="G657" i="6"/>
  <c r="Q514" i="6"/>
  <c r="N238" i="6"/>
  <c r="G189" i="6"/>
  <c r="I122" i="6"/>
  <c r="F223" i="6"/>
  <c r="P506" i="6"/>
  <c r="H297" i="11"/>
  <c r="R81" i="6"/>
  <c r="G158" i="6"/>
  <c r="P671" i="6"/>
  <c r="P611" i="6"/>
  <c r="H110" i="11"/>
  <c r="O756" i="6"/>
  <c r="Q265" i="6"/>
  <c r="S78" i="6"/>
  <c r="N491" i="6"/>
  <c r="H623" i="11"/>
  <c r="S146" i="6"/>
  <c r="P715" i="6"/>
  <c r="P224" i="6"/>
  <c r="Q209" i="6"/>
  <c r="P288" i="6"/>
  <c r="G643" i="6"/>
  <c r="F575" i="6"/>
  <c r="G704" i="6"/>
  <c r="M50" i="6"/>
  <c r="N315" i="6"/>
  <c r="I256" i="6"/>
  <c r="S739" i="6"/>
  <c r="P396" i="6"/>
  <c r="F113" i="6"/>
  <c r="M285" i="6"/>
  <c r="Q438" i="6"/>
  <c r="F715" i="6"/>
  <c r="M829" i="6"/>
  <c r="I813" i="6"/>
  <c r="N476" i="6"/>
  <c r="P579" i="6"/>
  <c r="Q423" i="6"/>
  <c r="O587" i="6"/>
  <c r="R651" i="6"/>
  <c r="F284" i="6"/>
  <c r="P427" i="6"/>
  <c r="O767" i="6"/>
  <c r="S109" i="6"/>
  <c r="S679" i="6"/>
  <c r="S50" i="6"/>
  <c r="I377" i="6"/>
  <c r="G196" i="6"/>
  <c r="H537" i="11"/>
  <c r="S649" i="6"/>
  <c r="R486" i="6"/>
  <c r="I435" i="6"/>
  <c r="S452" i="6"/>
  <c r="S197" i="6"/>
  <c r="Q758" i="6"/>
  <c r="G733" i="6"/>
  <c r="R253" i="6"/>
  <c r="I735" i="6"/>
  <c r="I30" i="6"/>
  <c r="S534" i="6"/>
  <c r="M48" i="6"/>
  <c r="G319" i="6"/>
  <c r="I83" i="6"/>
  <c r="Q414" i="6"/>
  <c r="N49" i="6"/>
  <c r="O270" i="6"/>
  <c r="I379" i="6"/>
  <c r="O840" i="6"/>
  <c r="S547" i="6"/>
  <c r="I799" i="6"/>
  <c r="O136" i="6"/>
  <c r="N244" i="6"/>
  <c r="S168" i="6"/>
  <c r="H509" i="11"/>
  <c r="N771" i="6"/>
  <c r="N661" i="6"/>
  <c r="H542" i="11"/>
  <c r="O802" i="6"/>
  <c r="N137" i="6"/>
  <c r="M98" i="6"/>
  <c r="O748" i="6"/>
  <c r="P375" i="6"/>
  <c r="S636" i="6"/>
  <c r="H284" i="11"/>
  <c r="G108" i="6"/>
  <c r="R428" i="6"/>
  <c r="Q619" i="6"/>
  <c r="N89" i="6"/>
  <c r="S545" i="6"/>
  <c r="I416" i="6"/>
  <c r="Q316" i="6"/>
  <c r="H593" i="11"/>
  <c r="M225" i="6"/>
  <c r="N419" i="6"/>
  <c r="F288" i="6"/>
  <c r="G759" i="6"/>
  <c r="F497" i="6"/>
  <c r="I777" i="6"/>
  <c r="I702" i="6"/>
  <c r="N698" i="6"/>
  <c r="I570" i="6"/>
  <c r="H77" i="11"/>
  <c r="I628" i="6"/>
  <c r="N489" i="6"/>
  <c r="Q142" i="6"/>
  <c r="F214" i="6"/>
  <c r="H101" i="11"/>
  <c r="Q278" i="6"/>
  <c r="S224" i="6"/>
  <c r="O507" i="6"/>
  <c r="H279" i="11"/>
  <c r="M511" i="6"/>
  <c r="N621" i="6"/>
  <c r="H600" i="11"/>
  <c r="H577" i="11"/>
  <c r="I32" i="6"/>
  <c r="F80" i="6"/>
  <c r="R299" i="6"/>
  <c r="O91" i="6"/>
  <c r="M231" i="6"/>
  <c r="G681" i="6"/>
  <c r="I467" i="6"/>
  <c r="P740" i="6"/>
  <c r="F178" i="6"/>
  <c r="P594" i="6"/>
  <c r="R328" i="6"/>
  <c r="Q631" i="6"/>
  <c r="N50" i="6"/>
  <c r="M703" i="6"/>
  <c r="F265" i="6"/>
  <c r="R505" i="6"/>
  <c r="F459" i="6"/>
  <c r="Q428" i="6"/>
  <c r="G576" i="6"/>
  <c r="R191" i="6"/>
  <c r="M256" i="6"/>
  <c r="F243" i="6"/>
  <c r="I589" i="6"/>
  <c r="M76" i="6"/>
  <c r="G425" i="6"/>
  <c r="H450" i="11"/>
  <c r="Q186" i="6"/>
  <c r="S54" i="6"/>
  <c r="I432" i="6"/>
  <c r="Q73" i="6"/>
  <c r="G147" i="6"/>
  <c r="M348" i="6"/>
  <c r="H136" i="11"/>
  <c r="S108" i="6"/>
  <c r="R657" i="6"/>
  <c r="F665" i="6"/>
  <c r="M495" i="6"/>
  <c r="N658" i="6"/>
  <c r="Q626" i="6"/>
  <c r="H818" i="11"/>
  <c r="Q507" i="6"/>
  <c r="O623" i="6"/>
  <c r="I511" i="6"/>
  <c r="O226" i="6"/>
  <c r="H609" i="11"/>
  <c r="M82" i="6"/>
  <c r="M605" i="6"/>
  <c r="S445" i="6"/>
  <c r="R138" i="6"/>
  <c r="P597" i="6"/>
  <c r="F78" i="6"/>
  <c r="H121" i="11"/>
  <c r="F37" i="6"/>
  <c r="S522" i="6"/>
  <c r="P27" i="6"/>
  <c r="R367" i="6"/>
  <c r="M654" i="6"/>
  <c r="Q241" i="6"/>
  <c r="P250" i="6"/>
  <c r="F42" i="6"/>
  <c r="F499" i="6"/>
  <c r="N736" i="6"/>
  <c r="O707" i="6"/>
  <c r="N230" i="6"/>
  <c r="F117" i="6"/>
  <c r="R756" i="6"/>
  <c r="R181" i="6"/>
  <c r="G22" i="6"/>
  <c r="F581" i="6"/>
  <c r="I736" i="6"/>
  <c r="S598" i="6"/>
  <c r="G232" i="6"/>
  <c r="I357" i="6"/>
  <c r="P177" i="6"/>
  <c r="R706" i="6"/>
  <c r="I828" i="6"/>
  <c r="G140" i="6"/>
  <c r="Q158" i="6"/>
  <c r="I55" i="6"/>
  <c r="R404" i="6"/>
  <c r="M208" i="6"/>
  <c r="H614" i="11"/>
  <c r="O740" i="6"/>
  <c r="P509" i="6"/>
  <c r="H698" i="11"/>
  <c r="O410" i="6"/>
  <c r="N84" i="6"/>
  <c r="Q737" i="6"/>
  <c r="N601" i="6"/>
  <c r="N228" i="6"/>
  <c r="R38" i="6"/>
  <c r="H834" i="11"/>
  <c r="S320" i="6"/>
  <c r="O530" i="6"/>
  <c r="H65" i="11"/>
  <c r="N475" i="6"/>
  <c r="M721" i="6"/>
  <c r="F367" i="6"/>
  <c r="O90" i="6"/>
  <c r="O320" i="6"/>
  <c r="R766" i="6"/>
  <c r="F654" i="6"/>
  <c r="R827" i="6"/>
  <c r="S620" i="6"/>
  <c r="M430" i="6"/>
  <c r="F643" i="6"/>
  <c r="M297" i="6"/>
  <c r="I298" i="6"/>
  <c r="I818" i="6"/>
  <c r="H402" i="11"/>
  <c r="G29" i="6"/>
  <c r="I837" i="6"/>
  <c r="S781" i="6"/>
  <c r="H369" i="11"/>
  <c r="P660" i="6"/>
  <c r="I396" i="6"/>
  <c r="O253" i="6"/>
  <c r="Q725" i="6"/>
  <c r="G105" i="6"/>
  <c r="S28" i="6"/>
  <c r="R527" i="6"/>
  <c r="F690" i="6"/>
  <c r="O732" i="6"/>
  <c r="H285" i="11"/>
  <c r="R454" i="6"/>
  <c r="H586" i="11"/>
  <c r="G800" i="6"/>
  <c r="I140" i="6"/>
  <c r="F839" i="6"/>
  <c r="H555" i="11"/>
  <c r="P179" i="6"/>
  <c r="H83" i="11"/>
  <c r="M216" i="6"/>
  <c r="I80" i="6"/>
  <c r="S541" i="6"/>
  <c r="P526" i="6"/>
  <c r="N571" i="6"/>
  <c r="F59" i="6"/>
  <c r="M438" i="6"/>
  <c r="I583" i="6"/>
  <c r="M137" i="6"/>
  <c r="S123" i="6"/>
  <c r="G174" i="6"/>
  <c r="P632" i="6"/>
  <c r="O705" i="6"/>
  <c r="Q372" i="6"/>
  <c r="P246" i="6"/>
  <c r="M602" i="6"/>
  <c r="S196" i="6"/>
  <c r="R176" i="6"/>
  <c r="Q714" i="6"/>
  <c r="N762" i="6"/>
  <c r="Q792" i="6"/>
  <c r="Q715" i="6"/>
  <c r="G614" i="6"/>
  <c r="I154" i="6"/>
  <c r="F834" i="6"/>
  <c r="I617" i="6"/>
  <c r="P815" i="6"/>
  <c r="R228" i="6"/>
  <c r="F836" i="6"/>
  <c r="F517" i="6"/>
  <c r="H217" i="11"/>
  <c r="Q788" i="6"/>
  <c r="H734" i="11"/>
  <c r="I452" i="6"/>
  <c r="S96" i="6"/>
  <c r="G651" i="6"/>
  <c r="M128" i="6"/>
  <c r="Q799" i="6"/>
  <c r="R838" i="6"/>
  <c r="O199" i="6"/>
  <c r="N216" i="6"/>
  <c r="S356" i="6"/>
  <c r="Q173" i="6"/>
  <c r="P825" i="6"/>
  <c r="G673" i="6"/>
  <c r="O217" i="6"/>
  <c r="N202" i="6"/>
  <c r="O429" i="6"/>
  <c r="I668" i="6"/>
  <c r="Q147" i="6"/>
  <c r="Q605" i="6"/>
  <c r="F27" i="6"/>
  <c r="R377" i="6"/>
  <c r="Q707" i="6"/>
  <c r="M374" i="6"/>
  <c r="P31" i="6"/>
  <c r="M321" i="6"/>
  <c r="S22" i="6"/>
  <c r="G757" i="6"/>
  <c r="I92" i="6"/>
  <c r="Q679" i="6"/>
  <c r="N317" i="6"/>
  <c r="G445" i="6"/>
  <c r="N77" i="6"/>
  <c r="O319" i="6"/>
  <c r="G290" i="6"/>
  <c r="S338" i="6"/>
  <c r="Q443" i="6"/>
  <c r="G694" i="6"/>
  <c r="G499" i="6"/>
  <c r="Q203" i="6"/>
  <c r="R93" i="6"/>
  <c r="Q434" i="6"/>
  <c r="Q435" i="6"/>
  <c r="N389" i="6"/>
  <c r="Q621" i="6"/>
  <c r="O398" i="6"/>
  <c r="N73" i="6"/>
  <c r="G588" i="6"/>
  <c r="G210" i="6"/>
  <c r="R492" i="6"/>
  <c r="N195" i="6"/>
  <c r="F53" i="6"/>
  <c r="M475" i="6"/>
  <c r="F531" i="6"/>
  <c r="S212" i="6"/>
  <c r="M834" i="6"/>
  <c r="H436" i="11"/>
  <c r="S444" i="6"/>
  <c r="Q440" i="6"/>
  <c r="G649" i="6"/>
  <c r="O26" i="6"/>
  <c r="Q612" i="6"/>
  <c r="G712" i="6"/>
  <c r="H278" i="11"/>
  <c r="N624" i="6"/>
  <c r="H60" i="11"/>
  <c r="O343" i="6"/>
  <c r="Q645" i="6"/>
  <c r="P302" i="6"/>
  <c r="G826" i="6"/>
  <c r="I552" i="6"/>
  <c r="P48" i="6"/>
  <c r="P799" i="6"/>
  <c r="H189" i="11"/>
  <c r="M320" i="6"/>
  <c r="O399" i="6"/>
  <c r="O568" i="6"/>
  <c r="Q146" i="6"/>
  <c r="H530" i="11"/>
  <c r="G557" i="6"/>
  <c r="F240" i="6"/>
  <c r="O321" i="6"/>
  <c r="M386" i="6"/>
  <c r="G564" i="6"/>
  <c r="M792" i="6"/>
  <c r="H219" i="11"/>
  <c r="I708" i="6"/>
  <c r="Q151" i="6"/>
  <c r="S682" i="6"/>
  <c r="P168" i="6"/>
  <c r="H337" i="11"/>
  <c r="H63" i="11"/>
  <c r="H616" i="11"/>
  <c r="G378" i="6"/>
  <c r="H400" i="11"/>
  <c r="H821" i="11"/>
  <c r="M99" i="6"/>
  <c r="H512" i="11"/>
  <c r="P599" i="6"/>
  <c r="H729" i="11"/>
  <c r="P691" i="6"/>
  <c r="M64" i="6"/>
  <c r="S245" i="6"/>
  <c r="O474" i="6"/>
  <c r="F315" i="6"/>
  <c r="O188" i="6"/>
  <c r="O307" i="6"/>
  <c r="H90" i="11"/>
  <c r="S248" i="6"/>
  <c r="F450" i="6"/>
  <c r="Q449" i="6"/>
  <c r="I424" i="6"/>
  <c r="H666" i="11"/>
  <c r="I285" i="6"/>
  <c r="P57" i="6"/>
  <c r="Q359" i="6"/>
  <c r="S372" i="6"/>
  <c r="N197" i="6"/>
  <c r="I745" i="6"/>
  <c r="H670" i="11"/>
  <c r="F74" i="6"/>
  <c r="S774" i="6"/>
  <c r="P583" i="6"/>
  <c r="I245" i="6"/>
  <c r="G654" i="6"/>
  <c r="Q53" i="6"/>
  <c r="Q176" i="6"/>
  <c r="M490" i="6"/>
  <c r="H782" i="11"/>
  <c r="S561" i="6"/>
  <c r="H175" i="11"/>
  <c r="O723" i="6"/>
  <c r="S575" i="6"/>
  <c r="N599" i="6"/>
  <c r="P751" i="6"/>
  <c r="O582" i="6"/>
  <c r="M291" i="6"/>
  <c r="N783" i="6"/>
  <c r="O537" i="6"/>
  <c r="P433" i="6"/>
  <c r="O273" i="6"/>
  <c r="N542" i="6"/>
  <c r="R109" i="6"/>
  <c r="N146" i="6"/>
  <c r="N161" i="6"/>
  <c r="F439" i="6"/>
  <c r="N573" i="6"/>
  <c r="G150" i="6"/>
  <c r="Q113" i="6"/>
  <c r="O546" i="6"/>
  <c r="O564" i="6"/>
  <c r="M814" i="6"/>
  <c r="G367" i="6"/>
  <c r="G829" i="6"/>
  <c r="M405" i="6"/>
  <c r="H508" i="11"/>
  <c r="P135" i="6"/>
  <c r="G713" i="6"/>
  <c r="M462" i="6"/>
  <c r="M709" i="6"/>
  <c r="O363" i="6"/>
  <c r="N359" i="6"/>
  <c r="F733" i="6"/>
  <c r="Q610" i="6"/>
  <c r="H287" i="11"/>
  <c r="S771" i="6"/>
  <c r="O148" i="6"/>
  <c r="Q373" i="6"/>
  <c r="F54" i="6"/>
  <c r="G656" i="6"/>
  <c r="Q43" i="6"/>
  <c r="M192" i="6"/>
  <c r="N304" i="6"/>
  <c r="G329" i="6"/>
  <c r="I608" i="6"/>
  <c r="M23" i="6"/>
  <c r="O467" i="6"/>
  <c r="N514" i="6"/>
  <c r="P806" i="6"/>
  <c r="P42" i="6"/>
  <c r="N751" i="6"/>
  <c r="Q839" i="6"/>
  <c r="S94" i="6"/>
  <c r="S814" i="6"/>
  <c r="S554" i="6"/>
  <c r="Q783" i="6"/>
  <c r="F582" i="6"/>
  <c r="Q469" i="6"/>
  <c r="N159" i="6"/>
  <c r="M165" i="6"/>
  <c r="M37" i="6"/>
  <c r="S695" i="6"/>
  <c r="H527" i="11"/>
  <c r="N426" i="6"/>
  <c r="F449" i="6"/>
  <c r="P601" i="6"/>
  <c r="F52" i="6"/>
  <c r="P443" i="6"/>
  <c r="R371" i="6"/>
  <c r="M34" i="6"/>
  <c r="H445" i="11"/>
  <c r="M377" i="6"/>
  <c r="F626" i="6"/>
  <c r="Q553" i="6"/>
  <c r="Q364" i="6"/>
  <c r="O780" i="6"/>
  <c r="I65" i="6"/>
  <c r="H605" i="11"/>
  <c r="M282" i="6"/>
  <c r="S64" i="6"/>
  <c r="P369" i="6"/>
  <c r="P62" i="6"/>
  <c r="P37" i="6"/>
  <c r="H370" i="11"/>
  <c r="S498" i="6"/>
  <c r="R818" i="6"/>
  <c r="N548" i="6"/>
  <c r="F132" i="6"/>
  <c r="Q162" i="6"/>
  <c r="M499" i="6"/>
  <c r="N249" i="6"/>
  <c r="Q268" i="6"/>
  <c r="S301" i="6"/>
  <c r="H271" i="11"/>
  <c r="P699" i="6"/>
  <c r="Q516" i="6"/>
  <c r="H671" i="11"/>
  <c r="N206" i="6"/>
  <c r="O156" i="6"/>
  <c r="S546" i="6"/>
  <c r="N767" i="6"/>
  <c r="S244" i="6"/>
  <c r="H541" i="11"/>
  <c r="O416" i="6"/>
  <c r="S717" i="6"/>
  <c r="M702" i="6"/>
  <c r="O442" i="6"/>
  <c r="R541" i="6"/>
  <c r="O438" i="6"/>
  <c r="G547" i="6"/>
  <c r="I587" i="6"/>
  <c r="M524" i="6"/>
  <c r="S35" i="6"/>
  <c r="S467" i="6"/>
  <c r="G270" i="6"/>
  <c r="S62" i="6"/>
  <c r="O453" i="6"/>
  <c r="P519" i="6"/>
  <c r="I132" i="6"/>
  <c r="N222" i="6"/>
  <c r="F63" i="6"/>
  <c r="S55" i="6"/>
  <c r="O809" i="6"/>
  <c r="S256" i="6"/>
  <c r="H135" i="11"/>
  <c r="F65" i="6"/>
  <c r="S524" i="6"/>
  <c r="G461" i="6"/>
  <c r="M31" i="6"/>
  <c r="O175" i="6"/>
  <c r="G610" i="6"/>
  <c r="G608" i="6"/>
  <c r="R440" i="6"/>
  <c r="R609" i="6"/>
  <c r="H95" i="11"/>
  <c r="Q776" i="6"/>
  <c r="M261" i="6"/>
  <c r="S762" i="6"/>
  <c r="P677" i="6"/>
  <c r="R553" i="6"/>
  <c r="N266" i="6"/>
  <c r="R740" i="6"/>
  <c r="O792" i="6"/>
  <c r="F140" i="6"/>
  <c r="M676" i="6"/>
  <c r="N344" i="6"/>
  <c r="G185" i="6"/>
  <c r="N356" i="6"/>
  <c r="I491" i="6"/>
  <c r="S219" i="6"/>
  <c r="G670" i="6"/>
  <c r="S648" i="6"/>
  <c r="R178" i="6"/>
  <c r="I505" i="6"/>
  <c r="O431" i="6"/>
  <c r="S446" i="6"/>
  <c r="M556" i="6"/>
  <c r="Q756" i="6"/>
  <c r="M470" i="6"/>
  <c r="I205" i="6"/>
  <c r="Q347" i="6"/>
  <c r="R564" i="6"/>
  <c r="R60" i="6"/>
  <c r="G412" i="6"/>
  <c r="F825" i="6"/>
  <c r="Q315" i="6"/>
  <c r="N588" i="6"/>
  <c r="Q199" i="6"/>
  <c r="N578" i="6"/>
  <c r="N577" i="6"/>
  <c r="H262" i="11"/>
  <c r="R128" i="6"/>
  <c r="N819" i="6"/>
  <c r="M132" i="6"/>
  <c r="M434" i="6"/>
  <c r="P269" i="6"/>
  <c r="H328" i="11"/>
  <c r="S315" i="6"/>
  <c r="H286" i="11"/>
  <c r="G787" i="6"/>
  <c r="P780" i="6"/>
  <c r="G276" i="6"/>
  <c r="F571" i="6"/>
  <c r="P74" i="6"/>
  <c r="N405" i="6"/>
  <c r="N543" i="6"/>
  <c r="N400" i="6"/>
  <c r="I210" i="6"/>
  <c r="O557" i="6"/>
  <c r="S392" i="6"/>
  <c r="R293" i="6"/>
  <c r="H665" i="11"/>
  <c r="Q594" i="6"/>
  <c r="Q643" i="6"/>
  <c r="G820" i="6"/>
  <c r="M833" i="6"/>
  <c r="R161" i="6"/>
  <c r="N438" i="6"/>
  <c r="Q629" i="6"/>
  <c r="Q750" i="6"/>
  <c r="R471" i="6"/>
  <c r="R574" i="6"/>
  <c r="G343" i="6"/>
  <c r="F503" i="6"/>
  <c r="G362" i="6"/>
  <c r="P831" i="6"/>
  <c r="F285" i="6"/>
  <c r="M105" i="6"/>
  <c r="Q330" i="6"/>
  <c r="M609" i="6"/>
  <c r="M436" i="6"/>
  <c r="P463" i="6"/>
  <c r="N566" i="6"/>
  <c r="H114" i="11"/>
  <c r="P554" i="6"/>
  <c r="I269" i="6"/>
  <c r="S154" i="6"/>
  <c r="N472" i="6"/>
  <c r="P70" i="6"/>
  <c r="H170" i="11"/>
  <c r="P371" i="6"/>
  <c r="F310" i="6"/>
  <c r="R160" i="6"/>
  <c r="F776" i="6"/>
  <c r="H437" i="11"/>
  <c r="R78" i="6"/>
  <c r="Q378" i="6"/>
  <c r="S566" i="6"/>
  <c r="H239" i="11"/>
  <c r="P758" i="6"/>
  <c r="R624" i="6"/>
  <c r="I279" i="6"/>
  <c r="P681" i="6"/>
  <c r="R286" i="6"/>
  <c r="F415" i="6"/>
  <c r="O627" i="6"/>
  <c r="R94" i="6"/>
  <c r="N553" i="6"/>
  <c r="F721" i="6"/>
  <c r="G667" i="6"/>
  <c r="S270" i="6"/>
  <c r="M55" i="6"/>
  <c r="R644" i="6"/>
  <c r="O37" i="6"/>
  <c r="I407" i="6"/>
  <c r="Q595" i="6"/>
  <c r="R238" i="6"/>
  <c r="G653" i="6"/>
  <c r="I136" i="6"/>
  <c r="H99" i="11"/>
  <c r="Q482" i="6"/>
  <c r="O454" i="6"/>
  <c r="F61" i="6"/>
  <c r="H417" i="11"/>
  <c r="I838" i="6"/>
  <c r="I374" i="6"/>
  <c r="H627" i="11"/>
  <c r="O289" i="6"/>
  <c r="Q322" i="6"/>
  <c r="N23" i="6"/>
  <c r="G223" i="6"/>
  <c r="O523" i="6"/>
  <c r="F375" i="6"/>
  <c r="I23" i="6"/>
  <c r="S713" i="6"/>
  <c r="M577" i="6"/>
  <c r="R249" i="6"/>
  <c r="G195" i="6"/>
  <c r="O657" i="6"/>
  <c r="S386" i="6"/>
  <c r="P545" i="6"/>
  <c r="N613" i="6"/>
  <c r="F712" i="6"/>
  <c r="G202" i="6"/>
  <c r="Q188" i="6"/>
  <c r="S537" i="6"/>
  <c r="O787" i="6"/>
  <c r="R389" i="6"/>
  <c r="F549" i="6"/>
  <c r="G227" i="6"/>
  <c r="P676" i="6"/>
  <c r="S745" i="6"/>
  <c r="R335" i="6"/>
  <c r="N526" i="6"/>
  <c r="H813" i="11"/>
  <c r="O241" i="6"/>
  <c r="S89" i="6"/>
  <c r="N827" i="6"/>
  <c r="I229" i="6"/>
  <c r="G836" i="6"/>
  <c r="I423" i="6"/>
  <c r="O496" i="6"/>
  <c r="R479" i="6"/>
  <c r="I255" i="6"/>
  <c r="F463" i="6"/>
  <c r="O170" i="6"/>
  <c r="O193" i="6"/>
  <c r="S482" i="6"/>
  <c r="I840" i="6"/>
  <c r="G251" i="6"/>
  <c r="F346" i="6"/>
  <c r="F602" i="6"/>
  <c r="S830" i="6"/>
  <c r="I358" i="6"/>
  <c r="H117" i="11"/>
  <c r="N325" i="6"/>
  <c r="H455" i="11"/>
  <c r="Q494" i="6"/>
  <c r="Q144" i="6"/>
  <c r="G777" i="6"/>
  <c r="O708" i="6"/>
  <c r="P351" i="6"/>
  <c r="O711" i="6"/>
  <c r="Q491" i="6"/>
  <c r="S828" i="6"/>
  <c r="P742" i="6"/>
  <c r="Q520" i="6"/>
  <c r="S178" i="6"/>
  <c r="I833" i="6"/>
  <c r="Q498" i="6"/>
  <c r="G61" i="6"/>
  <c r="Q212" i="6"/>
  <c r="P530" i="6"/>
  <c r="F293" i="6"/>
  <c r="G790" i="6"/>
  <c r="F224" i="6"/>
  <c r="P733" i="6"/>
  <c r="P361" i="6"/>
  <c r="R345" i="6"/>
  <c r="S172" i="6"/>
  <c r="R233" i="6"/>
  <c r="M379" i="6"/>
  <c r="S655" i="6"/>
  <c r="H373" i="11"/>
  <c r="R700" i="6"/>
  <c r="F831" i="6"/>
  <c r="P357" i="6"/>
  <c r="H810" i="11"/>
  <c r="M122" i="6"/>
  <c r="I819" i="6"/>
  <c r="N484" i="6"/>
  <c r="P146" i="6"/>
  <c r="F25" i="6"/>
  <c r="F482" i="6"/>
  <c r="N809" i="6"/>
  <c r="G311" i="6"/>
  <c r="P242" i="6"/>
  <c r="G130" i="6"/>
  <c r="I783" i="6"/>
  <c r="G249" i="6"/>
  <c r="I601" i="6"/>
  <c r="N589" i="6"/>
  <c r="S329" i="6"/>
  <c r="G93" i="6"/>
  <c r="F832" i="6"/>
  <c r="H258" i="11"/>
  <c r="N448" i="6"/>
  <c r="G632" i="6"/>
  <c r="I382" i="6"/>
  <c r="P702" i="6"/>
  <c r="S106" i="6"/>
  <c r="M78" i="6"/>
  <c r="F394" i="6"/>
  <c r="S514" i="6"/>
  <c r="F524" i="6"/>
  <c r="S115" i="6"/>
  <c r="O452" i="6"/>
  <c r="R56" i="6"/>
  <c r="O426" i="6"/>
  <c r="R727" i="6"/>
  <c r="M221" i="6"/>
  <c r="R369" i="6"/>
  <c r="M329" i="6"/>
  <c r="M568" i="6"/>
  <c r="G126" i="6"/>
  <c r="O541" i="6"/>
  <c r="G289" i="6"/>
  <c r="R723" i="6"/>
  <c r="R61" i="6"/>
  <c r="Q122" i="6"/>
  <c r="N225" i="6"/>
  <c r="M836" i="6"/>
  <c r="S706" i="6"/>
  <c r="S322" i="6"/>
  <c r="N402" i="6"/>
  <c r="N487" i="6"/>
  <c r="S171" i="6"/>
  <c r="P80" i="6"/>
  <c r="I174" i="6"/>
  <c r="P338" i="6"/>
  <c r="Q293" i="6"/>
  <c r="P312" i="6"/>
  <c r="I816" i="6"/>
  <c r="F69" i="6"/>
  <c r="R25" i="6"/>
  <c r="N118" i="6"/>
  <c r="N108" i="6"/>
  <c r="P182" i="6"/>
  <c r="S555" i="6"/>
  <c r="H330" i="11"/>
  <c r="H639" i="11"/>
  <c r="F254" i="6"/>
  <c r="F807" i="6"/>
  <c r="F720" i="6"/>
  <c r="P614" i="6"/>
  <c r="Q462" i="6"/>
  <c r="N71" i="6"/>
  <c r="R260" i="6"/>
  <c r="M88" i="6"/>
  <c r="N41" i="6"/>
  <c r="H311" i="11"/>
  <c r="F333" i="6"/>
  <c r="N384" i="6"/>
  <c r="H385" i="11"/>
  <c r="G606" i="6"/>
  <c r="O274" i="6"/>
  <c r="F600" i="6"/>
  <c r="R244" i="6"/>
  <c r="P666" i="6"/>
  <c r="G583" i="6"/>
  <c r="S304" i="6"/>
  <c r="R724" i="6"/>
  <c r="P577" i="6"/>
  <c r="G555" i="6"/>
  <c r="H637" i="11"/>
  <c r="Q751" i="6"/>
  <c r="M460" i="6"/>
  <c r="P209" i="6"/>
  <c r="H207" i="11"/>
  <c r="H295" i="11"/>
  <c r="I473" i="6"/>
  <c r="H753" i="11"/>
  <c r="M486" i="6"/>
  <c r="O755" i="6"/>
  <c r="G723" i="6"/>
  <c r="N28" i="6"/>
  <c r="Q623" i="6"/>
  <c r="S431" i="6"/>
  <c r="Q761" i="6"/>
  <c r="S113" i="6"/>
  <c r="S556" i="6"/>
  <c r="G178" i="6"/>
  <c r="P66" i="6"/>
  <c r="Q214" i="6"/>
  <c r="G133" i="6"/>
  <c r="O243" i="6"/>
  <c r="G123" i="6"/>
  <c r="M611" i="6"/>
  <c r="I84" i="6"/>
  <c r="O318" i="6"/>
  <c r="F404" i="6"/>
  <c r="S177" i="6"/>
  <c r="M259" i="6"/>
  <c r="R37" i="6"/>
  <c r="H809" i="11"/>
  <c r="N796" i="6"/>
  <c r="H315" i="11"/>
  <c r="S292" i="6"/>
  <c r="G284" i="6"/>
  <c r="G318" i="6"/>
  <c r="P558" i="6"/>
  <c r="G39" i="6"/>
  <c r="O126" i="6"/>
  <c r="O485" i="6"/>
  <c r="R151" i="6"/>
  <c r="G361" i="6"/>
  <c r="H817" i="11"/>
  <c r="M786" i="6"/>
  <c r="M292" i="6"/>
  <c r="P446" i="6"/>
  <c r="O569" i="6"/>
  <c r="M228" i="6"/>
  <c r="Q441" i="6"/>
  <c r="M690" i="6"/>
  <c r="F671" i="6"/>
  <c r="N556" i="6"/>
  <c r="G753" i="6"/>
  <c r="M277" i="6"/>
  <c r="I539" i="6"/>
  <c r="I525" i="6"/>
  <c r="H242" i="11"/>
  <c r="F137" i="6"/>
  <c r="H251" i="11"/>
  <c r="Q21" i="6"/>
  <c r="G782" i="6"/>
  <c r="I110" i="6"/>
  <c r="I448" i="6"/>
  <c r="F548" i="6"/>
  <c r="M549" i="6"/>
  <c r="F304" i="6"/>
  <c r="I502" i="6"/>
  <c r="R765" i="6"/>
  <c r="R503" i="6"/>
  <c r="P566" i="6"/>
  <c r="N410" i="6"/>
  <c r="Q299" i="6"/>
  <c r="G560" i="6"/>
  <c r="R396" i="6"/>
  <c r="M167" i="6"/>
  <c r="I495" i="6"/>
  <c r="S831" i="6"/>
  <c r="F393" i="6"/>
  <c r="H16" i="11"/>
  <c r="O189" i="6"/>
  <c r="Q658" i="6"/>
  <c r="Q746" i="6"/>
  <c r="N274" i="6"/>
  <c r="M530" i="6"/>
  <c r="R234" i="6"/>
  <c r="H748" i="11"/>
  <c r="I61" i="6"/>
  <c r="Q429" i="6"/>
  <c r="G793" i="6"/>
  <c r="O280" i="6"/>
  <c r="Q225" i="6"/>
  <c r="P145" i="6"/>
  <c r="P424" i="6"/>
  <c r="G194" i="6"/>
  <c r="E248" i="6"/>
  <c r="E612" i="11"/>
  <c r="E268" i="11"/>
  <c r="E57" i="11"/>
  <c r="H432" i="6"/>
  <c r="E783" i="6"/>
  <c r="E519" i="6"/>
  <c r="H173" i="6"/>
  <c r="E593" i="6"/>
  <c r="H471" i="6"/>
  <c r="H328" i="6"/>
  <c r="E85" i="11"/>
  <c r="R85" i="11"/>
  <c r="H397" i="6"/>
  <c r="H169" i="6"/>
  <c r="H520" i="6"/>
  <c r="E580" i="11"/>
  <c r="T580" i="11"/>
  <c r="E316" i="11"/>
  <c r="E530" i="11"/>
  <c r="E380" i="11"/>
  <c r="E794" i="6"/>
  <c r="E178" i="11"/>
  <c r="E494" i="6"/>
  <c r="E234" i="11"/>
  <c r="E644" i="6"/>
  <c r="E530" i="6"/>
  <c r="E605" i="6"/>
  <c r="E465" i="6"/>
  <c r="H97" i="6"/>
  <c r="E718" i="11"/>
  <c r="E367" i="11"/>
  <c r="H617" i="6"/>
  <c r="E86" i="6"/>
  <c r="H718" i="6"/>
  <c r="E157" i="6"/>
  <c r="E97" i="6"/>
  <c r="H193" i="6"/>
  <c r="E650" i="6"/>
  <c r="H234" i="6"/>
  <c r="H820" i="6"/>
  <c r="E538" i="6"/>
  <c r="H64" i="6"/>
  <c r="H491" i="6"/>
  <c r="H504" i="6"/>
  <c r="E42" i="6"/>
  <c r="E546" i="6"/>
  <c r="E783" i="11"/>
  <c r="E148" i="6"/>
  <c r="E466" i="6"/>
  <c r="E569" i="11"/>
  <c r="E192" i="11"/>
  <c r="H162" i="6"/>
  <c r="M526" i="6"/>
  <c r="N306" i="6"/>
  <c r="F40" i="6"/>
  <c r="F767" i="6"/>
  <c r="F294" i="6"/>
  <c r="H391" i="11"/>
  <c r="Q356" i="6"/>
  <c r="P635" i="6"/>
  <c r="Q793" i="6"/>
  <c r="S665" i="6"/>
  <c r="S355" i="6"/>
  <c r="F97" i="6"/>
  <c r="N442" i="6"/>
  <c r="R786" i="6"/>
  <c r="F49" i="6"/>
  <c r="I188" i="6"/>
  <c r="N428" i="6"/>
  <c r="O783" i="6"/>
  <c r="N446" i="6"/>
  <c r="Q674" i="6"/>
  <c r="I775" i="6"/>
  <c r="F70" i="6"/>
  <c r="H192" i="11"/>
  <c r="N92" i="6"/>
  <c r="Q451" i="6"/>
  <c r="I340" i="6"/>
  <c r="S642" i="6"/>
  <c r="F713" i="6"/>
  <c r="O820" i="6"/>
  <c r="R719" i="6"/>
  <c r="R287" i="6"/>
  <c r="O619" i="6"/>
  <c r="I260" i="6"/>
  <c r="S112" i="6"/>
  <c r="G491" i="6"/>
  <c r="E444" i="6"/>
  <c r="E293" i="11"/>
  <c r="E113" i="6"/>
  <c r="E575" i="6"/>
  <c r="H785" i="6"/>
  <c r="H307" i="6"/>
  <c r="E396" i="11"/>
  <c r="H451" i="6"/>
  <c r="H500" i="6"/>
  <c r="H675" i="6"/>
  <c r="H549" i="6"/>
  <c r="H666" i="6"/>
  <c r="E432" i="6"/>
  <c r="E536" i="11"/>
  <c r="E80" i="6"/>
  <c r="H371" i="6"/>
  <c r="E323" i="11"/>
  <c r="E644" i="11"/>
  <c r="Q644" i="11"/>
  <c r="E176" i="11"/>
  <c r="E765" i="6"/>
  <c r="E19" i="11"/>
  <c r="E49" i="11"/>
  <c r="Q49" i="11"/>
  <c r="E816" i="11"/>
  <c r="H613" i="6"/>
  <c r="E154" i="6"/>
  <c r="E46" i="11"/>
  <c r="E138" i="6"/>
  <c r="H700" i="6"/>
  <c r="E65" i="6"/>
  <c r="E200" i="11"/>
  <c r="N200" i="11"/>
  <c r="H807" i="6"/>
  <c r="H572" i="6"/>
  <c r="H437" i="6"/>
  <c r="E509" i="11"/>
  <c r="O509" i="11"/>
  <c r="H758" i="6"/>
  <c r="H712" i="6"/>
  <c r="H799" i="6"/>
  <c r="H753" i="6"/>
  <c r="H138" i="6"/>
  <c r="H754" i="6"/>
  <c r="E366" i="11"/>
  <c r="H223" i="6"/>
  <c r="H39" i="6"/>
  <c r="E249" i="6"/>
  <c r="E553" i="6"/>
  <c r="E760" i="6"/>
  <c r="E203" i="6"/>
  <c r="E181" i="11"/>
  <c r="E636" i="11"/>
  <c r="E240" i="11"/>
  <c r="P511" i="6"/>
  <c r="N480" i="6"/>
  <c r="F356" i="6"/>
  <c r="G717" i="6"/>
  <c r="P618" i="6"/>
  <c r="P384" i="6"/>
  <c r="M138" i="6"/>
  <c r="P56" i="6"/>
  <c r="H664" i="11"/>
  <c r="Q701" i="6"/>
  <c r="I202" i="6"/>
  <c r="R166" i="6"/>
  <c r="I573" i="6"/>
  <c r="R614" i="6"/>
  <c r="N706" i="6"/>
  <c r="P328" i="6"/>
  <c r="O80" i="6"/>
  <c r="S519" i="6"/>
  <c r="N237" i="6"/>
  <c r="Q411" i="6"/>
  <c r="S166" i="6"/>
  <c r="Q724" i="6"/>
  <c r="I600" i="6"/>
  <c r="H601" i="11"/>
  <c r="H212" i="11"/>
  <c r="M760" i="6"/>
  <c r="F608" i="6"/>
  <c r="R458" i="6"/>
  <c r="F281" i="6"/>
  <c r="P504" i="6"/>
  <c r="N204" i="6"/>
  <c r="G639" i="6"/>
  <c r="R494" i="6"/>
  <c r="H672" i="11"/>
  <c r="P172" i="6"/>
  <c r="H102" i="6"/>
  <c r="B102" i="6"/>
  <c r="E531" i="6"/>
  <c r="H224" i="6"/>
  <c r="H717" i="6"/>
  <c r="E394" i="6"/>
  <c r="E63" i="6"/>
  <c r="E382" i="6"/>
  <c r="E524" i="11"/>
  <c r="E270" i="6"/>
  <c r="H492" i="6"/>
  <c r="H116" i="6"/>
  <c r="E141" i="6"/>
  <c r="E505" i="6"/>
  <c r="H430" i="6"/>
  <c r="E68" i="11"/>
  <c r="E781" i="6"/>
  <c r="E552" i="6"/>
  <c r="E294" i="6"/>
  <c r="H763" i="6"/>
  <c r="E614" i="6"/>
  <c r="E630" i="11"/>
  <c r="E165" i="6"/>
  <c r="E103" i="11"/>
  <c r="E187" i="6"/>
  <c r="E77" i="11"/>
  <c r="E441" i="6"/>
  <c r="E293" i="6"/>
  <c r="E615" i="6"/>
  <c r="E608" i="6"/>
  <c r="E524" i="6"/>
  <c r="E124" i="11"/>
  <c r="H503" i="6"/>
  <c r="E433" i="6"/>
  <c r="E43" i="6"/>
  <c r="E233" i="11"/>
  <c r="E318" i="6"/>
  <c r="H150" i="6"/>
  <c r="H773" i="6"/>
  <c r="E225" i="11"/>
  <c r="H185" i="6"/>
  <c r="E143" i="11"/>
  <c r="H282" i="6"/>
  <c r="H310" i="6"/>
  <c r="E424" i="6"/>
  <c r="E525" i="11"/>
  <c r="G525" i="11"/>
  <c r="B525" i="11"/>
  <c r="E602" i="6"/>
  <c r="E529" i="11"/>
  <c r="E785" i="11"/>
  <c r="H560" i="6"/>
  <c r="W560" i="6"/>
  <c r="H761" i="11"/>
  <c r="I605" i="6"/>
  <c r="P291" i="6"/>
  <c r="O141" i="6"/>
  <c r="F174" i="6"/>
  <c r="N70" i="6"/>
  <c r="M117" i="6"/>
  <c r="O642" i="6"/>
  <c r="M119" i="6"/>
  <c r="E355" i="11"/>
  <c r="H602" i="6"/>
  <c r="E521" i="6"/>
  <c r="E492" i="11"/>
  <c r="E518" i="11"/>
  <c r="E457" i="6"/>
  <c r="E835" i="6"/>
  <c r="H338" i="6"/>
  <c r="H714" i="6"/>
  <c r="H438" i="6"/>
  <c r="E552" i="11"/>
  <c r="O552" i="11"/>
  <c r="E825" i="11"/>
  <c r="E114" i="11"/>
  <c r="E478" i="6"/>
  <c r="H350" i="6"/>
  <c r="W350" i="6"/>
  <c r="E403" i="11"/>
  <c r="E573" i="11"/>
  <c r="E743" i="11"/>
  <c r="H157" i="6"/>
  <c r="E713" i="11"/>
  <c r="E611" i="6"/>
  <c r="H302" i="6"/>
  <c r="H269" i="6"/>
  <c r="W269" i="6"/>
  <c r="E323" i="6"/>
  <c r="H673" i="6"/>
  <c r="H291" i="6"/>
  <c r="H144" i="6"/>
  <c r="H481" i="6"/>
  <c r="H715" i="6"/>
  <c r="E477" i="6"/>
  <c r="H130" i="6"/>
  <c r="H128" i="6"/>
  <c r="E746" i="11"/>
  <c r="H398" i="6"/>
  <c r="H603" i="6"/>
  <c r="B603" i="6"/>
  <c r="H262" i="6"/>
  <c r="H251" i="6"/>
  <c r="H242" i="6"/>
  <c r="H186" i="6"/>
  <c r="W186" i="6"/>
  <c r="E359" i="6"/>
  <c r="Q422" i="6"/>
  <c r="I208" i="6"/>
  <c r="R795" i="6"/>
  <c r="O339" i="6"/>
  <c r="R331" i="6"/>
  <c r="M557" i="6"/>
  <c r="F592" i="6"/>
  <c r="S337" i="6"/>
  <c r="M589" i="6"/>
  <c r="H652" i="11"/>
  <c r="H717" i="11"/>
  <c r="H709" i="11"/>
  <c r="S810" i="6"/>
  <c r="F316" i="6"/>
  <c r="I457" i="6"/>
  <c r="Q565" i="6"/>
  <c r="O216" i="6"/>
  <c r="Q556" i="6"/>
  <c r="I373" i="6"/>
  <c r="I696" i="6"/>
  <c r="I167" i="6"/>
  <c r="Q85" i="6"/>
  <c r="H385" i="6"/>
  <c r="B385" i="6"/>
  <c r="H813" i="6"/>
  <c r="H104" i="6"/>
  <c r="H95" i="6"/>
  <c r="H78" i="6"/>
  <c r="H631" i="6"/>
  <c r="H202" i="6"/>
  <c r="M335" i="6"/>
  <c r="H791" i="11"/>
  <c r="N172" i="6"/>
  <c r="O757" i="6"/>
  <c r="H392" i="11"/>
  <c r="H394" i="11"/>
  <c r="F366" i="6"/>
  <c r="H464" i="6"/>
  <c r="Q803" i="6"/>
  <c r="O383" i="6"/>
  <c r="P441" i="6"/>
  <c r="S801" i="6"/>
  <c r="Q92" i="6"/>
  <c r="O552" i="6"/>
  <c r="P370" i="6"/>
  <c r="Q339" i="6"/>
  <c r="E658" i="11"/>
  <c r="H54" i="6"/>
  <c r="B54" i="6"/>
  <c r="H477" i="6"/>
  <c r="H393" i="6"/>
  <c r="E115" i="11"/>
  <c r="E795" i="6"/>
  <c r="E652" i="11"/>
  <c r="E359" i="11"/>
  <c r="H218" i="6"/>
  <c r="H502" i="6"/>
  <c r="W502" i="6"/>
  <c r="H67" i="6"/>
  <c r="E81" i="11"/>
  <c r="H594" i="6"/>
  <c r="E55" i="11"/>
  <c r="P55" i="11"/>
  <c r="E732" i="11"/>
  <c r="H419" i="6"/>
  <c r="E482" i="11"/>
  <c r="E715" i="11"/>
  <c r="O715" i="11"/>
  <c r="E60" i="6"/>
  <c r="E727" i="6"/>
  <c r="E244" i="11"/>
  <c r="E760" i="11"/>
  <c r="U760" i="11"/>
  <c r="H445" i="6"/>
  <c r="H633" i="6"/>
  <c r="E556" i="6"/>
  <c r="E236" i="6"/>
  <c r="E388" i="6"/>
  <c r="E769" i="6"/>
  <c r="H153" i="6"/>
  <c r="E326" i="6"/>
  <c r="H151" i="6"/>
  <c r="H453" i="6"/>
  <c r="H836" i="6"/>
  <c r="H56" i="6"/>
  <c r="H79" i="6"/>
  <c r="H611" i="6"/>
  <c r="H797" i="6"/>
  <c r="H127" i="6"/>
  <c r="H349" i="6"/>
  <c r="H423" i="6"/>
  <c r="H708" i="6"/>
  <c r="M713" i="6"/>
  <c r="M627" i="6"/>
  <c r="G545" i="6"/>
  <c r="N209" i="6"/>
  <c r="M560" i="6"/>
  <c r="F614" i="6"/>
  <c r="M149" i="6"/>
  <c r="S384" i="6"/>
  <c r="M754" i="6"/>
  <c r="F569" i="6"/>
  <c r="F527" i="6"/>
  <c r="G137" i="6"/>
  <c r="G299" i="6"/>
  <c r="M711" i="6"/>
  <c r="O51" i="6"/>
  <c r="Q477" i="6"/>
  <c r="F795" i="6"/>
  <c r="G437" i="6"/>
  <c r="O144" i="6"/>
  <c r="I295" i="6"/>
  <c r="N708" i="6"/>
  <c r="H318" i="11"/>
  <c r="E326" i="11"/>
  <c r="H299" i="6"/>
  <c r="E229" i="6"/>
  <c r="H143" i="6"/>
  <c r="H650" i="6"/>
  <c r="E391" i="6"/>
  <c r="H557" i="6"/>
  <c r="H775" i="11"/>
  <c r="M330" i="6"/>
  <c r="Q251" i="6"/>
  <c r="M47" i="6"/>
  <c r="F318" i="6"/>
  <c r="I752" i="6"/>
  <c r="H153" i="11"/>
  <c r="N145" i="6"/>
  <c r="P400" i="6"/>
  <c r="H28" i="11"/>
  <c r="H700" i="11"/>
  <c r="P300" i="6"/>
  <c r="G139" i="6"/>
  <c r="N431" i="6"/>
  <c r="G31" i="6"/>
  <c r="E151" i="6"/>
  <c r="E632" i="11"/>
  <c r="H837" i="6"/>
  <c r="H373" i="6"/>
  <c r="E654" i="11"/>
  <c r="G654" i="11"/>
  <c r="B654" i="11"/>
  <c r="E149" i="11"/>
  <c r="E310" i="6"/>
  <c r="E595" i="6"/>
  <c r="H297" i="6"/>
  <c r="H682" i="6"/>
  <c r="H485" i="6"/>
  <c r="E21" i="11"/>
  <c r="E45" i="11"/>
  <c r="E173" i="6"/>
  <c r="E295" i="6"/>
  <c r="E175" i="6"/>
  <c r="E174" i="11"/>
  <c r="E312" i="11"/>
  <c r="E733" i="6"/>
  <c r="E440" i="11"/>
  <c r="E613" i="6"/>
  <c r="H211" i="6"/>
  <c r="H656" i="6"/>
  <c r="H131" i="6"/>
  <c r="H435" i="6"/>
  <c r="B435" i="6"/>
  <c r="H94" i="6"/>
  <c r="H800" i="6"/>
  <c r="H421" i="6"/>
  <c r="H366" i="6"/>
  <c r="E21" i="6"/>
  <c r="E176" i="6"/>
  <c r="H53" i="6"/>
  <c r="H270" i="6"/>
  <c r="E430" i="6"/>
  <c r="H431" i="6"/>
  <c r="H475" i="6"/>
  <c r="H563" i="6"/>
  <c r="H693" i="6"/>
  <c r="H668" i="6"/>
  <c r="H341" i="6"/>
  <c r="H775" i="6"/>
  <c r="B775" i="6"/>
  <c r="O178" i="6"/>
  <c r="G350" i="6"/>
  <c r="S377" i="6"/>
  <c r="O50" i="6"/>
  <c r="P319" i="6"/>
  <c r="P262" i="6"/>
  <c r="M453" i="6"/>
  <c r="F670" i="6"/>
  <c r="R24" i="6"/>
  <c r="G443" i="6"/>
  <c r="S143" i="6"/>
  <c r="H341" i="11"/>
  <c r="Q106" i="6"/>
  <c r="F384" i="6"/>
  <c r="G689" i="6"/>
  <c r="R478" i="6"/>
  <c r="O97" i="6"/>
  <c r="H246" i="11"/>
  <c r="M443" i="6"/>
  <c r="M97" i="6"/>
  <c r="R747" i="6"/>
  <c r="E120" i="11"/>
  <c r="H158" i="6"/>
  <c r="H90" i="6"/>
  <c r="B90" i="6"/>
  <c r="H683" i="6"/>
  <c r="H44" i="6"/>
  <c r="H286" i="6"/>
  <c r="H757" i="6"/>
  <c r="B757" i="6"/>
  <c r="H382" i="6"/>
  <c r="P332" i="6"/>
  <c r="M162" i="6"/>
  <c r="R485" i="6"/>
  <c r="M324" i="6"/>
  <c r="N791" i="6"/>
  <c r="F620" i="6"/>
  <c r="I282" i="6"/>
  <c r="F493" i="6"/>
  <c r="E501" i="11"/>
  <c r="E786" i="6"/>
  <c r="E406" i="6"/>
  <c r="H566" i="6"/>
  <c r="H585" i="6"/>
  <c r="H333" i="6"/>
  <c r="H739" i="6"/>
  <c r="H751" i="6"/>
  <c r="H204" i="6"/>
  <c r="E345" i="6"/>
  <c r="H368" i="11"/>
  <c r="R256" i="6"/>
  <c r="F666" i="6"/>
  <c r="M580" i="6"/>
  <c r="M146" i="6"/>
  <c r="H774" i="6"/>
  <c r="H644" i="6"/>
  <c r="R133" i="6"/>
  <c r="N678" i="6"/>
  <c r="O249" i="6"/>
  <c r="O276" i="6"/>
  <c r="N352" i="6"/>
  <c r="I731" i="6"/>
  <c r="Q475" i="6"/>
  <c r="N351" i="6"/>
  <c r="O632" i="6"/>
  <c r="F290" i="6"/>
  <c r="O85" i="6"/>
  <c r="I692" i="6"/>
  <c r="M391" i="6"/>
  <c r="N501" i="6"/>
  <c r="H779" i="11"/>
  <c r="M538" i="6"/>
  <c r="I47" i="6"/>
  <c r="S151" i="6"/>
  <c r="I675" i="6"/>
  <c r="P32" i="6"/>
  <c r="N677" i="6"/>
  <c r="G40" i="6"/>
  <c r="O62" i="6"/>
  <c r="Q254" i="6"/>
  <c r="G291" i="6"/>
  <c r="Q572" i="6"/>
  <c r="S349" i="6"/>
  <c r="N687" i="6"/>
  <c r="I288" i="6"/>
  <c r="I50" i="6"/>
  <c r="I371" i="6"/>
  <c r="N192" i="6"/>
  <c r="M603" i="6"/>
  <c r="F559" i="6"/>
  <c r="M387" i="6"/>
  <c r="G729" i="6"/>
  <c r="O94" i="6"/>
  <c r="S513" i="6"/>
  <c r="N568" i="6"/>
  <c r="E548" i="11"/>
  <c r="E233" i="6"/>
  <c r="H69" i="6"/>
  <c r="H552" i="6"/>
  <c r="H103" i="6"/>
  <c r="H60" i="6"/>
  <c r="H181" i="6"/>
  <c r="H586" i="6"/>
  <c r="Q742" i="6"/>
  <c r="P117" i="6"/>
  <c r="H457" i="11"/>
  <c r="M531" i="6"/>
  <c r="G672" i="6"/>
  <c r="I805" i="6"/>
  <c r="Q585" i="6"/>
  <c r="P228" i="6"/>
  <c r="P165" i="6"/>
  <c r="H580" i="11"/>
  <c r="G540" i="6"/>
  <c r="O695" i="6"/>
  <c r="R358" i="6"/>
  <c r="R590" i="6"/>
  <c r="M197" i="6"/>
  <c r="P738" i="6"/>
  <c r="F351" i="6"/>
  <c r="I639" i="6"/>
  <c r="G530" i="6"/>
  <c r="P809" i="6"/>
  <c r="S486" i="6"/>
  <c r="R833" i="6"/>
  <c r="E807" i="6"/>
  <c r="H746" i="6"/>
  <c r="E799" i="6"/>
  <c r="E826" i="11"/>
  <c r="H62" i="6"/>
  <c r="E404" i="11"/>
  <c r="E693" i="11"/>
  <c r="H422" i="6"/>
  <c r="E812" i="6"/>
  <c r="H243" i="6"/>
  <c r="G744" i="6"/>
  <c r="N812" i="6"/>
  <c r="N636" i="6"/>
  <c r="P211" i="6"/>
  <c r="P719" i="6"/>
  <c r="E675" i="6"/>
  <c r="H582" i="6"/>
  <c r="Q740" i="6"/>
  <c r="O480" i="6"/>
  <c r="G497" i="6"/>
  <c r="I649" i="6"/>
  <c r="H691" i="11"/>
  <c r="M123" i="6"/>
  <c r="Q474" i="6"/>
  <c r="R751" i="6"/>
  <c r="M213" i="6"/>
  <c r="R143" i="6"/>
  <c r="M269" i="6"/>
  <c r="S342" i="6"/>
  <c r="G426" i="6"/>
  <c r="R684" i="6"/>
  <c r="G770" i="6"/>
  <c r="R461" i="6"/>
  <c r="S225" i="6"/>
  <c r="F651" i="6"/>
  <c r="F295" i="6"/>
  <c r="Q418" i="6"/>
  <c r="M196" i="6"/>
  <c r="Q380" i="6"/>
  <c r="H227" i="11"/>
  <c r="I186" i="6"/>
  <c r="M178" i="6"/>
  <c r="F518" i="6"/>
  <c r="R321" i="6"/>
  <c r="N308" i="6"/>
  <c r="N185" i="6"/>
  <c r="I727" i="6"/>
  <c r="O389" i="6"/>
  <c r="G618" i="6"/>
  <c r="H766" i="11"/>
  <c r="G80" i="6"/>
  <c r="M744" i="6"/>
  <c r="Q779" i="6"/>
  <c r="G636" i="6"/>
  <c r="R520" i="6"/>
  <c r="O658" i="6"/>
  <c r="E436" i="11"/>
  <c r="H394" i="6"/>
  <c r="H123" i="6"/>
  <c r="H401" i="6"/>
  <c r="E334" i="6"/>
  <c r="H759" i="6"/>
  <c r="E572" i="6"/>
  <c r="H108" i="6"/>
  <c r="N98" i="6"/>
  <c r="O287" i="6"/>
  <c r="P567" i="6"/>
  <c r="O804" i="6"/>
  <c r="S716" i="6"/>
  <c r="F216" i="6"/>
  <c r="N508" i="6"/>
  <c r="P467" i="6"/>
  <c r="I338" i="6"/>
  <c r="F606" i="6"/>
  <c r="Q604" i="6"/>
  <c r="F744" i="6"/>
  <c r="M199" i="6"/>
  <c r="P675" i="6"/>
  <c r="O235" i="6"/>
  <c r="R809" i="6"/>
  <c r="F309" i="6"/>
  <c r="Q426" i="6"/>
  <c r="I806" i="6"/>
  <c r="G734" i="6"/>
  <c r="E271" i="6"/>
  <c r="E437" i="6"/>
  <c r="E372" i="11"/>
  <c r="E535" i="6"/>
  <c r="E56" i="11"/>
  <c r="P56" i="11"/>
  <c r="E390" i="11"/>
  <c r="E458" i="11"/>
  <c r="H313" i="6"/>
  <c r="E109" i="6"/>
  <c r="H248" i="6"/>
  <c r="M361" i="6"/>
  <c r="O201" i="6"/>
  <c r="H831" i="11"/>
  <c r="P659" i="6"/>
  <c r="P537" i="6"/>
  <c r="R677" i="6"/>
  <c r="H583" i="6"/>
  <c r="H542" i="6"/>
  <c r="F747" i="6"/>
  <c r="H550" i="11"/>
  <c r="H684" i="11"/>
  <c r="M36" i="6"/>
  <c r="Q204" i="6"/>
  <c r="Q291" i="6"/>
  <c r="G65" i="6"/>
  <c r="M100" i="6"/>
  <c r="I445" i="6"/>
  <c r="S238" i="6"/>
  <c r="Q279" i="6"/>
  <c r="P88" i="6"/>
  <c r="O331" i="6"/>
  <c r="H632" i="11"/>
  <c r="F374" i="6"/>
  <c r="F262" i="6"/>
  <c r="R259" i="6"/>
  <c r="R707" i="6"/>
  <c r="M552" i="6"/>
  <c r="F687" i="6"/>
  <c r="H304" i="11"/>
  <c r="R452" i="6"/>
  <c r="I180" i="6"/>
  <c r="Q654" i="6"/>
  <c r="O676" i="6"/>
  <c r="I102" i="6"/>
  <c r="N406" i="6"/>
  <c r="H138" i="11"/>
  <c r="H45" i="11"/>
  <c r="F286" i="6"/>
  <c r="Q824" i="6"/>
  <c r="O653" i="6"/>
  <c r="H688" i="11"/>
  <c r="R433" i="6"/>
  <c r="P87" i="6"/>
  <c r="P592" i="6"/>
  <c r="M743" i="6"/>
  <c r="Q716" i="6"/>
  <c r="G728" i="6"/>
  <c r="H265" i="6"/>
  <c r="H146" i="6"/>
  <c r="H512" i="6"/>
  <c r="H268" i="6"/>
  <c r="E75" i="11"/>
  <c r="G75" i="11"/>
  <c r="B75" i="11"/>
  <c r="H126" i="6"/>
  <c r="H726" i="6"/>
  <c r="H296" i="6"/>
  <c r="O250" i="6"/>
  <c r="I329" i="6"/>
  <c r="H37" i="6"/>
  <c r="H399" i="6"/>
  <c r="H316" i="6"/>
  <c r="Q617" i="6"/>
  <c r="R48" i="6"/>
  <c r="O361" i="6"/>
  <c r="H479" i="11"/>
  <c r="N45" i="6"/>
  <c r="G548" i="6"/>
  <c r="I497" i="6"/>
  <c r="H17" i="11"/>
  <c r="N24" i="6"/>
  <c r="I741" i="6"/>
  <c r="I367" i="6"/>
  <c r="H266" i="6"/>
  <c r="H608" i="6"/>
  <c r="G446" i="6"/>
  <c r="Q711" i="6"/>
  <c r="Q35" i="6"/>
  <c r="I812" i="6"/>
  <c r="H377" i="11"/>
  <c r="Q770" i="6"/>
  <c r="N522" i="6"/>
  <c r="M91" i="6"/>
  <c r="F198" i="6"/>
  <c r="H790" i="11"/>
  <c r="N76" i="6"/>
  <c r="N188" i="6"/>
  <c r="N162" i="6"/>
  <c r="M780" i="6"/>
  <c r="F251" i="6"/>
  <c r="M485" i="6"/>
  <c r="R385" i="6"/>
  <c r="S131" i="6"/>
  <c r="O84" i="6"/>
  <c r="N837" i="6"/>
  <c r="F199" i="6"/>
  <c r="F466" i="6"/>
  <c r="M305" i="6"/>
  <c r="Q313" i="6"/>
  <c r="I63" i="6"/>
  <c r="M773" i="6"/>
  <c r="I126" i="6"/>
  <c r="N149" i="6"/>
  <c r="M569" i="6"/>
  <c r="M283" i="6"/>
  <c r="R641" i="6"/>
  <c r="O400" i="6"/>
  <c r="P429" i="6"/>
  <c r="R565" i="6"/>
  <c r="S346" i="6"/>
  <c r="M746" i="6"/>
  <c r="O719" i="6"/>
  <c r="Q263" i="6"/>
  <c r="R359" i="6"/>
  <c r="R103" i="6"/>
  <c r="N813" i="6"/>
  <c r="Q597" i="6"/>
  <c r="Q410" i="6"/>
  <c r="R325" i="6"/>
  <c r="S252" i="6"/>
  <c r="M238" i="6"/>
  <c r="N284" i="6"/>
  <c r="P263" i="6"/>
  <c r="H290" i="11"/>
  <c r="M447" i="6"/>
  <c r="H314" i="11"/>
  <c r="N393" i="6"/>
  <c r="I291" i="6"/>
  <c r="G750" i="6"/>
  <c r="I314" i="6"/>
  <c r="S269" i="6"/>
  <c r="N654" i="6"/>
  <c r="O227" i="6"/>
  <c r="F653" i="6"/>
  <c r="O535" i="6"/>
  <c r="P450" i="6"/>
  <c r="N838" i="6"/>
  <c r="G562" i="6"/>
  <c r="G48" i="6"/>
  <c r="I523" i="6"/>
  <c r="I749" i="6"/>
  <c r="Q819" i="6"/>
  <c r="Q767" i="6"/>
  <c r="Q539" i="6"/>
  <c r="S138" i="6"/>
  <c r="M191" i="6"/>
  <c r="P226" i="6"/>
  <c r="N587" i="6"/>
  <c r="H604" i="11"/>
  <c r="H564" i="11"/>
  <c r="H261" i="11"/>
  <c r="Q237" i="6"/>
  <c r="F632" i="6"/>
  <c r="I456" i="6"/>
  <c r="S316" i="6"/>
  <c r="M313" i="6"/>
  <c r="M799" i="6"/>
  <c r="N358" i="6"/>
  <c r="G273" i="6"/>
  <c r="S411" i="6"/>
  <c r="Q71" i="6"/>
  <c r="G411" i="6"/>
  <c r="F407" i="6"/>
  <c r="O683" i="6"/>
  <c r="Q652" i="6"/>
  <c r="F413" i="6"/>
  <c r="G191" i="6"/>
  <c r="O139" i="6"/>
  <c r="G837" i="6"/>
  <c r="O205" i="6"/>
  <c r="N59" i="6"/>
  <c r="Q496" i="6"/>
  <c r="S296" i="6"/>
  <c r="H772" i="11"/>
  <c r="I161" i="6"/>
  <c r="H222" i="11"/>
  <c r="P518" i="6"/>
  <c r="Q741" i="6"/>
  <c r="F183" i="6"/>
  <c r="I797" i="6"/>
  <c r="Q695" i="6"/>
  <c r="N390" i="6"/>
  <c r="M270" i="6"/>
  <c r="Q822" i="6"/>
  <c r="R497" i="6"/>
  <c r="O208" i="6"/>
  <c r="S471" i="6"/>
  <c r="P121" i="6"/>
  <c r="M103" i="6"/>
  <c r="M472" i="6"/>
  <c r="F406" i="6"/>
  <c r="N551" i="6"/>
  <c r="S310" i="6"/>
  <c r="R120" i="6"/>
  <c r="Q486" i="6"/>
  <c r="I261" i="6"/>
  <c r="S284" i="6"/>
  <c r="F688" i="6"/>
  <c r="S247" i="6"/>
  <c r="M778" i="6"/>
  <c r="G821" i="6"/>
  <c r="R148" i="6"/>
  <c r="O211" i="6"/>
  <c r="P451" i="6"/>
  <c r="S454" i="6"/>
  <c r="M463" i="6"/>
  <c r="G534" i="6"/>
  <c r="Q191" i="6"/>
  <c r="Q309" i="6"/>
  <c r="F695" i="6"/>
  <c r="M439" i="6"/>
  <c r="Q201" i="6"/>
  <c r="G452" i="6"/>
  <c r="H811" i="11"/>
  <c r="N504" i="6"/>
  <c r="M691" i="6"/>
  <c r="O224" i="6"/>
  <c r="Q734" i="6"/>
  <c r="P664" i="6"/>
  <c r="F638" i="6"/>
  <c r="S761" i="6"/>
  <c r="R292" i="6"/>
  <c r="O458" i="6"/>
  <c r="Q334" i="6"/>
  <c r="I634" i="6"/>
  <c r="N456" i="6"/>
  <c r="O673" i="6"/>
  <c r="R82" i="6"/>
  <c r="M394" i="6"/>
  <c r="E576" i="6"/>
  <c r="E163" i="6"/>
  <c r="I369" i="6"/>
  <c r="S478" i="6"/>
  <c r="M44" i="6"/>
  <c r="I633" i="6"/>
  <c r="I693" i="6"/>
  <c r="S150" i="6"/>
  <c r="H634" i="6"/>
  <c r="M51" i="6"/>
  <c r="H378" i="11"/>
  <c r="R777" i="6"/>
  <c r="M810" i="6"/>
  <c r="N366" i="6"/>
  <c r="E96" i="6"/>
  <c r="H719" i="6"/>
  <c r="H108" i="11"/>
  <c r="P565" i="6"/>
  <c r="F673" i="6"/>
  <c r="H640" i="11"/>
  <c r="N717" i="6"/>
  <c r="P726" i="6"/>
  <c r="G526" i="6"/>
  <c r="R610" i="6"/>
  <c r="P543" i="6"/>
  <c r="R163" i="6"/>
  <c r="R629" i="6"/>
  <c r="R570" i="6"/>
  <c r="N150" i="6"/>
  <c r="R416" i="6"/>
  <c r="S153" i="6"/>
  <c r="O609" i="6"/>
  <c r="R236" i="6"/>
  <c r="P801" i="6"/>
  <c r="S520" i="6"/>
  <c r="G269" i="6"/>
  <c r="S722" i="6"/>
  <c r="S730" i="6"/>
  <c r="F585" i="6"/>
  <c r="S675" i="6"/>
  <c r="F735" i="6"/>
  <c r="R115" i="6"/>
  <c r="R403" i="6"/>
  <c r="Q288" i="6"/>
  <c r="N759" i="6"/>
  <c r="M766" i="6"/>
  <c r="O338" i="6"/>
  <c r="M469" i="6"/>
  <c r="Q280" i="6"/>
  <c r="S836" i="6"/>
  <c r="M311" i="6"/>
  <c r="I500" i="6"/>
  <c r="F164" i="6"/>
  <c r="M665" i="6"/>
  <c r="I719" i="6"/>
  <c r="F501" i="6"/>
  <c r="P46" i="6"/>
  <c r="H39" i="11"/>
  <c r="R463" i="6"/>
  <c r="G551" i="6"/>
  <c r="G228" i="6"/>
  <c r="M839" i="6"/>
  <c r="R91" i="6"/>
  <c r="F319" i="6"/>
  <c r="M635" i="6"/>
  <c r="R276" i="6"/>
  <c r="R172" i="6"/>
  <c r="N105" i="6"/>
  <c r="H585" i="11"/>
  <c r="P93" i="6"/>
  <c r="N412" i="6"/>
  <c r="I359" i="6"/>
  <c r="R397" i="6"/>
  <c r="Q838" i="6"/>
  <c r="H420" i="11"/>
  <c r="P630" i="6"/>
  <c r="Q603" i="6"/>
  <c r="F487" i="6"/>
  <c r="I519" i="6"/>
  <c r="O138" i="6"/>
  <c r="R483" i="6"/>
  <c r="F321" i="6"/>
  <c r="H736" i="11"/>
  <c r="F348" i="6"/>
  <c r="H485" i="11"/>
  <c r="Q397" i="6"/>
  <c r="N440" i="6"/>
  <c r="M209" i="6"/>
  <c r="H355" i="11"/>
  <c r="M369" i="6"/>
  <c r="Q592" i="6"/>
  <c r="F338" i="6"/>
  <c r="M617" i="6"/>
  <c r="G164" i="6"/>
  <c r="F30" i="6"/>
  <c r="F345" i="6"/>
  <c r="P299" i="6"/>
  <c r="O41" i="6"/>
  <c r="G73" i="6"/>
  <c r="H650" i="11"/>
  <c r="P551" i="6"/>
  <c r="F486" i="6"/>
  <c r="O92" i="6"/>
  <c r="O487" i="6"/>
  <c r="Q691" i="6"/>
  <c r="S624" i="6"/>
  <c r="N666" i="6"/>
  <c r="S141" i="6"/>
  <c r="S279" i="6"/>
  <c r="Q171" i="6"/>
  <c r="G625" i="6"/>
  <c r="F579" i="6"/>
  <c r="S207" i="6"/>
  <c r="M42" i="6"/>
  <c r="S401" i="6"/>
  <c r="O166" i="6"/>
  <c r="R793" i="6"/>
  <c r="H738" i="11"/>
  <c r="M729" i="6"/>
  <c r="N175" i="6"/>
  <c r="Q235" i="6"/>
  <c r="I657" i="6"/>
  <c r="P645" i="6"/>
  <c r="F765" i="6"/>
  <c r="G99" i="6"/>
  <c r="M573" i="6"/>
  <c r="N391" i="6"/>
  <c r="H710" i="11"/>
  <c r="M245" i="6"/>
  <c r="N824" i="6"/>
  <c r="O290" i="6"/>
  <c r="O122" i="6"/>
  <c r="R241" i="6"/>
  <c r="P132" i="6"/>
  <c r="M182" i="6"/>
  <c r="I691" i="6"/>
  <c r="S681" i="6"/>
  <c r="P442" i="6"/>
  <c r="N112" i="6"/>
  <c r="Q568" i="6"/>
  <c r="O629" i="6"/>
  <c r="H309" i="11"/>
  <c r="H390" i="11"/>
  <c r="I786" i="6"/>
  <c r="P754" i="6"/>
  <c r="S692" i="6"/>
  <c r="N154" i="6"/>
  <c r="G302" i="6"/>
  <c r="I732" i="6"/>
  <c r="O832" i="6"/>
  <c r="G584" i="6"/>
  <c r="N668" i="6"/>
  <c r="M487" i="6"/>
  <c r="M770" i="6"/>
  <c r="R499" i="6"/>
  <c r="O385" i="6"/>
  <c r="S259" i="6"/>
  <c r="N643" i="6"/>
  <c r="N122" i="6"/>
  <c r="R831" i="6"/>
  <c r="P707" i="6"/>
  <c r="P701" i="6"/>
  <c r="E48" i="6"/>
  <c r="H68" i="6"/>
  <c r="Q646" i="6"/>
  <c r="M363" i="6"/>
  <c r="R817" i="6"/>
  <c r="Q169" i="6"/>
  <c r="G188" i="6"/>
  <c r="H427" i="11"/>
  <c r="G234" i="6"/>
  <c r="G230" i="6"/>
  <c r="R472" i="6"/>
  <c r="H255" i="11"/>
  <c r="G303" i="6"/>
  <c r="G288" i="6"/>
  <c r="H222" i="6"/>
  <c r="H92" i="6"/>
  <c r="H41" i="11"/>
  <c r="I327" i="6"/>
  <c r="G225" i="6"/>
  <c r="H310" i="11"/>
  <c r="I75" i="6"/>
  <c r="I307" i="6"/>
  <c r="M95" i="6"/>
  <c r="G479" i="6"/>
  <c r="R316" i="6"/>
  <c r="O292" i="6"/>
  <c r="N151" i="6"/>
  <c r="G567" i="6"/>
  <c r="Q255" i="6"/>
  <c r="P134" i="6"/>
  <c r="R90" i="6"/>
  <c r="P138" i="6"/>
  <c r="I680" i="6"/>
  <c r="Q156" i="6"/>
  <c r="N335" i="6"/>
  <c r="N369" i="6"/>
  <c r="R725" i="6"/>
  <c r="S595" i="6"/>
  <c r="O168" i="6"/>
  <c r="R516" i="6"/>
  <c r="F136" i="6"/>
  <c r="S618" i="6"/>
  <c r="H82" i="11"/>
  <c r="O559" i="6"/>
  <c r="F153" i="6"/>
  <c r="R22" i="6"/>
  <c r="P771" i="6"/>
  <c r="N423" i="6"/>
  <c r="R656" i="6"/>
  <c r="I462" i="6"/>
  <c r="Q736" i="6"/>
  <c r="G541" i="6"/>
  <c r="N725" i="6"/>
  <c r="R252" i="6"/>
  <c r="N27" i="6"/>
  <c r="M540" i="6"/>
  <c r="F60" i="6"/>
  <c r="F158" i="6"/>
  <c r="O488" i="6"/>
  <c r="Q563" i="6"/>
  <c r="R219" i="6"/>
  <c r="O461" i="6"/>
  <c r="I309" i="6"/>
  <c r="F57" i="6"/>
  <c r="Q668" i="6"/>
  <c r="S563" i="6"/>
  <c r="F179" i="6"/>
  <c r="H528" i="11"/>
  <c r="O648" i="6"/>
  <c r="H641" i="11"/>
  <c r="M316" i="6"/>
  <c r="P468" i="6"/>
  <c r="G163" i="6"/>
  <c r="O795" i="6"/>
  <c r="P828" i="6"/>
  <c r="M477" i="6"/>
  <c r="M27" i="6"/>
  <c r="Q745" i="6"/>
  <c r="H103" i="11"/>
  <c r="F292" i="6"/>
  <c r="Q795" i="6"/>
  <c r="H819" i="11"/>
  <c r="G783" i="6"/>
  <c r="Q193" i="6"/>
  <c r="F583" i="6"/>
  <c r="F230" i="6"/>
  <c r="H298" i="11"/>
  <c r="R155" i="6"/>
  <c r="N102" i="6"/>
  <c r="P395" i="6"/>
  <c r="M667" i="6"/>
  <c r="I504" i="6"/>
  <c r="M141" i="6"/>
  <c r="R329" i="6"/>
  <c r="R643" i="6"/>
  <c r="R423" i="6"/>
  <c r="F313" i="6"/>
  <c r="N561" i="6"/>
  <c r="M127" i="6"/>
  <c r="H200" i="11"/>
  <c r="P546" i="6"/>
  <c r="R291" i="6"/>
  <c r="H53" i="11"/>
  <c r="I39" i="6"/>
  <c r="I575" i="6"/>
  <c r="O550" i="6"/>
  <c r="R315" i="6"/>
  <c r="O403" i="6"/>
  <c r="G72" i="6"/>
  <c r="N616" i="6"/>
  <c r="Q505" i="6"/>
  <c r="S448" i="6"/>
  <c r="Q552" i="6"/>
  <c r="O574" i="6"/>
  <c r="G629" i="6"/>
  <c r="R182" i="6"/>
  <c r="M823" i="6"/>
  <c r="O729" i="6"/>
  <c r="Q134" i="6"/>
  <c r="I765" i="6"/>
  <c r="R390" i="6"/>
  <c r="N739" i="6"/>
  <c r="I637" i="6"/>
  <c r="R392" i="6"/>
  <c r="O687" i="6"/>
  <c r="G177" i="6"/>
  <c r="O614" i="6"/>
  <c r="P97" i="6"/>
  <c r="O114" i="6"/>
  <c r="S437" i="6"/>
  <c r="O651" i="6"/>
  <c r="G131" i="6"/>
  <c r="N422" i="6"/>
  <c r="O696" i="6"/>
  <c r="I232" i="6"/>
  <c r="P585" i="6"/>
  <c r="F754" i="6"/>
  <c r="G692" i="6"/>
  <c r="M689" i="6"/>
  <c r="P807" i="6"/>
  <c r="S367" i="6"/>
  <c r="G118" i="6"/>
  <c r="I776" i="6"/>
  <c r="G263" i="6"/>
  <c r="R45" i="6"/>
  <c r="H405" i="11"/>
  <c r="P573" i="6"/>
  <c r="M698" i="6"/>
  <c r="N711" i="6"/>
  <c r="Q64" i="6"/>
  <c r="I324" i="6"/>
  <c r="P639" i="6"/>
  <c r="F791" i="6"/>
  <c r="R366" i="6"/>
  <c r="F526" i="6"/>
  <c r="S299" i="6"/>
  <c r="N100" i="6"/>
  <c r="S343" i="6"/>
  <c r="P735" i="6"/>
  <c r="P805" i="6"/>
  <c r="S66" i="6"/>
  <c r="N221" i="6"/>
  <c r="I684" i="6"/>
  <c r="H360" i="11"/>
  <c r="R498" i="6"/>
  <c r="R348" i="6"/>
  <c r="F221" i="6"/>
  <c r="R308" i="6"/>
  <c r="G203" i="6"/>
  <c r="F541" i="6"/>
  <c r="S473" i="6"/>
  <c r="H452" i="11"/>
  <c r="H706" i="6"/>
  <c r="M509" i="6"/>
  <c r="G773" i="6"/>
  <c r="M415" i="6"/>
  <c r="Q515" i="6"/>
  <c r="R721" i="6"/>
  <c r="I683" i="6"/>
  <c r="N372" i="6"/>
  <c r="S511" i="6"/>
  <c r="M646" i="6"/>
  <c r="Q217" i="6"/>
  <c r="G346" i="6"/>
  <c r="F475" i="6"/>
  <c r="R405" i="6"/>
  <c r="P268" i="6"/>
  <c r="P578" i="6"/>
  <c r="O247" i="6"/>
  <c r="R704" i="6"/>
  <c r="O469" i="6"/>
  <c r="H96" i="11"/>
  <c r="I36" i="6"/>
  <c r="O305" i="6"/>
  <c r="P318" i="6"/>
  <c r="Q369" i="6"/>
  <c r="H40" i="11"/>
  <c r="P782" i="6"/>
  <c r="G601" i="6"/>
  <c r="I376" i="6"/>
  <c r="O204" i="6"/>
  <c r="H332" i="11"/>
  <c r="O686" i="6"/>
  <c r="G322" i="6"/>
  <c r="F489" i="6"/>
  <c r="R489" i="6"/>
  <c r="R739" i="6"/>
  <c r="I402" i="6"/>
  <c r="F420" i="6"/>
  <c r="N528" i="6"/>
  <c r="H22" i="11"/>
  <c r="F147" i="6"/>
  <c r="F256" i="6"/>
  <c r="R196" i="6"/>
  <c r="M190" i="6"/>
  <c r="I171" i="6"/>
  <c r="M390" i="6"/>
  <c r="R76" i="6"/>
  <c r="G825" i="6"/>
  <c r="N777" i="6"/>
  <c r="P609" i="6"/>
  <c r="S515" i="6"/>
  <c r="N364" i="6"/>
  <c r="N536" i="6"/>
  <c r="N605" i="6"/>
  <c r="Q197" i="6"/>
  <c r="M539" i="6"/>
  <c r="P765" i="6"/>
  <c r="G427" i="6"/>
  <c r="S764" i="6"/>
  <c r="M407" i="6"/>
  <c r="G204" i="6"/>
  <c r="O185" i="6"/>
  <c r="I184" i="6"/>
  <c r="R488" i="6"/>
  <c r="H124" i="11"/>
  <c r="O215" i="6"/>
  <c r="Q636" i="6"/>
  <c r="F668" i="6"/>
  <c r="O268" i="6"/>
  <c r="S782" i="6"/>
  <c r="O335" i="6"/>
  <c r="Q407" i="6"/>
  <c r="S615" i="6"/>
  <c r="M264" i="6"/>
  <c r="H785" i="11"/>
  <c r="N507" i="6"/>
  <c r="P731" i="6"/>
  <c r="N190" i="6"/>
  <c r="O387" i="6"/>
  <c r="R41" i="6"/>
  <c r="P789" i="6"/>
  <c r="P26" i="6"/>
  <c r="H26" i="11"/>
  <c r="R531" i="6"/>
  <c r="H617" i="11"/>
  <c r="O700" i="6"/>
  <c r="F135" i="6"/>
  <c r="P43" i="6"/>
  <c r="P345" i="6"/>
  <c r="F838" i="6"/>
  <c r="O61" i="6"/>
  <c r="P346" i="6"/>
  <c r="I241" i="6"/>
  <c r="R237" i="6"/>
  <c r="G94" i="6"/>
  <c r="P140" i="6"/>
  <c r="S228" i="6"/>
  <c r="R121" i="6"/>
  <c r="F633" i="6"/>
  <c r="M337" i="6"/>
  <c r="S438" i="6"/>
  <c r="N377" i="6"/>
  <c r="O475" i="6"/>
  <c r="H68" i="11"/>
  <c r="R334" i="6"/>
  <c r="F412" i="6"/>
  <c r="P214" i="6"/>
  <c r="H547" i="11"/>
  <c r="M71" i="6"/>
  <c r="G631" i="6"/>
  <c r="I393" i="6"/>
  <c r="M749" i="6"/>
  <c r="M716" i="6"/>
  <c r="I34" i="6"/>
  <c r="M218" i="6"/>
  <c r="F659" i="6"/>
  <c r="O714" i="6"/>
  <c r="S569" i="6"/>
  <c r="F442" i="6"/>
  <c r="S798" i="6"/>
  <c r="M93" i="6"/>
  <c r="P296" i="6"/>
  <c r="S184" i="6"/>
  <c r="H789" i="11"/>
  <c r="O207" i="6"/>
  <c r="I119" i="6"/>
  <c r="P564" i="6"/>
  <c r="O206" i="6"/>
  <c r="F703" i="6"/>
  <c r="R104" i="6"/>
  <c r="G573" i="6"/>
  <c r="F777" i="6"/>
  <c r="F207" i="6"/>
  <c r="R242" i="6"/>
  <c r="O638" i="6"/>
  <c r="G708" i="6"/>
  <c r="H159" i="11"/>
  <c r="S521" i="6"/>
  <c r="H235" i="11"/>
  <c r="P746" i="6"/>
  <c r="M435" i="6"/>
  <c r="Q444" i="6"/>
  <c r="P187" i="6"/>
  <c r="N208" i="6"/>
  <c r="Q836" i="6"/>
  <c r="H116" i="11"/>
  <c r="Q461" i="6"/>
  <c r="G767" i="6"/>
  <c r="N385" i="6"/>
  <c r="S678" i="6"/>
  <c r="Q562" i="6"/>
  <c r="R559" i="6"/>
  <c r="G531" i="6"/>
  <c r="G407" i="6"/>
  <c r="S340" i="6"/>
  <c r="S31" i="6"/>
  <c r="Q310" i="6"/>
  <c r="P770" i="6"/>
  <c r="I796" i="6"/>
  <c r="O70" i="6"/>
  <c r="G241" i="6"/>
  <c r="I149" i="6"/>
  <c r="R326" i="6"/>
  <c r="H208" i="11"/>
  <c r="P729" i="6"/>
  <c r="R635" i="6"/>
  <c r="E187" i="11"/>
  <c r="E819" i="11"/>
  <c r="N819" i="11"/>
  <c r="I747" i="6"/>
  <c r="G796" i="6"/>
  <c r="P580" i="6"/>
  <c r="G662" i="6"/>
  <c r="Q739" i="6"/>
  <c r="M349" i="6"/>
  <c r="Q133" i="6"/>
  <c r="O444" i="6"/>
  <c r="F389" i="6"/>
  <c r="N794" i="6"/>
  <c r="Q497" i="6"/>
  <c r="R653" i="6"/>
  <c r="R420" i="6"/>
  <c r="R220" i="6"/>
  <c r="R490" i="6"/>
  <c r="F383" i="6"/>
  <c r="P38" i="6"/>
  <c r="S251" i="6"/>
  <c r="H715" i="11"/>
  <c r="G435" i="6"/>
  <c r="R773" i="6"/>
  <c r="R829" i="6"/>
  <c r="F390" i="6"/>
  <c r="M423" i="6"/>
  <c r="M174" i="6"/>
  <c r="N719" i="6"/>
  <c r="H458" i="11"/>
  <c r="I465" i="6"/>
  <c r="P489" i="6"/>
  <c r="P118" i="6"/>
  <c r="Q829" i="6"/>
  <c r="Q360" i="6"/>
  <c r="N203" i="6"/>
  <c r="H151" i="11"/>
  <c r="R480" i="6"/>
  <c r="H481" i="11"/>
  <c r="I661" i="6"/>
  <c r="Q459" i="6"/>
  <c r="H125" i="11"/>
  <c r="O684" i="6"/>
  <c r="H248" i="11"/>
  <c r="N746" i="6"/>
  <c r="P695" i="6"/>
  <c r="R455" i="6"/>
  <c r="Q590" i="6"/>
  <c r="G97" i="6"/>
  <c r="P768" i="6"/>
  <c r="G98" i="6"/>
  <c r="H770" i="11"/>
  <c r="O772" i="6"/>
  <c r="P349" i="6"/>
  <c r="Q331" i="6"/>
  <c r="F589" i="6"/>
  <c r="R744" i="6"/>
  <c r="P232" i="6"/>
  <c r="R501" i="6"/>
  <c r="M630" i="6"/>
  <c r="I585" i="6"/>
  <c r="G344" i="6"/>
  <c r="R250" i="6"/>
  <c r="H461" i="11"/>
  <c r="H205" i="11"/>
  <c r="S93" i="6"/>
  <c r="P529" i="6"/>
  <c r="S254" i="6"/>
  <c r="G685" i="6"/>
  <c r="I249" i="6"/>
  <c r="O242" i="6"/>
  <c r="N280" i="6"/>
  <c r="M365" i="6"/>
  <c r="M242" i="6"/>
  <c r="P449" i="6"/>
  <c r="I632" i="6"/>
  <c r="I515" i="6"/>
  <c r="R212" i="6"/>
  <c r="O267" i="6"/>
  <c r="M319" i="6"/>
  <c r="N703" i="6"/>
  <c r="N473" i="6"/>
  <c r="Q633" i="6"/>
  <c r="R167" i="6"/>
  <c r="N309" i="6"/>
  <c r="P366" i="6"/>
  <c r="F324" i="6"/>
  <c r="S821" i="6"/>
  <c r="H434" i="11"/>
  <c r="M596" i="6"/>
  <c r="S490" i="6"/>
  <c r="I714" i="6"/>
  <c r="H621" i="11"/>
  <c r="P284" i="6"/>
  <c r="M198" i="6"/>
  <c r="P521" i="6"/>
  <c r="F782" i="6"/>
  <c r="F778" i="6"/>
  <c r="F474" i="6"/>
  <c r="O733" i="6"/>
  <c r="R127" i="6"/>
  <c r="P512" i="6"/>
  <c r="P359" i="6"/>
  <c r="G307" i="6"/>
  <c r="H381" i="11"/>
  <c r="G417" i="6"/>
  <c r="P692" i="6"/>
  <c r="S667" i="6"/>
  <c r="F47" i="6"/>
  <c r="P696" i="6"/>
  <c r="P587" i="6"/>
  <c r="M147" i="6"/>
  <c r="P184" i="6"/>
  <c r="Q303" i="6"/>
  <c r="R713" i="6"/>
  <c r="G37" i="6"/>
  <c r="H413" i="11"/>
  <c r="G831" i="6"/>
  <c r="O54" i="6"/>
  <c r="O413" i="6"/>
  <c r="H511" i="11"/>
  <c r="N758" i="6"/>
  <c r="Q700" i="6"/>
  <c r="S214" i="6"/>
  <c r="H322" i="11"/>
  <c r="I339" i="6"/>
  <c r="I381" i="6"/>
  <c r="R731" i="6"/>
  <c r="H663" i="11"/>
  <c r="M587" i="6"/>
  <c r="H506" i="11"/>
  <c r="N811" i="6"/>
  <c r="I351" i="6"/>
  <c r="Q827" i="6"/>
  <c r="H336" i="11"/>
  <c r="F167" i="6"/>
  <c r="N779" i="6"/>
  <c r="R35" i="6"/>
  <c r="O380" i="6"/>
  <c r="S690" i="6"/>
  <c r="O516" i="6"/>
  <c r="R465" i="6"/>
  <c r="O351" i="6"/>
  <c r="Q261" i="6"/>
  <c r="S87" i="6"/>
  <c r="M791" i="6"/>
  <c r="G702" i="6"/>
  <c r="S341" i="6"/>
  <c r="Q50" i="6"/>
  <c r="I321" i="6"/>
  <c r="P390" i="6"/>
  <c r="O456" i="6"/>
  <c r="F598" i="6"/>
  <c r="S21" i="6"/>
  <c r="M303" i="6"/>
  <c r="P709" i="6"/>
  <c r="H592" i="11"/>
  <c r="Q618" i="6"/>
  <c r="O160" i="6"/>
  <c r="N640" i="6"/>
  <c r="P623" i="6"/>
  <c r="R246" i="6"/>
  <c r="P749" i="6"/>
  <c r="Q460" i="6"/>
  <c r="G741" i="6"/>
  <c r="P682" i="6"/>
  <c r="I157" i="6"/>
  <c r="F621" i="6"/>
  <c r="I31" i="6"/>
  <c r="I251" i="6"/>
  <c r="H144" i="11"/>
  <c r="E132" i="6"/>
  <c r="P500" i="6"/>
  <c r="F562" i="6"/>
  <c r="M663" i="6"/>
  <c r="F441" i="6"/>
  <c r="R62" i="6"/>
  <c r="G349" i="6"/>
  <c r="O563" i="6"/>
  <c r="O753" i="6"/>
  <c r="H201" i="11"/>
  <c r="I349" i="6"/>
  <c r="P536" i="6"/>
  <c r="M805" i="6"/>
  <c r="G193" i="6"/>
  <c r="S494" i="6"/>
  <c r="Q815" i="6"/>
  <c r="R64" i="6"/>
  <c r="M811" i="6"/>
  <c r="Q647" i="6"/>
  <c r="P555" i="6"/>
  <c r="F797" i="6"/>
  <c r="P295" i="6"/>
  <c r="F810" i="6"/>
  <c r="N479" i="6"/>
  <c r="I213" i="6"/>
  <c r="P95" i="6"/>
  <c r="M808" i="6"/>
  <c r="G287" i="6"/>
  <c r="N788" i="6"/>
  <c r="S729" i="6"/>
  <c r="R179" i="6"/>
  <c r="M56" i="6"/>
  <c r="H638" i="11"/>
  <c r="N509" i="6"/>
  <c r="I791" i="6"/>
  <c r="Q357" i="6"/>
  <c r="N521" i="6"/>
  <c r="O117" i="6"/>
  <c r="G788" i="6"/>
  <c r="O746" i="6"/>
  <c r="P763" i="6"/>
  <c r="H431" i="11"/>
  <c r="I522" i="6"/>
  <c r="O471" i="6"/>
  <c r="G171" i="6"/>
  <c r="P308" i="6"/>
  <c r="R639" i="6"/>
  <c r="F41" i="6"/>
  <c r="I556" i="6"/>
  <c r="N631" i="6"/>
  <c r="Q476" i="6"/>
  <c r="H788" i="11"/>
  <c r="M554" i="6"/>
  <c r="R30" i="6"/>
  <c r="P171" i="6"/>
  <c r="P773" i="6"/>
  <c r="Q83" i="6"/>
  <c r="R728" i="6"/>
  <c r="N437" i="6"/>
  <c r="N170" i="6"/>
  <c r="G272" i="6"/>
  <c r="M645" i="6"/>
  <c r="R568" i="6"/>
  <c r="M325" i="6"/>
  <c r="O571" i="6"/>
  <c r="O174" i="6"/>
  <c r="S263" i="6"/>
  <c r="G358" i="6"/>
  <c r="P790" i="6"/>
  <c r="F476" i="6"/>
  <c r="O28" i="6"/>
  <c r="Q76" i="6"/>
  <c r="P212" i="6"/>
  <c r="F263" i="6"/>
  <c r="R529" i="6"/>
  <c r="I158" i="6"/>
  <c r="G578" i="6"/>
  <c r="G762" i="6"/>
  <c r="G795" i="6"/>
  <c r="S81" i="6"/>
  <c r="H367" i="11"/>
  <c r="P435" i="6"/>
  <c r="G138" i="6"/>
  <c r="S29" i="6"/>
  <c r="O576" i="6"/>
  <c r="H829" i="11"/>
  <c r="I234" i="6"/>
  <c r="P591" i="6"/>
  <c r="N251" i="6"/>
  <c r="R626" i="6"/>
  <c r="Q706" i="6"/>
  <c r="F34" i="6"/>
  <c r="M559" i="6"/>
  <c r="I508" i="6"/>
  <c r="S784" i="6"/>
  <c r="S686" i="6"/>
  <c r="I664" i="6"/>
  <c r="O332" i="6"/>
  <c r="R319" i="6"/>
  <c r="I469" i="6"/>
  <c r="I781" i="6"/>
  <c r="M600" i="6"/>
  <c r="N804" i="6"/>
  <c r="S791" i="6"/>
  <c r="H561" i="11"/>
  <c r="I236" i="6"/>
  <c r="G46" i="6"/>
  <c r="R72" i="6"/>
  <c r="R340" i="6"/>
  <c r="P725" i="6"/>
  <c r="I312" i="6"/>
  <c r="N755" i="6"/>
  <c r="N545" i="6"/>
  <c r="R647" i="6"/>
  <c r="I238" i="6"/>
  <c r="S691" i="6"/>
  <c r="O386" i="6"/>
  <c r="N334" i="6"/>
  <c r="R834" i="6"/>
  <c r="N730" i="6"/>
  <c r="Q44" i="6"/>
  <c r="R654" i="6"/>
  <c r="R622" i="6"/>
  <c r="G238" i="6"/>
  <c r="Q340" i="6"/>
  <c r="M248" i="6"/>
  <c r="M668" i="6"/>
  <c r="H798" i="11"/>
  <c r="O24" i="6"/>
  <c r="N797" i="6"/>
  <c r="G116" i="6"/>
  <c r="M614" i="6"/>
  <c r="F424" i="6"/>
  <c r="P582" i="6"/>
  <c r="N532" i="6"/>
  <c r="G400" i="6"/>
  <c r="S236" i="6"/>
  <c r="M49" i="6"/>
  <c r="P388" i="6"/>
  <c r="H781" i="11"/>
  <c r="H169" i="11"/>
  <c r="M710" i="6"/>
  <c r="R273" i="6"/>
  <c r="R391" i="6"/>
  <c r="Q821" i="6"/>
  <c r="S466" i="6"/>
  <c r="O393" i="6"/>
  <c r="S823" i="6"/>
  <c r="M52" i="6"/>
  <c r="Q639" i="6"/>
  <c r="R630" i="6"/>
  <c r="R456" i="6"/>
  <c r="F139" i="6"/>
  <c r="S528" i="6"/>
  <c r="F479" i="6"/>
  <c r="Q601" i="6"/>
  <c r="S302" i="6"/>
  <c r="O286" i="6"/>
  <c r="N576" i="6"/>
  <c r="H423" i="11"/>
  <c r="I701" i="6"/>
  <c r="H133" i="11"/>
  <c r="S813" i="6"/>
  <c r="I809" i="6"/>
  <c r="Q145" i="6"/>
  <c r="H198" i="11"/>
  <c r="O540" i="6"/>
  <c r="G732" i="6"/>
  <c r="S712" i="6"/>
  <c r="H566" i="11"/>
  <c r="S778" i="6"/>
  <c r="M798" i="6"/>
  <c r="G316" i="6"/>
  <c r="N32" i="6"/>
  <c r="I151" i="6"/>
  <c r="M45" i="6"/>
  <c r="I360" i="6"/>
  <c r="N647" i="6"/>
  <c r="N429" i="6"/>
  <c r="M637" i="6"/>
  <c r="I289" i="6"/>
  <c r="P646" i="6"/>
  <c r="O313" i="6"/>
  <c r="S800" i="6"/>
  <c r="O348" i="6"/>
  <c r="M354" i="6"/>
  <c r="F417" i="6"/>
  <c r="R708" i="6"/>
  <c r="H554" i="11"/>
  <c r="F539" i="6"/>
  <c r="I582" i="6"/>
  <c r="N301" i="6"/>
  <c r="M648" i="6"/>
  <c r="F745" i="6"/>
  <c r="G725" i="6"/>
  <c r="N117" i="6"/>
  <c r="Q390" i="6"/>
  <c r="Q243" i="6"/>
  <c r="H662" i="11"/>
  <c r="F104" i="6"/>
  <c r="Q228" i="6"/>
  <c r="S626" i="6"/>
  <c r="P600" i="6"/>
  <c r="G214" i="6"/>
  <c r="I615" i="6"/>
  <c r="P459" i="6"/>
  <c r="I388" i="6"/>
  <c r="N840" i="6"/>
  <c r="H186" i="11"/>
  <c r="R136" i="6"/>
  <c r="M343" i="6"/>
  <c r="G45" i="6"/>
  <c r="P244" i="6"/>
  <c r="G89" i="6"/>
  <c r="G192" i="6"/>
  <c r="I565" i="6"/>
  <c r="O612" i="6"/>
  <c r="R771" i="6"/>
  <c r="R88" i="6"/>
  <c r="N695" i="6"/>
  <c r="I258" i="6"/>
  <c r="N598" i="6"/>
  <c r="I721" i="6"/>
  <c r="M454" i="6"/>
  <c r="O575" i="6"/>
  <c r="Q719" i="6"/>
  <c r="S483" i="6"/>
  <c r="S242" i="6"/>
  <c r="P475" i="6"/>
  <c r="R582" i="6"/>
  <c r="O813" i="6"/>
  <c r="H179" i="11"/>
  <c r="F103" i="6"/>
  <c r="F717" i="6"/>
  <c r="S497" i="6"/>
  <c r="O409" i="6"/>
  <c r="S809" i="6"/>
  <c r="M466" i="6"/>
  <c r="F615" i="6"/>
  <c r="M334" i="6"/>
  <c r="O760" i="6"/>
  <c r="H653" i="11"/>
  <c r="R164" i="6"/>
  <c r="S189" i="6"/>
  <c r="S539" i="6"/>
  <c r="N413" i="6"/>
  <c r="I541" i="6"/>
  <c r="H536" i="11"/>
  <c r="Q528" i="6"/>
  <c r="R815" i="6"/>
  <c r="N273" i="6"/>
  <c r="G450" i="6"/>
  <c r="I66" i="6"/>
  <c r="S509" i="6"/>
  <c r="N387" i="6"/>
  <c r="N312" i="6"/>
  <c r="H428" i="11"/>
  <c r="O593" i="6"/>
  <c r="G286" i="6"/>
  <c r="G146" i="6"/>
  <c r="P688" i="6"/>
  <c r="G21" i="6"/>
  <c r="Q466" i="6"/>
  <c r="P549" i="6"/>
  <c r="Q650" i="6"/>
  <c r="O314" i="6"/>
  <c r="I792" i="6"/>
  <c r="M131" i="6"/>
  <c r="N307" i="6"/>
  <c r="M722" i="6"/>
  <c r="F253" i="6"/>
  <c r="G175" i="6"/>
  <c r="M116" i="6"/>
  <c r="Q532" i="6"/>
  <c r="N123" i="6"/>
  <c r="F229" i="6"/>
  <c r="N330" i="6"/>
  <c r="Q713" i="6"/>
  <c r="O269" i="6"/>
  <c r="P428" i="6"/>
  <c r="N332" i="6"/>
  <c r="O434" i="6"/>
  <c r="I554" i="6"/>
  <c r="N207" i="6"/>
  <c r="O654" i="6"/>
  <c r="S68" i="6"/>
  <c r="M809" i="6"/>
  <c r="S70" i="6"/>
  <c r="P130" i="6"/>
  <c r="F689" i="6"/>
  <c r="P727" i="6"/>
  <c r="N733" i="6"/>
  <c r="N183" i="6"/>
  <c r="R667" i="6"/>
  <c r="P453" i="6"/>
  <c r="I492" i="6"/>
  <c r="H608" i="11"/>
  <c r="P322" i="6"/>
  <c r="F327" i="6"/>
  <c r="H582" i="11"/>
  <c r="I399" i="6"/>
  <c r="Q395" i="6"/>
  <c r="I768" i="6"/>
  <c r="R372" i="6"/>
  <c r="G87" i="6"/>
  <c r="Q825" i="6"/>
  <c r="G701" i="6"/>
  <c r="N529" i="6"/>
  <c r="I808" i="6"/>
  <c r="H515" i="11"/>
  <c r="R758" i="6"/>
  <c r="R726" i="6"/>
  <c r="Q100" i="6"/>
  <c r="P147" i="6"/>
  <c r="P41" i="6"/>
  <c r="P98" i="6"/>
  <c r="Q830" i="6"/>
  <c r="M280" i="6"/>
  <c r="R676" i="6"/>
  <c r="P804" i="6"/>
  <c r="N683" i="6"/>
  <c r="G121" i="6"/>
  <c r="H460" i="6"/>
  <c r="I529" i="6"/>
  <c r="S512" i="6"/>
  <c r="H523" i="11"/>
  <c r="M804" i="6"/>
  <c r="I384" i="6"/>
  <c r="N182" i="6"/>
  <c r="F64" i="6"/>
  <c r="H643" i="11"/>
  <c r="M340" i="6"/>
  <c r="M401" i="6"/>
  <c r="N585" i="6"/>
  <c r="P531" i="6"/>
  <c r="O382" i="6"/>
  <c r="H382" i="11"/>
  <c r="G726" i="6"/>
  <c r="N360" i="6"/>
  <c r="I821" i="6"/>
  <c r="I477" i="6"/>
  <c r="M400" i="6"/>
  <c r="G597" i="6"/>
  <c r="Q284" i="6"/>
  <c r="R226" i="6"/>
  <c r="H140" i="11"/>
  <c r="P648" i="6"/>
  <c r="H657" i="11"/>
  <c r="O464" i="6"/>
  <c r="S708" i="6"/>
  <c r="O743" i="6"/>
  <c r="S363" i="6"/>
  <c r="Q826" i="6"/>
  <c r="S267" i="6"/>
  <c r="F330" i="6"/>
  <c r="O603" i="6"/>
  <c r="Q97" i="6"/>
  <c r="G591" i="6"/>
  <c r="S773" i="6"/>
  <c r="Q365" i="6"/>
  <c r="P784" i="6"/>
  <c r="I567" i="6"/>
  <c r="M375" i="6"/>
  <c r="I689" i="6"/>
  <c r="N721" i="6"/>
  <c r="Q467" i="6"/>
  <c r="I189" i="6"/>
  <c r="Q327" i="6"/>
  <c r="F676" i="6"/>
  <c r="P311" i="6"/>
  <c r="G706" i="6"/>
  <c r="P110" i="6"/>
  <c r="G833" i="6"/>
  <c r="S95" i="6"/>
  <c r="Q124" i="6"/>
  <c r="N180" i="6"/>
  <c r="H613" i="11"/>
  <c r="O121" i="6"/>
  <c r="G579" i="6"/>
  <c r="P836" i="6"/>
  <c r="H47" i="11"/>
  <c r="Q488" i="6"/>
  <c r="N732" i="6"/>
  <c r="F827" i="6"/>
  <c r="F361" i="6"/>
  <c r="H685" i="11"/>
  <c r="I558" i="6"/>
  <c r="P827" i="6"/>
  <c r="G510" i="6"/>
  <c r="Q174" i="6"/>
  <c r="N181" i="6"/>
  <c r="H253" i="11"/>
  <c r="O143" i="6"/>
  <c r="Q531" i="6"/>
  <c r="R585" i="6"/>
  <c r="F373" i="6"/>
  <c r="G585" i="6"/>
  <c r="F138" i="6"/>
  <c r="H751" i="11"/>
  <c r="P499" i="6"/>
  <c r="E216" i="6"/>
  <c r="E565" i="6"/>
  <c r="F245" i="6"/>
  <c r="G221" i="6"/>
  <c r="N617" i="6"/>
  <c r="O87" i="6"/>
  <c r="I453" i="6"/>
  <c r="N80" i="6"/>
  <c r="H413" i="6"/>
  <c r="W413" i="6"/>
  <c r="F247" i="6"/>
  <c r="M232" i="6"/>
  <c r="P747" i="6"/>
  <c r="I354" i="6"/>
  <c r="P216" i="6"/>
  <c r="I197" i="6"/>
  <c r="N252" i="6"/>
  <c r="S435" i="6"/>
  <c r="M515" i="6"/>
  <c r="M827" i="6"/>
  <c r="O681" i="6"/>
  <c r="G441" i="6"/>
  <c r="N65" i="6"/>
  <c r="Q611" i="6"/>
  <c r="G26" i="6"/>
  <c r="M441" i="6"/>
  <c r="G745" i="6"/>
  <c r="I216" i="6"/>
  <c r="H301" i="11"/>
  <c r="G482" i="6"/>
  <c r="O497" i="6"/>
  <c r="I131" i="6"/>
  <c r="P716" i="6"/>
  <c r="O566" i="6"/>
  <c r="S763" i="6"/>
  <c r="N567" i="6"/>
  <c r="R655" i="6"/>
  <c r="P256" i="6"/>
  <c r="F149" i="6"/>
  <c r="I175" i="6"/>
  <c r="P151" i="6"/>
  <c r="O599" i="6"/>
  <c r="F156" i="6"/>
  <c r="I571" i="6"/>
  <c r="S683" i="6"/>
  <c r="H594" i="11"/>
  <c r="H69" i="11"/>
  <c r="F58" i="6"/>
  <c r="I335" i="6"/>
  <c r="I118" i="6"/>
  <c r="M525" i="6"/>
  <c r="Q94" i="6"/>
  <c r="I124" i="6"/>
  <c r="H263" i="11"/>
  <c r="M604" i="6"/>
  <c r="P796" i="6"/>
  <c r="F464" i="6"/>
  <c r="S440" i="6"/>
  <c r="N90" i="6"/>
  <c r="G69" i="6"/>
  <c r="G501" i="6"/>
  <c r="F646" i="6"/>
  <c r="R802" i="6"/>
  <c r="O596" i="6"/>
  <c r="O324" i="6"/>
  <c r="H534" i="11"/>
  <c r="G419" i="6"/>
  <c r="Q513" i="6"/>
  <c r="H224" i="11"/>
  <c r="P633" i="6"/>
  <c r="M327" i="6"/>
  <c r="R814" i="6"/>
  <c r="H409" i="11"/>
  <c r="Q584" i="6"/>
  <c r="R502" i="6"/>
  <c r="I650" i="6"/>
  <c r="R466" i="6"/>
  <c r="M236" i="6"/>
  <c r="N336" i="6"/>
  <c r="G375" i="6"/>
  <c r="O79" i="6"/>
  <c r="P422" i="6"/>
  <c r="O759" i="6"/>
  <c r="M658" i="6"/>
  <c r="H429" i="11"/>
  <c r="M771" i="6"/>
  <c r="Q732" i="6"/>
  <c r="E300" i="11"/>
  <c r="N300" i="11"/>
  <c r="E301" i="11"/>
  <c r="P301" i="11"/>
  <c r="E428" i="11"/>
  <c r="M588" i="6"/>
  <c r="R538" i="6"/>
  <c r="G590" i="6"/>
  <c r="P791" i="6"/>
  <c r="S472" i="6"/>
  <c r="N565" i="6"/>
  <c r="G35" i="6"/>
  <c r="S535" i="6"/>
  <c r="Q480" i="6"/>
  <c r="N210" i="6"/>
  <c r="O579" i="6"/>
  <c r="P658" i="6"/>
  <c r="S204" i="6"/>
  <c r="H366" i="11"/>
  <c r="G822" i="6"/>
  <c r="H520" i="11"/>
  <c r="O246" i="6"/>
  <c r="M417" i="6"/>
  <c r="P642" i="6"/>
  <c r="O327" i="6"/>
  <c r="P107" i="6"/>
  <c r="F560" i="6"/>
  <c r="M312" i="6"/>
  <c r="F203" i="6"/>
  <c r="F504" i="6"/>
  <c r="S260" i="6"/>
  <c r="S641" i="6"/>
  <c r="I471" i="6"/>
  <c r="N754" i="6"/>
  <c r="S378" i="6"/>
  <c r="O374" i="6"/>
  <c r="O665" i="6"/>
  <c r="Q627" i="6"/>
  <c r="N374" i="6"/>
  <c r="R757" i="6"/>
  <c r="O288" i="6"/>
  <c r="P426" i="6"/>
  <c r="H778" i="11"/>
  <c r="M533" i="6"/>
  <c r="H634" i="11"/>
  <c r="O558" i="6"/>
  <c r="P626" i="6"/>
  <c r="G830" i="6"/>
  <c r="F498" i="6"/>
  <c r="P139" i="6"/>
  <c r="H306" i="11"/>
  <c r="R693" i="6"/>
  <c r="H15" i="11"/>
  <c r="G472" i="6"/>
  <c r="S271" i="6"/>
  <c r="G640" i="6"/>
  <c r="S148" i="6"/>
  <c r="F280" i="6"/>
  <c r="P835" i="6"/>
  <c r="Q336" i="6"/>
  <c r="H354" i="11"/>
  <c r="N454" i="6"/>
  <c r="P674" i="6"/>
  <c r="O782" i="6"/>
  <c r="I328" i="6"/>
  <c r="O821" i="6"/>
  <c r="S312" i="6"/>
  <c r="S291" i="6"/>
  <c r="O826" i="6"/>
  <c r="I595" i="6"/>
  <c r="Q185" i="6"/>
  <c r="F483" i="6"/>
  <c r="I226" i="6"/>
  <c r="I795" i="6"/>
  <c r="M295" i="6"/>
  <c r="G607" i="6"/>
  <c r="F473" i="6"/>
  <c r="F636" i="6"/>
  <c r="M550" i="6"/>
  <c r="I532" i="6"/>
  <c r="P194" i="6"/>
  <c r="H492" i="11"/>
  <c r="M40" i="6"/>
  <c r="R140" i="6"/>
  <c r="R75" i="6"/>
  <c r="O556" i="6"/>
  <c r="P29" i="6"/>
  <c r="H379" i="6"/>
  <c r="B379" i="6"/>
  <c r="E392" i="11"/>
  <c r="H28" i="6"/>
  <c r="I248" i="6"/>
  <c r="H175" i="6"/>
  <c r="B175" i="6"/>
  <c r="P304" i="6"/>
  <c r="Q478" i="6"/>
  <c r="N254" i="6"/>
  <c r="S481" i="6"/>
  <c r="H109" i="11"/>
  <c r="S403" i="6"/>
  <c r="H453" i="11"/>
  <c r="G835" i="6"/>
  <c r="H422" i="11"/>
  <c r="S409" i="6"/>
  <c r="H372" i="11"/>
  <c r="Q297" i="6"/>
  <c r="P368" i="6"/>
  <c r="S777" i="6"/>
  <c r="Q408" i="6"/>
  <c r="F83" i="6"/>
  <c r="S634" i="6"/>
  <c r="G641" i="6"/>
  <c r="N550" i="6"/>
  <c r="S128" i="6"/>
  <c r="F177" i="6"/>
  <c r="R715" i="6"/>
  <c r="I481" i="6"/>
  <c r="H210" i="11"/>
  <c r="H29" i="11"/>
  <c r="Q180" i="6"/>
  <c r="Q574" i="6"/>
  <c r="Q38" i="6"/>
  <c r="Q182" i="6"/>
  <c r="G197" i="6"/>
  <c r="H61" i="11"/>
  <c r="O404" i="6"/>
  <c r="P45" i="6"/>
  <c r="G658" i="6"/>
  <c r="N620" i="6"/>
  <c r="Q87" i="6"/>
  <c r="M396" i="6"/>
  <c r="O72" i="6"/>
  <c r="R145" i="6"/>
  <c r="P382" i="6"/>
  <c r="S797" i="6"/>
  <c r="H89" i="11"/>
  <c r="F472" i="6"/>
  <c r="G628" i="6"/>
  <c r="M318" i="6"/>
  <c r="G198" i="6"/>
  <c r="S564" i="6"/>
  <c r="H50" i="11"/>
  <c r="R388" i="6"/>
  <c r="M781" i="6"/>
  <c r="S518" i="6"/>
  <c r="Q234" i="6"/>
  <c r="F181" i="6"/>
  <c r="F658" i="6"/>
  <c r="G498" i="6"/>
  <c r="F368" i="6"/>
  <c r="I86" i="6"/>
  <c r="S443" i="6"/>
  <c r="F788" i="6"/>
  <c r="R535" i="6"/>
  <c r="O376" i="6"/>
  <c r="O60" i="6"/>
  <c r="I315" i="6"/>
  <c r="F105" i="6"/>
  <c r="N457" i="6"/>
  <c r="I538" i="6"/>
  <c r="P820" i="6"/>
  <c r="N424" i="6"/>
  <c r="H216" i="11"/>
  <c r="G644" i="6"/>
  <c r="F352" i="6"/>
  <c r="F563" i="6"/>
  <c r="O803" i="6"/>
  <c r="H178" i="11"/>
  <c r="S500" i="6"/>
  <c r="R735" i="6"/>
  <c r="H808" i="11"/>
  <c r="M322" i="6"/>
  <c r="M669" i="6"/>
  <c r="H139" i="11"/>
  <c r="R697" i="6"/>
  <c r="E276" i="11"/>
  <c r="P276" i="11"/>
  <c r="N634" i="6"/>
  <c r="O515" i="6"/>
  <c r="S191" i="6"/>
  <c r="G520" i="6"/>
  <c r="N290" i="6"/>
  <c r="Q479" i="6"/>
  <c r="O685" i="6"/>
  <c r="H319" i="11"/>
  <c r="Q591" i="6"/>
  <c r="S657" i="6"/>
  <c r="N663" i="6"/>
  <c r="F282" i="6"/>
  <c r="O149" i="6"/>
  <c r="M152" i="6"/>
  <c r="M159" i="6"/>
  <c r="I612" i="6"/>
  <c r="P157" i="6"/>
  <c r="P229" i="6"/>
  <c r="R504" i="6"/>
  <c r="S743" i="6"/>
  <c r="H107" i="11"/>
  <c r="Q536" i="6"/>
  <c r="Q368" i="6"/>
  <c r="H247" i="11"/>
  <c r="H795" i="11"/>
  <c r="M271" i="6"/>
  <c r="O690" i="6"/>
  <c r="F115" i="6"/>
  <c r="H763" i="11"/>
  <c r="H419" i="11"/>
  <c r="O135" i="6"/>
  <c r="N781" i="6"/>
  <c r="I566" i="6"/>
  <c r="R263" i="6"/>
  <c r="P335" i="6"/>
  <c r="F649" i="6"/>
  <c r="P834" i="6"/>
  <c r="G278" i="6"/>
  <c r="M545" i="6"/>
  <c r="H129" i="11"/>
  <c r="F495" i="6"/>
  <c r="M458" i="6"/>
  <c r="F758" i="6"/>
  <c r="O194" i="6"/>
  <c r="O323" i="6"/>
  <c r="R616" i="6"/>
  <c r="Q149" i="6"/>
  <c r="S736" i="6"/>
  <c r="N496" i="6"/>
  <c r="R521" i="6"/>
  <c r="S799" i="6"/>
  <c r="M144" i="6"/>
  <c r="O741" i="6"/>
  <c r="M86" i="6"/>
  <c r="M837" i="6"/>
  <c r="P448" i="6"/>
  <c r="G500" i="6"/>
  <c r="N250" i="6"/>
  <c r="G505" i="6"/>
  <c r="F303" i="6"/>
  <c r="P186" i="6"/>
  <c r="G707" i="6"/>
  <c r="G582" i="6"/>
  <c r="R606" i="6"/>
  <c r="N74" i="6"/>
  <c r="H302" i="11"/>
  <c r="S358" i="6"/>
  <c r="S46" i="6"/>
  <c r="N826" i="6"/>
  <c r="O620" i="6"/>
  <c r="M529" i="6"/>
  <c r="F830" i="6"/>
  <c r="I250" i="6"/>
  <c r="F430" i="6"/>
  <c r="P274" i="6"/>
  <c r="O182" i="6"/>
  <c r="Q125" i="6"/>
  <c r="P694" i="6"/>
  <c r="F543" i="6"/>
  <c r="I52" i="6"/>
  <c r="E222" i="6"/>
  <c r="E673" i="11"/>
  <c r="T673" i="11"/>
  <c r="E763" i="6"/>
  <c r="H467" i="6"/>
  <c r="W467" i="6"/>
  <c r="H538" i="6"/>
  <c r="S581" i="6"/>
  <c r="R52" i="6"/>
  <c r="Q319" i="6"/>
  <c r="S808" i="6"/>
  <c r="H699" i="11"/>
  <c r="O362" i="6"/>
  <c r="M84" i="6"/>
  <c r="I368" i="6"/>
  <c r="M67" i="6"/>
  <c r="Q690" i="6"/>
  <c r="P678" i="6"/>
  <c r="N232" i="6"/>
  <c r="H229" i="11"/>
  <c r="F87" i="6"/>
  <c r="P367" i="6"/>
  <c r="S623" i="6"/>
  <c r="Q40" i="6"/>
  <c r="F287" i="6"/>
  <c r="N619" i="6"/>
  <c r="I770" i="6"/>
  <c r="F363" i="6"/>
  <c r="G679" i="6"/>
  <c r="O616" i="6"/>
  <c r="N132" i="6"/>
  <c r="H591" i="11"/>
  <c r="G143" i="6"/>
  <c r="N142" i="6"/>
  <c r="H430" i="11"/>
  <c r="S602" i="6"/>
  <c r="O520" i="6"/>
  <c r="Q731" i="6"/>
  <c r="R227" i="6"/>
  <c r="I297" i="6"/>
  <c r="G266" i="6"/>
  <c r="H480" i="11"/>
  <c r="I740" i="6"/>
  <c r="O294" i="6"/>
  <c r="I466" i="6"/>
  <c r="I319" i="6"/>
  <c r="R482" i="6"/>
  <c r="N157" i="6"/>
  <c r="F481" i="6"/>
  <c r="M376" i="6"/>
  <c r="G714" i="6"/>
  <c r="F82" i="6"/>
  <c r="G41" i="6"/>
  <c r="N815" i="6"/>
  <c r="N416" i="6"/>
  <c r="M553" i="6"/>
  <c r="S348" i="6"/>
  <c r="O342" i="6"/>
  <c r="G464" i="6"/>
  <c r="R150" i="6"/>
  <c r="I134" i="6"/>
  <c r="M177" i="6"/>
  <c r="G247" i="6"/>
  <c r="Q375" i="6"/>
  <c r="M205" i="6"/>
  <c r="N713" i="6"/>
  <c r="P122" i="6"/>
  <c r="I449" i="6"/>
  <c r="G522" i="6"/>
  <c r="H316" i="11"/>
  <c r="G341" i="6"/>
  <c r="N131" i="6"/>
  <c r="R537" i="6"/>
  <c r="O218" i="6"/>
  <c r="O459" i="6"/>
  <c r="P164" i="6"/>
  <c r="S375" i="6"/>
  <c r="P287" i="6"/>
  <c r="R429" i="6"/>
  <c r="I553" i="6"/>
  <c r="F308" i="6"/>
  <c r="H232" i="11"/>
  <c r="G132" i="6"/>
  <c r="M133" i="6"/>
  <c r="F787" i="6"/>
  <c r="Q448" i="6"/>
  <c r="I560" i="6"/>
  <c r="R209" i="6"/>
  <c r="E805" i="11"/>
  <c r="E510" i="6"/>
  <c r="H439" i="6"/>
  <c r="O833" i="6"/>
  <c r="Q833" i="6"/>
  <c r="H220" i="11"/>
  <c r="P706" i="6"/>
  <c r="H570" i="11"/>
  <c r="F580" i="6"/>
  <c r="G332" i="6"/>
  <c r="F166" i="6"/>
  <c r="R370" i="6"/>
  <c r="N490" i="6"/>
  <c r="M752" i="6"/>
  <c r="H767" i="11"/>
  <c r="G439" i="6"/>
  <c r="H280" i="11"/>
  <c r="N814" i="6"/>
  <c r="I316" i="6"/>
  <c r="P520" i="6"/>
  <c r="P252" i="6"/>
  <c r="I623" i="6"/>
  <c r="M157" i="6"/>
  <c r="H786" i="11"/>
  <c r="S235" i="6"/>
  <c r="R810" i="6"/>
  <c r="N807" i="6"/>
  <c r="I440" i="6"/>
  <c r="Q587" i="6"/>
  <c r="N782" i="6"/>
  <c r="Q81" i="6"/>
  <c r="N383" i="6"/>
  <c r="O68" i="6"/>
  <c r="M317" i="6"/>
  <c r="I341" i="6"/>
  <c r="R611" i="6"/>
  <c r="S258" i="6"/>
  <c r="R690" i="6"/>
  <c r="S840" i="6"/>
  <c r="H590" i="11"/>
  <c r="S770" i="6"/>
  <c r="P522" i="6"/>
  <c r="H828" i="11"/>
  <c r="F185" i="6"/>
  <c r="N399" i="6"/>
  <c r="F339" i="6"/>
  <c r="H149" i="11"/>
  <c r="N761" i="6"/>
  <c r="I111" i="6"/>
  <c r="N693" i="6"/>
  <c r="G675" i="6"/>
  <c r="H401" i="11"/>
  <c r="R125" i="6"/>
  <c r="I534" i="6"/>
  <c r="M461" i="6"/>
  <c r="S162" i="6"/>
  <c r="R767" i="6"/>
  <c r="R362" i="6"/>
  <c r="R649" i="6"/>
  <c r="F428" i="6"/>
  <c r="N141" i="6"/>
  <c r="G325" i="6"/>
  <c r="R239" i="6"/>
  <c r="H352" i="11"/>
  <c r="S229" i="6"/>
  <c r="S668" i="6"/>
  <c r="F461" i="6"/>
  <c r="R55" i="6"/>
  <c r="S767" i="6"/>
  <c r="O57" i="6"/>
  <c r="G416" i="6"/>
  <c r="N741" i="6"/>
  <c r="H230" i="11"/>
  <c r="N591" i="6"/>
  <c r="M679" i="6"/>
  <c r="N94" i="6"/>
  <c r="I336" i="6"/>
  <c r="M63" i="6"/>
  <c r="I685" i="6"/>
  <c r="M188" i="6"/>
  <c r="I744" i="6"/>
  <c r="P218" i="6"/>
  <c r="G755" i="6"/>
  <c r="F622" i="6"/>
  <c r="P644" i="6"/>
  <c r="E205" i="11"/>
  <c r="T205" i="11"/>
  <c r="H167" i="6"/>
  <c r="M484" i="6"/>
  <c r="P137" i="6"/>
  <c r="N780" i="6"/>
  <c r="S402" i="6"/>
  <c r="G620" i="6"/>
  <c r="I580" i="6"/>
  <c r="G359" i="6"/>
  <c r="Q561" i="6"/>
  <c r="S134" i="6"/>
  <c r="S441" i="6"/>
  <c r="O639" i="6"/>
  <c r="M266" i="6"/>
  <c r="H379" i="11"/>
  <c r="P410" i="6"/>
  <c r="Q463" i="6"/>
  <c r="I56" i="6"/>
  <c r="S282" i="6"/>
  <c r="O613" i="6"/>
  <c r="G587" i="6"/>
  <c r="I326" i="6"/>
  <c r="E749" i="11"/>
  <c r="E475" i="6"/>
  <c r="E447" i="6"/>
  <c r="E768" i="11"/>
  <c r="G768" i="11"/>
  <c r="B768" i="11"/>
  <c r="H142" i="6"/>
  <c r="W142" i="6"/>
  <c r="E582" i="11"/>
  <c r="L582" i="11"/>
  <c r="S582" i="11"/>
  <c r="H433" i="6"/>
  <c r="W433" i="6"/>
  <c r="E615" i="11"/>
  <c r="E656" i="11"/>
  <c r="O656" i="11"/>
  <c r="E797" i="11"/>
  <c r="U797" i="11"/>
  <c r="E710" i="6"/>
  <c r="E183" i="6"/>
  <c r="E62" i="6"/>
  <c r="E745" i="11"/>
  <c r="G745" i="11"/>
  <c r="B745" i="11"/>
  <c r="E565" i="11"/>
  <c r="O565" i="11"/>
  <c r="E281" i="11"/>
  <c r="E819" i="6"/>
  <c r="E163" i="11"/>
  <c r="E418" i="11"/>
  <c r="P418" i="11"/>
  <c r="E375" i="6"/>
  <c r="H780" i="6"/>
  <c r="W780" i="6"/>
  <c r="E642" i="6"/>
  <c r="E807" i="11"/>
  <c r="O807" i="11"/>
  <c r="E692" i="11"/>
  <c r="E104" i="11"/>
  <c r="O104" i="11"/>
  <c r="E462" i="6"/>
  <c r="E779" i="6"/>
  <c r="H34" i="6"/>
  <c r="W34" i="6"/>
  <c r="H205" i="6"/>
  <c r="W205" i="6"/>
  <c r="H468" i="6"/>
  <c r="E31" i="6"/>
  <c r="E531" i="11"/>
  <c r="H304" i="6"/>
  <c r="W304" i="6"/>
  <c r="H470" i="6"/>
  <c r="B470" i="6"/>
  <c r="E566" i="6"/>
  <c r="E300" i="6"/>
  <c r="E392" i="6"/>
  <c r="E119" i="6"/>
  <c r="H808" i="6"/>
  <c r="W808" i="6"/>
  <c r="E218" i="11"/>
  <c r="E388" i="11"/>
  <c r="R388" i="11"/>
  <c r="E136" i="11"/>
  <c r="G136" i="11"/>
  <c r="B136" i="11"/>
  <c r="E665" i="6"/>
  <c r="E714" i="11"/>
  <c r="E706" i="6"/>
  <c r="E828" i="11"/>
  <c r="E769" i="11"/>
  <c r="Q769" i="11"/>
  <c r="E156" i="11"/>
  <c r="Q156" i="11"/>
  <c r="H172" i="6"/>
  <c r="W172" i="6"/>
  <c r="H179" i="6"/>
  <c r="H733" i="6"/>
  <c r="W733" i="6"/>
  <c r="E349" i="6"/>
  <c r="E688" i="6"/>
  <c r="H680" i="6"/>
  <c r="H232" i="6"/>
  <c r="H697" i="6"/>
  <c r="B697" i="6"/>
  <c r="H579" i="6"/>
  <c r="W579" i="6"/>
  <c r="E513" i="11"/>
  <c r="E584" i="11"/>
  <c r="Q584" i="11"/>
  <c r="E451" i="6"/>
  <c r="H801" i="6"/>
  <c r="W801" i="6"/>
  <c r="E336" i="6"/>
  <c r="E670" i="11"/>
  <c r="G670" i="11"/>
  <c r="B670" i="11"/>
  <c r="E315" i="6"/>
  <c r="E712" i="11"/>
  <c r="G712" i="11"/>
  <c r="B712" i="11"/>
  <c r="E171" i="6"/>
  <c r="S622" i="6"/>
  <c r="H620" i="11"/>
  <c r="F410" i="6"/>
  <c r="P787" i="6"/>
  <c r="O560" i="6"/>
  <c r="M835" i="6"/>
  <c r="O814" i="6"/>
  <c r="H190" i="11"/>
  <c r="M239" i="6"/>
  <c r="P360" i="6"/>
  <c r="O660" i="6"/>
  <c r="O437" i="6"/>
  <c r="M234" i="6"/>
  <c r="O425" i="6"/>
  <c r="M229" i="6"/>
  <c r="G373" i="6"/>
  <c r="O811" i="6"/>
  <c r="H62" i="11"/>
  <c r="Q694" i="6"/>
  <c r="H502" i="11"/>
  <c r="E784" i="6"/>
  <c r="E430" i="11"/>
  <c r="H315" i="6"/>
  <c r="W315" i="6"/>
  <c r="E137" i="11"/>
  <c r="E393" i="11"/>
  <c r="P393" i="11"/>
  <c r="E538" i="11"/>
  <c r="E221" i="11"/>
  <c r="T221" i="11"/>
  <c r="E719" i="11"/>
  <c r="E723" i="11"/>
  <c r="U723" i="11"/>
  <c r="E427" i="6"/>
  <c r="E269" i="11"/>
  <c r="P269" i="11"/>
  <c r="E248" i="11"/>
  <c r="E278" i="6"/>
  <c r="E38" i="11"/>
  <c r="Q38" i="11"/>
  <c r="E118" i="6"/>
  <c r="E808" i="11"/>
  <c r="O808" i="11"/>
  <c r="E395" i="11"/>
  <c r="Q395" i="11"/>
  <c r="E384" i="6"/>
  <c r="E834" i="6"/>
  <c r="E302" i="11"/>
  <c r="E702" i="6"/>
  <c r="E761" i="6"/>
  <c r="H686" i="6"/>
  <c r="W686" i="6"/>
  <c r="E36" i="6"/>
  <c r="E349" i="11"/>
  <c r="Q349" i="11"/>
  <c r="E609" i="11"/>
  <c r="H216" i="6"/>
  <c r="B216" i="6"/>
  <c r="H428" i="6"/>
  <c r="H253" i="6"/>
  <c r="B253" i="6"/>
  <c r="E280" i="11"/>
  <c r="H58" i="6"/>
  <c r="B58" i="6"/>
  <c r="H599" i="6"/>
  <c r="W599" i="6"/>
  <c r="H618" i="6"/>
  <c r="W618" i="6"/>
  <c r="E822" i="6"/>
  <c r="E26" i="11"/>
  <c r="E803" i="11"/>
  <c r="E149" i="6"/>
  <c r="E718" i="6"/>
  <c r="E831" i="11"/>
  <c r="E508" i="6"/>
  <c r="E399" i="6"/>
  <c r="E55" i="6"/>
  <c r="E408" i="6"/>
  <c r="E361" i="6"/>
  <c r="E454" i="6"/>
  <c r="E80" i="11"/>
  <c r="L79" i="11"/>
  <c r="H767" i="6"/>
  <c r="B767" i="6"/>
  <c r="H645" i="6"/>
  <c r="W645" i="6"/>
  <c r="E423" i="11"/>
  <c r="T423" i="11"/>
  <c r="H571" i="6"/>
  <c r="B571" i="6"/>
  <c r="H45" i="6"/>
  <c r="E369" i="6"/>
  <c r="E507" i="6"/>
  <c r="H442" i="6"/>
  <c r="H699" i="6"/>
  <c r="H556" i="6"/>
  <c r="H378" i="6"/>
  <c r="B378" i="6"/>
  <c r="H649" i="6"/>
  <c r="E660" i="11"/>
  <c r="T660" i="11"/>
  <c r="H772" i="6"/>
  <c r="B772" i="6"/>
  <c r="H76" i="6"/>
  <c r="B76" i="6"/>
  <c r="E520" i="11"/>
  <c r="Q520" i="11"/>
  <c r="E92" i="11"/>
  <c r="E641" i="11"/>
  <c r="E542" i="11"/>
  <c r="N542" i="11"/>
  <c r="E691" i="11"/>
  <c r="Q691" i="11"/>
  <c r="Q300" i="6"/>
  <c r="G462" i="6"/>
  <c r="H137" i="11"/>
  <c r="S719" i="6"/>
  <c r="O703" i="6"/>
  <c r="O23" i="6"/>
  <c r="F211" i="6"/>
  <c r="N470" i="6"/>
  <c r="P51" i="6"/>
  <c r="N515" i="6"/>
  <c r="P574" i="6"/>
  <c r="P196" i="6"/>
  <c r="H342" i="11"/>
  <c r="N220" i="6"/>
  <c r="S414" i="6"/>
  <c r="I143" i="6"/>
  <c r="I42" i="6"/>
  <c r="M33" i="6"/>
  <c r="S318" i="6"/>
  <c r="P30" i="6"/>
  <c r="F681" i="6"/>
  <c r="E152" i="11"/>
  <c r="E25" i="6"/>
  <c r="H213" i="6"/>
  <c r="E833" i="11"/>
  <c r="P833" i="11"/>
  <c r="H833" i="6"/>
  <c r="E453" i="11"/>
  <c r="N453" i="11"/>
  <c r="E470" i="11"/>
  <c r="O470" i="11"/>
  <c r="E697" i="11"/>
  <c r="E231" i="6"/>
  <c r="E61" i="6"/>
  <c r="H449" i="6"/>
  <c r="W449" i="6"/>
  <c r="E102" i="11"/>
  <c r="O102" i="11"/>
  <c r="E387" i="6"/>
  <c r="E578" i="11"/>
  <c r="P578" i="11"/>
  <c r="E111" i="11"/>
  <c r="E373" i="11"/>
  <c r="E725" i="11"/>
  <c r="T725" i="11"/>
  <c r="E245" i="6"/>
  <c r="E645" i="6"/>
  <c r="H695" i="6"/>
  <c r="H501" i="6"/>
  <c r="W501" i="6"/>
  <c r="E525" i="6"/>
  <c r="H455" i="6"/>
  <c r="E379" i="6"/>
  <c r="E461" i="6"/>
  <c r="H227" i="6"/>
  <c r="H584" i="6"/>
  <c r="W584" i="6"/>
  <c r="H288" i="6"/>
  <c r="B288" i="6"/>
  <c r="H436" i="6"/>
  <c r="E810" i="11"/>
  <c r="L809" i="11"/>
  <c r="S809" i="11"/>
  <c r="H498" i="6"/>
  <c r="H189" i="6"/>
  <c r="H87" i="6"/>
  <c r="W87" i="6"/>
  <c r="E832" i="11"/>
  <c r="O832" i="11"/>
  <c r="E20" i="11"/>
  <c r="E52" i="11"/>
  <c r="E460" i="6"/>
  <c r="E532" i="11"/>
  <c r="O532" i="11"/>
  <c r="E45" i="6"/>
  <c r="E503" i="6"/>
  <c r="E507" i="11"/>
  <c r="T507" i="11"/>
  <c r="E603" i="6"/>
  <c r="E428" i="6"/>
  <c r="E468" i="6"/>
  <c r="E438" i="6"/>
  <c r="E689" i="6"/>
  <c r="E587" i="6"/>
  <c r="E602" i="11"/>
  <c r="G602" i="11"/>
  <c r="B602" i="11"/>
  <c r="E385" i="11"/>
  <c r="P385" i="11"/>
  <c r="E723" i="6"/>
  <c r="H524" i="6"/>
  <c r="E279" i="6"/>
  <c r="E600" i="11"/>
  <c r="U600" i="11"/>
  <c r="H551" i="6"/>
  <c r="W551" i="6"/>
  <c r="H821" i="6"/>
  <c r="H623" i="6"/>
  <c r="W623" i="6"/>
  <c r="H426" i="6"/>
  <c r="W426" i="6"/>
  <c r="H529" i="6"/>
  <c r="B529" i="6"/>
  <c r="E401" i="6"/>
  <c r="H473" i="6"/>
  <c r="B473" i="6"/>
  <c r="H207" i="6"/>
  <c r="B207" i="6"/>
  <c r="E748" i="6"/>
  <c r="E303" i="11"/>
  <c r="E400" i="11"/>
  <c r="E402" i="11"/>
  <c r="Q402" i="11"/>
  <c r="E824" i="11"/>
  <c r="U824" i="11"/>
  <c r="P685" i="6"/>
  <c r="G539" i="6"/>
  <c r="Q311" i="6"/>
  <c r="H739" i="11"/>
  <c r="G619" i="6"/>
  <c r="E34" i="6"/>
  <c r="E287" i="6"/>
  <c r="E143" i="6"/>
  <c r="E315" i="11"/>
  <c r="G315" i="11"/>
  <c r="B315" i="11"/>
  <c r="E806" i="6"/>
  <c r="H777" i="6"/>
  <c r="W777" i="6"/>
  <c r="E155" i="6"/>
  <c r="H459" i="6"/>
  <c r="B459" i="6"/>
  <c r="E493" i="6"/>
  <c r="E757" i="11"/>
  <c r="E830" i="11"/>
  <c r="P830" i="11"/>
  <c r="E818" i="6"/>
  <c r="E408" i="11"/>
  <c r="R408" i="11"/>
  <c r="E489" i="6"/>
  <c r="E635" i="6"/>
  <c r="E299" i="11"/>
  <c r="T299" i="11"/>
  <c r="E584" i="6"/>
  <c r="E258" i="11"/>
  <c r="P258" i="11"/>
  <c r="E606" i="6"/>
  <c r="E48" i="11"/>
  <c r="E127" i="6"/>
  <c r="E186" i="11"/>
  <c r="T186" i="11"/>
  <c r="E261" i="11"/>
  <c r="P261" i="11"/>
  <c r="E660" i="6"/>
  <c r="E329" i="6"/>
  <c r="E170" i="6"/>
  <c r="E484" i="11"/>
  <c r="G484" i="11"/>
  <c r="B484" i="11"/>
  <c r="H324" i="6"/>
  <c r="H77" i="6"/>
  <c r="W77" i="6"/>
  <c r="H141" i="6"/>
  <c r="E777" i="6"/>
  <c r="E133" i="6"/>
  <c r="E123" i="11"/>
  <c r="O123" i="11"/>
  <c r="E587" i="11"/>
  <c r="E400" i="6"/>
  <c r="H494" i="6"/>
  <c r="E363" i="11"/>
  <c r="R363" i="11"/>
  <c r="E201" i="6"/>
  <c r="E729" i="6"/>
  <c r="H31" i="6"/>
  <c r="W31" i="6"/>
  <c r="H246" i="6"/>
  <c r="H119" i="6"/>
  <c r="W119" i="6"/>
  <c r="E282" i="6"/>
  <c r="H33" i="6"/>
  <c r="H685" i="6"/>
  <c r="E440" i="6"/>
  <c r="H532" i="6"/>
  <c r="B532" i="6"/>
  <c r="H425" i="6"/>
  <c r="B425" i="6"/>
  <c r="H786" i="6"/>
  <c r="H465" i="11"/>
  <c r="I96" i="6"/>
  <c r="R83" i="6"/>
  <c r="F709" i="6"/>
  <c r="Q377" i="6"/>
  <c r="H774" i="11"/>
  <c r="N786" i="6"/>
  <c r="Q409" i="6"/>
  <c r="P485" i="6"/>
  <c r="O698" i="6"/>
  <c r="G453" i="6"/>
  <c r="I728" i="6"/>
  <c r="P71" i="6"/>
  <c r="N78" i="6"/>
  <c r="O479" i="6"/>
  <c r="M593" i="6"/>
  <c r="I489" i="6"/>
  <c r="G267" i="6"/>
  <c r="H340" i="11"/>
  <c r="I264" i="6"/>
  <c r="R261" i="6"/>
  <c r="Q131" i="6"/>
  <c r="H73" i="6"/>
  <c r="H597" i="6"/>
  <c r="H107" i="6"/>
  <c r="B107" i="6"/>
  <c r="E371" i="6"/>
  <c r="H788" i="6"/>
  <c r="B788" i="6"/>
  <c r="E617" i="6"/>
  <c r="E671" i="11"/>
  <c r="O671" i="11"/>
  <c r="M171" i="6"/>
  <c r="G345" i="6"/>
  <c r="S664" i="6"/>
  <c r="Q566" i="6"/>
  <c r="G67" i="6"/>
  <c r="S427" i="6"/>
  <c r="S202" i="6"/>
  <c r="O825" i="6"/>
  <c r="O538" i="6"/>
  <c r="R254" i="6"/>
  <c r="O315" i="6"/>
  <c r="F699" i="6"/>
  <c r="P104" i="6"/>
  <c r="Q436" i="6"/>
  <c r="N381" i="6"/>
  <c r="P437" i="6"/>
  <c r="P255" i="6"/>
  <c r="M378" i="6"/>
  <c r="H317" i="11"/>
  <c r="S458" i="6"/>
  <c r="O151" i="6"/>
  <c r="P386" i="6"/>
  <c r="O796" i="6"/>
  <c r="Q77" i="6"/>
  <c r="N320" i="6"/>
  <c r="Q805" i="6"/>
  <c r="N552" i="6"/>
  <c r="F264" i="6"/>
  <c r="I101" i="6"/>
  <c r="O129" i="6"/>
  <c r="F752" i="6"/>
  <c r="G27" i="6"/>
  <c r="Q837" i="6"/>
  <c r="R199" i="6"/>
  <c r="Q823" i="6"/>
  <c r="H635" i="11"/>
  <c r="Q354" i="6"/>
  <c r="H728" i="11"/>
  <c r="I170" i="6"/>
  <c r="S832" i="6"/>
  <c r="P125" i="6"/>
  <c r="F274" i="6"/>
  <c r="R567" i="6"/>
  <c r="M187" i="6"/>
  <c r="E383" i="6"/>
  <c r="H339" i="6"/>
  <c r="B339" i="6"/>
  <c r="E813" i="6"/>
  <c r="H635" i="6"/>
  <c r="B635" i="6"/>
  <c r="E208" i="6"/>
  <c r="H691" i="6"/>
  <c r="W691" i="6"/>
  <c r="H681" i="6"/>
  <c r="W681" i="6"/>
  <c r="H696" i="6"/>
  <c r="W696" i="6"/>
  <c r="H140" i="6"/>
  <c r="O89" i="6"/>
  <c r="S540" i="6"/>
  <c r="M748" i="6"/>
  <c r="H269" i="11"/>
  <c r="H196" i="11"/>
  <c r="P793" i="6"/>
  <c r="Q492" i="6"/>
  <c r="I652" i="6"/>
  <c r="H351" i="11"/>
  <c r="Q464" i="6"/>
  <c r="S117" i="6"/>
  <c r="P363" i="6"/>
  <c r="G635" i="6"/>
  <c r="N311" i="6"/>
  <c r="G395" i="6"/>
  <c r="R384" i="6"/>
  <c r="H85" i="11"/>
  <c r="M465" i="6"/>
  <c r="R447" i="6"/>
  <c r="P454" i="6"/>
  <c r="G68" i="6"/>
  <c r="P761" i="6"/>
  <c r="H727" i="11"/>
  <c r="F371" i="6"/>
  <c r="R755" i="6"/>
  <c r="O494" i="6"/>
  <c r="O22" i="6"/>
  <c r="G396" i="6"/>
  <c r="P24" i="6"/>
  <c r="F271" i="6"/>
  <c r="F343" i="6"/>
  <c r="G615" i="6"/>
  <c r="Q735" i="6"/>
  <c r="I441" i="6"/>
  <c r="G96" i="6"/>
  <c r="M293" i="6"/>
  <c r="N743" i="6"/>
  <c r="G797" i="6"/>
  <c r="O800" i="6"/>
  <c r="E344" i="6"/>
  <c r="E88" i="11"/>
  <c r="P88" i="11"/>
  <c r="E61" i="11"/>
  <c r="E557" i="11"/>
  <c r="E806" i="11"/>
  <c r="R806" i="11"/>
  <c r="E239" i="11"/>
  <c r="H600" i="6"/>
  <c r="B600" i="6"/>
  <c r="H722" i="6"/>
  <c r="W722" i="6"/>
  <c r="H461" i="6"/>
  <c r="W461" i="6"/>
  <c r="E485" i="11"/>
  <c r="E687" i="6"/>
  <c r="E215" i="6"/>
  <c r="E110" i="11"/>
  <c r="P110" i="11"/>
  <c r="E759" i="6"/>
  <c r="H561" i="6"/>
  <c r="H533" i="6"/>
  <c r="B533" i="6"/>
  <c r="E604" i="11"/>
  <c r="R604" i="11"/>
  <c r="H798" i="6"/>
  <c r="E576" i="11"/>
  <c r="E422" i="6"/>
  <c r="E722" i="6"/>
  <c r="E138" i="11"/>
  <c r="P138" i="11"/>
  <c r="E330" i="6"/>
  <c r="E463" i="11"/>
  <c r="Q463" i="11"/>
  <c r="E741" i="11"/>
  <c r="O741" i="11"/>
  <c r="H783" i="6"/>
  <c r="E130" i="11"/>
  <c r="E774" i="11"/>
  <c r="E32" i="6"/>
  <c r="H534" i="6"/>
  <c r="E470" i="6"/>
  <c r="E372" i="6"/>
  <c r="H49" i="6"/>
  <c r="E746" i="6"/>
  <c r="H171" i="6"/>
  <c r="W171" i="6"/>
  <c r="H818" i="6"/>
  <c r="H690" i="6"/>
  <c r="H159" i="6"/>
  <c r="E624" i="6"/>
  <c r="E27" i="6"/>
  <c r="E231" i="11"/>
  <c r="E596" i="6"/>
  <c r="H446" i="6"/>
  <c r="E767" i="6"/>
  <c r="H703" i="6"/>
  <c r="H70" i="6"/>
  <c r="E154" i="11"/>
  <c r="H61" i="6"/>
  <c r="E241" i="6"/>
  <c r="H174" i="6"/>
  <c r="H687" i="11"/>
  <c r="R530" i="6"/>
  <c r="Q31" i="6"/>
  <c r="R800" i="6"/>
  <c r="P744" i="6"/>
  <c r="P730" i="6"/>
  <c r="I748" i="6"/>
  <c r="H773" i="11"/>
  <c r="M286" i="6"/>
  <c r="H259" i="11"/>
  <c r="G496" i="6"/>
  <c r="N648" i="6"/>
  <c r="I427" i="6"/>
  <c r="O622" i="6"/>
  <c r="N215" i="6"/>
  <c r="F521" i="6"/>
  <c r="O445" i="6"/>
  <c r="M818" i="6"/>
  <c r="M183" i="6"/>
  <c r="R355" i="6"/>
  <c r="S551" i="6"/>
  <c r="Q439" i="6"/>
  <c r="H137" i="6"/>
  <c r="W137" i="6"/>
  <c r="H822" i="6"/>
  <c r="H347" i="6"/>
  <c r="B347" i="6"/>
  <c r="H168" i="6"/>
  <c r="H536" i="6"/>
  <c r="W536" i="6"/>
  <c r="E561" i="6"/>
  <c r="H598" i="6"/>
  <c r="W598" i="6"/>
  <c r="N729" i="6"/>
  <c r="N224" i="6"/>
  <c r="F261" i="6"/>
  <c r="Q550" i="6"/>
  <c r="N555" i="6"/>
  <c r="S194" i="6"/>
  <c r="P381" i="6"/>
  <c r="F79" i="6"/>
  <c r="M226" i="6"/>
  <c r="O532" i="6"/>
  <c r="P717" i="6"/>
  <c r="G258" i="6"/>
  <c r="N48" i="6"/>
  <c r="M598" i="6"/>
  <c r="F215" i="6"/>
  <c r="R262" i="6"/>
  <c r="G74" i="6"/>
  <c r="O615" i="6"/>
  <c r="S651" i="6"/>
  <c r="M817" i="6"/>
  <c r="F297" i="6"/>
  <c r="H732" i="11"/>
  <c r="G179" i="6"/>
  <c r="N712" i="6"/>
  <c r="M660" i="6"/>
  <c r="Q289" i="6"/>
  <c r="G515" i="6"/>
  <c r="Q136" i="6"/>
  <c r="I607" i="6"/>
  <c r="F68" i="6"/>
  <c r="S699" i="6"/>
  <c r="S169" i="6"/>
  <c r="M819" i="6"/>
  <c r="G840" i="6"/>
  <c r="N653" i="6"/>
  <c r="I716" i="6"/>
  <c r="I824" i="6"/>
  <c r="H648" i="11"/>
  <c r="M333" i="6"/>
  <c r="R691" i="6"/>
  <c r="H733" i="11"/>
  <c r="H148" i="11"/>
  <c r="H553" i="11"/>
  <c r="Q840" i="6"/>
  <c r="E285" i="11"/>
  <c r="E455" i="6"/>
  <c r="H129" i="6"/>
  <c r="W129" i="6"/>
  <c r="H495" i="6"/>
  <c r="H109" i="6"/>
  <c r="H463" i="6"/>
  <c r="W463" i="6"/>
  <c r="H154" i="6"/>
  <c r="B154" i="6"/>
  <c r="H152" i="6"/>
  <c r="W152" i="6"/>
  <c r="N61" i="6"/>
  <c r="I410" i="6"/>
  <c r="N632" i="6"/>
  <c r="S209" i="6"/>
  <c r="R613" i="6"/>
  <c r="O779" i="6"/>
  <c r="S264" i="6"/>
  <c r="N354" i="6"/>
  <c r="I278" i="6"/>
  <c r="S305" i="6"/>
  <c r="H495" i="11"/>
  <c r="F528" i="6"/>
  <c r="O709" i="6"/>
  <c r="R536" i="6"/>
  <c r="H628" i="11"/>
  <c r="Q419" i="6"/>
  <c r="P294" i="6"/>
  <c r="H37" i="11"/>
  <c r="M464" i="6"/>
  <c r="R603" i="6"/>
  <c r="M724" i="6"/>
  <c r="I112" i="6"/>
  <c r="O155" i="6"/>
  <c r="M597" i="6"/>
  <c r="N281" i="6"/>
  <c r="P206" i="6"/>
  <c r="M555" i="6"/>
  <c r="Q526" i="6"/>
  <c r="M175" i="6"/>
  <c r="R376" i="6"/>
  <c r="Q195" i="6"/>
  <c r="I730" i="6"/>
  <c r="O441" i="6"/>
  <c r="I195" i="6"/>
  <c r="O63" i="6"/>
  <c r="O503" i="6"/>
  <c r="F729" i="6"/>
  <c r="G25" i="6"/>
  <c r="N830" i="6"/>
  <c r="E269" i="6"/>
  <c r="H553" i="6"/>
  <c r="E70" i="11"/>
  <c r="U70" i="11"/>
  <c r="E709" i="6"/>
  <c r="E77" i="6"/>
  <c r="E572" i="11"/>
  <c r="L572" i="11"/>
  <c r="S572" i="11"/>
  <c r="E726" i="6"/>
  <c r="H388" i="6"/>
  <c r="W388" i="6"/>
  <c r="H121" i="6"/>
  <c r="B121" i="6"/>
  <c r="E126" i="6"/>
  <c r="E443" i="6"/>
  <c r="E814" i="11"/>
  <c r="H200" i="6"/>
  <c r="W200" i="6"/>
  <c r="H368" i="6"/>
  <c r="B368" i="6"/>
  <c r="E618" i="6"/>
  <c r="E634" i="6"/>
  <c r="E756" i="11"/>
  <c r="U756" i="11"/>
  <c r="E475" i="11"/>
  <c r="R475" i="11"/>
  <c r="E809" i="6"/>
  <c r="E185" i="6"/>
  <c r="E480" i="11"/>
  <c r="E386" i="11"/>
  <c r="E780" i="6"/>
  <c r="E551" i="6"/>
  <c r="E782" i="6"/>
  <c r="E787" i="6"/>
  <c r="E174" i="6"/>
  <c r="E246" i="6"/>
  <c r="E693" i="6"/>
  <c r="E52" i="6"/>
  <c r="E15" i="11"/>
  <c r="O15" i="11"/>
  <c r="H178" i="6"/>
  <c r="E700" i="11"/>
  <c r="T700" i="11"/>
  <c r="E129" i="11"/>
  <c r="E186" i="6"/>
  <c r="H74" i="6"/>
  <c r="H257" i="6"/>
  <c r="B257" i="6"/>
  <c r="E808" i="6"/>
  <c r="H427" i="6"/>
  <c r="W427" i="6"/>
  <c r="E541" i="6"/>
  <c r="H787" i="6"/>
  <c r="E243" i="6"/>
  <c r="E53" i="11"/>
  <c r="O53" i="11"/>
  <c r="H367" i="6"/>
  <c r="B367" i="6"/>
  <c r="H80" i="6"/>
  <c r="H254" i="6"/>
  <c r="B254" i="6"/>
  <c r="H258" i="6"/>
  <c r="B258" i="6"/>
  <c r="H93" i="6"/>
  <c r="E417" i="6"/>
  <c r="H147" i="6"/>
  <c r="W147" i="6"/>
  <c r="M688" i="6"/>
  <c r="O236" i="6"/>
  <c r="G313" i="6"/>
  <c r="N297" i="6"/>
  <c r="N263" i="6"/>
  <c r="G102" i="6"/>
  <c r="M299" i="6"/>
  <c r="F613" i="6"/>
  <c r="S23" i="6"/>
  <c r="F640" i="6"/>
  <c r="H313" i="11"/>
  <c r="F792" i="6"/>
  <c r="P114" i="6"/>
  <c r="F306" i="6"/>
  <c r="S694" i="6"/>
  <c r="I366" i="6"/>
  <c r="O230" i="6"/>
  <c r="O96" i="6"/>
  <c r="F451" i="6"/>
  <c r="R469" i="6"/>
  <c r="N184" i="6"/>
  <c r="N597" i="6"/>
  <c r="H591" i="6"/>
  <c r="H229" i="6"/>
  <c r="B229" i="6"/>
  <c r="H27" i="6"/>
  <c r="W27" i="6"/>
  <c r="E773" i="6"/>
  <c r="H637" i="6"/>
  <c r="B637" i="6"/>
  <c r="H725" i="6"/>
  <c r="H642" i="6"/>
  <c r="B642" i="6"/>
  <c r="P154" i="6"/>
  <c r="O105" i="6"/>
  <c r="Q717" i="6"/>
  <c r="R487" i="6"/>
  <c r="Q259" i="6"/>
  <c r="O52" i="6"/>
  <c r="N106" i="6"/>
  <c r="Q760" i="6"/>
  <c r="Q503" i="6"/>
  <c r="G538" i="6"/>
  <c r="F222" i="6"/>
  <c r="N411" i="6"/>
  <c r="R780" i="6"/>
  <c r="P403" i="6"/>
  <c r="I760" i="6"/>
  <c r="I263" i="6"/>
  <c r="G117" i="6"/>
  <c r="G642" i="6"/>
  <c r="F249" i="6"/>
  <c r="Q388" i="6"/>
  <c r="R561" i="6"/>
  <c r="F380" i="6"/>
  <c r="F278" i="6"/>
  <c r="F232" i="6"/>
  <c r="O162" i="6"/>
  <c r="N165" i="6"/>
  <c r="O213" i="6"/>
  <c r="N701" i="6"/>
  <c r="F38" i="6"/>
  <c r="N748" i="6"/>
  <c r="R785" i="6"/>
  <c r="Q370" i="6"/>
  <c r="I562" i="6"/>
  <c r="M825" i="6"/>
  <c r="Q114" i="6"/>
  <c r="O553" i="6"/>
  <c r="F143" i="6"/>
  <c r="P668" i="6"/>
  <c r="Q727" i="6"/>
  <c r="R775" i="6"/>
  <c r="S609" i="6"/>
  <c r="R352" i="6"/>
  <c r="I636" i="6"/>
  <c r="H771" i="11"/>
  <c r="E703" i="6"/>
  <c r="H215" i="6"/>
  <c r="E549" i="11"/>
  <c r="L548" i="11"/>
  <c r="S548" i="11"/>
  <c r="H816" i="6"/>
  <c r="H290" i="6"/>
  <c r="H114" i="6"/>
  <c r="B114" i="6"/>
  <c r="H245" i="6"/>
  <c r="W245" i="6"/>
  <c r="H596" i="6"/>
  <c r="B596" i="6"/>
  <c r="H350" i="11"/>
  <c r="Q338" i="6"/>
  <c r="F507" i="6"/>
  <c r="N96" i="6"/>
  <c r="M625" i="6"/>
  <c r="I310" i="6"/>
  <c r="I662" i="6"/>
  <c r="I478" i="6"/>
  <c r="P210" i="6"/>
  <c r="R783" i="6"/>
  <c r="G229" i="6"/>
  <c r="O432" i="6"/>
  <c r="I380" i="6"/>
  <c r="R432" i="6"/>
  <c r="M481" i="6"/>
  <c r="O53" i="6"/>
  <c r="P590" i="6"/>
  <c r="F317" i="6"/>
  <c r="R540" i="6"/>
  <c r="P643" i="6"/>
  <c r="H474" i="11"/>
  <c r="P813" i="6"/>
  <c r="I588" i="6"/>
  <c r="H398" i="11"/>
  <c r="M185" i="6"/>
  <c r="N639" i="6"/>
  <c r="M164" i="6"/>
  <c r="N823" i="6"/>
  <c r="R696" i="6"/>
  <c r="P225" i="6"/>
  <c r="H404" i="11"/>
  <c r="I284" i="6"/>
  <c r="I26" i="6"/>
  <c r="E616" i="6"/>
  <c r="H487" i="6"/>
  <c r="W487" i="6"/>
  <c r="E205" i="6"/>
  <c r="E274" i="6"/>
  <c r="E257" i="6"/>
  <c r="E119" i="11"/>
  <c r="U119" i="11"/>
  <c r="E820" i="6"/>
  <c r="E662" i="11"/>
  <c r="H340" i="6"/>
  <c r="E212" i="6"/>
  <c r="E129" i="6"/>
  <c r="H217" i="6"/>
  <c r="P616" i="6"/>
  <c r="F131" i="6"/>
  <c r="I320" i="6"/>
  <c r="O401" i="6"/>
  <c r="M822" i="6"/>
  <c r="G53" i="6"/>
  <c r="H206" i="6"/>
  <c r="B206" i="6"/>
  <c r="H329" i="6"/>
  <c r="S577" i="6"/>
  <c r="N792" i="6"/>
  <c r="Q190" i="6"/>
  <c r="R134" i="6"/>
  <c r="Q172" i="6"/>
  <c r="M134" i="6"/>
  <c r="S607" i="6"/>
  <c r="H540" i="11"/>
  <c r="F584" i="6"/>
  <c r="R453" i="6"/>
  <c r="O417" i="6"/>
  <c r="H176" i="6"/>
  <c r="H47" i="6"/>
  <c r="W47" i="6"/>
  <c r="F609" i="6"/>
  <c r="H674" i="11"/>
  <c r="M278" i="6"/>
  <c r="H167" i="11"/>
  <c r="S376" i="6"/>
  <c r="R557" i="6"/>
  <c r="O352" i="6"/>
  <c r="M139" i="6"/>
  <c r="G49" i="6"/>
  <c r="S751" i="6"/>
  <c r="P220" i="6"/>
  <c r="F48" i="6"/>
  <c r="O484" i="6"/>
  <c r="Q105" i="6"/>
  <c r="Q221" i="6"/>
  <c r="I734" i="6"/>
  <c r="Q308" i="6"/>
  <c r="H568" i="11"/>
  <c r="Q403" i="6"/>
  <c r="M424" i="6"/>
  <c r="N595" i="6"/>
  <c r="F300" i="6"/>
  <c r="F631" i="6"/>
  <c r="R650" i="6"/>
  <c r="H503" i="11"/>
  <c r="M409" i="6"/>
  <c r="H363" i="11"/>
  <c r="F731" i="6"/>
  <c r="M726" i="6"/>
  <c r="S817" i="6"/>
  <c r="S396" i="6"/>
  <c r="P417" i="6"/>
  <c r="F702" i="6"/>
  <c r="Q39" i="6"/>
  <c r="F403" i="6"/>
  <c r="G754" i="6"/>
  <c r="O717" i="6"/>
  <c r="I53" i="6"/>
  <c r="Q722" i="6"/>
  <c r="M692" i="6"/>
  <c r="S237" i="6"/>
  <c r="O179" i="6"/>
  <c r="O397" i="6"/>
  <c r="N121" i="6"/>
  <c r="S57" i="6"/>
  <c r="G549" i="6"/>
  <c r="S85" i="6"/>
  <c r="P257" i="6"/>
  <c r="H472" i="11"/>
  <c r="M718" i="6"/>
  <c r="R281" i="6"/>
  <c r="M418" i="6"/>
  <c r="R422" i="6"/>
  <c r="R318" i="6"/>
  <c r="P221" i="6"/>
  <c r="S101" i="6"/>
  <c r="Q789" i="6"/>
  <c r="S281" i="6"/>
  <c r="R426" i="6"/>
  <c r="M109" i="6"/>
  <c r="R633" i="6"/>
  <c r="H695" i="11"/>
  <c r="N386" i="6"/>
  <c r="M606" i="6"/>
  <c r="N720" i="6"/>
  <c r="G162" i="6"/>
  <c r="N523" i="6"/>
  <c r="G205" i="6"/>
  <c r="S276" i="6"/>
  <c r="G183" i="6"/>
  <c r="R58" i="6"/>
  <c r="R206" i="6"/>
  <c r="O220" i="6"/>
  <c r="S48" i="6"/>
  <c r="Q374" i="6"/>
  <c r="H388" i="11"/>
  <c r="M90" i="6"/>
  <c r="I265" i="6"/>
  <c r="H545" i="11"/>
  <c r="Q705" i="6"/>
  <c r="O704" i="6"/>
  <c r="N604" i="6"/>
  <c r="N580" i="6"/>
  <c r="M758" i="6"/>
  <c r="O721" i="6"/>
  <c r="R344" i="6"/>
  <c r="N562" i="6"/>
  <c r="I551" i="6"/>
  <c r="I839" i="6"/>
  <c r="R274" i="6"/>
  <c r="R185" i="6"/>
  <c r="S272" i="6"/>
  <c r="I671" i="6"/>
  <c r="H194" i="11"/>
  <c r="G429" i="6"/>
  <c r="I420" i="6"/>
  <c r="Q828" i="6"/>
  <c r="S552" i="6"/>
  <c r="S760" i="6"/>
  <c r="M563" i="6"/>
  <c r="S208" i="6"/>
  <c r="G59" i="6"/>
  <c r="N217" i="6"/>
  <c r="O823" i="6"/>
  <c r="F496" i="6"/>
  <c r="S543" i="6"/>
  <c r="I524" i="6"/>
  <c r="F682" i="6"/>
  <c r="M30" i="6"/>
  <c r="O295" i="6"/>
  <c r="R247" i="6"/>
  <c r="S557" i="6"/>
  <c r="S243" i="6"/>
  <c r="S67" i="6"/>
  <c r="G212" i="6"/>
  <c r="M428" i="6"/>
  <c r="M357" i="6"/>
  <c r="N714" i="6"/>
  <c r="S805" i="6"/>
  <c r="G172" i="6"/>
  <c r="R605" i="6"/>
  <c r="O167" i="6"/>
  <c r="N825" i="6"/>
  <c r="O839" i="6"/>
  <c r="Q504" i="6"/>
  <c r="P127" i="6"/>
  <c r="G428" i="6"/>
  <c r="M753" i="6"/>
  <c r="M452" i="6"/>
  <c r="G493" i="6"/>
  <c r="S423" i="6"/>
  <c r="O347" i="6"/>
  <c r="F332" i="6"/>
  <c r="M706" i="6"/>
  <c r="P553" i="6"/>
  <c r="H757" i="11"/>
  <c r="R730" i="6"/>
  <c r="S38" i="6"/>
  <c r="E467" i="6"/>
  <c r="E678" i="6"/>
  <c r="E251" i="11"/>
  <c r="E320" i="6"/>
  <c r="E579" i="6"/>
  <c r="E685" i="6"/>
  <c r="E89" i="6"/>
  <c r="E244" i="6"/>
  <c r="E764" i="6"/>
  <c r="H704" i="6"/>
  <c r="E461" i="11"/>
  <c r="T461" i="11"/>
  <c r="H309" i="6"/>
  <c r="B309" i="6"/>
  <c r="N139" i="6"/>
  <c r="Q337" i="6"/>
  <c r="F273" i="6"/>
  <c r="I507" i="6"/>
  <c r="S687" i="6"/>
  <c r="E559" i="6"/>
  <c r="H543" i="6"/>
  <c r="B543" i="6"/>
  <c r="G160" i="6"/>
  <c r="S596" i="6"/>
  <c r="N750" i="6"/>
  <c r="Q630" i="6"/>
  <c r="O356" i="6"/>
  <c r="F725" i="6"/>
  <c r="F150" i="6"/>
  <c r="N83" i="6"/>
  <c r="N594" i="6"/>
  <c r="G677" i="6"/>
  <c r="Q816" i="6"/>
  <c r="E172" i="6"/>
  <c r="H156" i="6"/>
  <c r="H611" i="11"/>
  <c r="P743" i="6"/>
  <c r="F780" i="6"/>
  <c r="M328" i="6"/>
  <c r="F806" i="6"/>
  <c r="R375" i="6"/>
  <c r="I460" i="6"/>
  <c r="P285" i="6"/>
  <c r="P208" i="6"/>
  <c r="F99" i="6"/>
  <c r="F648" i="6"/>
  <c r="H264" i="11"/>
  <c r="I576" i="6"/>
  <c r="O159" i="6"/>
  <c r="F55" i="6"/>
  <c r="N727" i="6"/>
  <c r="N97" i="6"/>
  <c r="N148" i="6"/>
  <c r="O777" i="6"/>
  <c r="S824" i="6"/>
  <c r="R681" i="6"/>
  <c r="O297" i="6"/>
  <c r="R301" i="6"/>
  <c r="F570" i="6"/>
  <c r="R646" i="6"/>
  <c r="R154" i="6"/>
  <c r="S137" i="6"/>
  <c r="G735" i="6"/>
  <c r="P223" i="6"/>
  <c r="M480" i="6"/>
  <c r="Q559" i="6"/>
  <c r="Q512" i="6"/>
  <c r="G28" i="6"/>
  <c r="I240" i="6"/>
  <c r="M339" i="6"/>
  <c r="M543" i="6"/>
  <c r="R507" i="6"/>
  <c r="R573" i="6"/>
  <c r="Q233" i="6"/>
  <c r="R807" i="6"/>
  <c r="N295" i="6"/>
  <c r="I94" i="6"/>
  <c r="H659" i="11"/>
  <c r="F92" i="6"/>
  <c r="G176" i="6"/>
  <c r="O43" i="6"/>
  <c r="R741" i="6"/>
  <c r="S746" i="6"/>
  <c r="G264" i="6"/>
  <c r="M211" i="6"/>
  <c r="F789" i="6"/>
  <c r="F35" i="6"/>
  <c r="M821" i="6"/>
  <c r="H193" i="11"/>
  <c r="Q72" i="6"/>
  <c r="H275" i="11"/>
  <c r="H202" i="11"/>
  <c r="S425" i="6"/>
  <c r="H376" i="11"/>
  <c r="M476" i="6"/>
  <c r="O55" i="6"/>
  <c r="S434" i="6"/>
  <c r="R349" i="6"/>
  <c r="P404" i="6"/>
  <c r="F506" i="6"/>
  <c r="N772" i="6"/>
  <c r="G665" i="6"/>
  <c r="N95" i="6"/>
  <c r="R477" i="6"/>
  <c r="S480" i="6"/>
  <c r="G366" i="6"/>
  <c r="M473" i="6"/>
  <c r="P483" i="6"/>
  <c r="N275" i="6"/>
  <c r="P230" i="6"/>
  <c r="M594" i="6"/>
  <c r="I25" i="6"/>
  <c r="N300" i="6"/>
  <c r="Q168" i="6"/>
  <c r="G239" i="6"/>
  <c r="H467" i="11"/>
  <c r="P23" i="6"/>
  <c r="S155" i="6"/>
  <c r="Q609" i="6"/>
  <c r="S659" i="6"/>
  <c r="S604" i="6"/>
  <c r="R760" i="6"/>
  <c r="R152" i="6"/>
  <c r="P680" i="6"/>
  <c r="I604" i="6"/>
  <c r="N271" i="6"/>
  <c r="M731" i="6"/>
  <c r="Q812" i="6"/>
  <c r="M576" i="6"/>
  <c r="M694" i="6"/>
  <c r="F246" i="6"/>
  <c r="R511" i="6"/>
  <c r="O234" i="6"/>
  <c r="H719" i="11"/>
  <c r="M362" i="6"/>
  <c r="M695" i="6"/>
  <c r="M566" i="6"/>
  <c r="O257" i="6"/>
  <c r="R395" i="6"/>
  <c r="G523" i="6"/>
  <c r="N349" i="6"/>
  <c r="I41" i="6"/>
  <c r="H730" i="11"/>
  <c r="O47" i="6"/>
  <c r="O735" i="6"/>
  <c r="M358" i="6"/>
  <c r="N403" i="6"/>
  <c r="I598" i="6"/>
  <c r="Q362" i="6"/>
  <c r="G529" i="6"/>
  <c r="I77" i="6"/>
  <c r="N136" i="6"/>
  <c r="H755" i="11"/>
  <c r="F478" i="6"/>
  <c r="Q523" i="6"/>
  <c r="Q238" i="6"/>
  <c r="I168" i="6"/>
  <c r="O140" i="6"/>
  <c r="N302" i="6"/>
  <c r="R53" i="6"/>
  <c r="H416" i="11"/>
  <c r="Q398" i="6"/>
  <c r="P334" i="6"/>
  <c r="P474" i="6"/>
  <c r="M274" i="6"/>
  <c r="N256" i="6"/>
  <c r="I610" i="6"/>
  <c r="H79" i="11"/>
  <c r="F172" i="6"/>
  <c r="R264" i="6"/>
  <c r="Q778" i="6"/>
  <c r="N492" i="6"/>
  <c r="M350" i="6"/>
  <c r="E46" i="6"/>
  <c r="E332" i="11"/>
  <c r="E66" i="11"/>
  <c r="O66" i="11"/>
  <c r="H624" i="6"/>
  <c r="W624" i="6"/>
  <c r="E588" i="11"/>
  <c r="T588" i="11"/>
  <c r="E637" i="11"/>
  <c r="E160" i="6"/>
  <c r="H429" i="6"/>
  <c r="E823" i="6"/>
  <c r="H231" i="6"/>
  <c r="W231" i="6"/>
  <c r="H669" i="6"/>
  <c r="H769" i="6"/>
  <c r="B769" i="6"/>
  <c r="H630" i="6"/>
  <c r="I557" i="6"/>
  <c r="I827" i="6"/>
  <c r="R598" i="6"/>
  <c r="N787" i="6"/>
  <c r="G598" i="6"/>
  <c r="E101" i="6"/>
  <c r="H609" i="6"/>
  <c r="R768" i="6"/>
  <c r="N68" i="6"/>
  <c r="G371" i="6"/>
  <c r="I627" i="6"/>
  <c r="R267" i="6"/>
  <c r="N127" i="6"/>
  <c r="M66" i="6"/>
  <c r="G719" i="6"/>
  <c r="F201" i="6"/>
  <c r="I98" i="6"/>
  <c r="M522" i="6"/>
  <c r="H345" i="6"/>
  <c r="B345" i="6"/>
  <c r="H372" i="6"/>
  <c r="P507" i="6"/>
  <c r="R79" i="6"/>
  <c r="O664" i="6"/>
  <c r="G410" i="6"/>
  <c r="S491" i="6"/>
  <c r="G469" i="6"/>
  <c r="Q535" i="6"/>
  <c r="Q762" i="6"/>
  <c r="P238" i="6"/>
  <c r="O829" i="6"/>
  <c r="M508" i="6"/>
  <c r="M448" i="6"/>
  <c r="I160" i="6"/>
  <c r="S558" i="6"/>
  <c r="N378" i="6"/>
  <c r="S530" i="6"/>
  <c r="H98" i="11"/>
  <c r="Q781" i="6"/>
  <c r="P822" i="6"/>
  <c r="H145" i="11"/>
  <c r="F566" i="6"/>
  <c r="F323" i="6"/>
  <c r="G144" i="6"/>
  <c r="M184" i="6"/>
  <c r="H320" i="11"/>
  <c r="F355" i="6"/>
  <c r="S548" i="6"/>
  <c r="P111" i="6"/>
  <c r="H804" i="11"/>
  <c r="P673" i="6"/>
  <c r="F794" i="6"/>
  <c r="I306" i="6"/>
  <c r="N348" i="6"/>
  <c r="R364" i="6"/>
  <c r="S253" i="6"/>
  <c r="I334" i="6"/>
  <c r="N305" i="6"/>
  <c r="M783" i="6"/>
  <c r="R692" i="6"/>
  <c r="O384" i="6"/>
  <c r="F421" i="6"/>
  <c r="I831" i="6"/>
  <c r="S185" i="6"/>
  <c r="R476" i="6"/>
  <c r="F170" i="6"/>
  <c r="I24" i="6"/>
  <c r="H20" i="11"/>
  <c r="R43" i="6"/>
  <c r="S418" i="6"/>
  <c r="G393" i="6"/>
  <c r="Q575" i="6"/>
  <c r="P496" i="6"/>
  <c r="P283" i="6"/>
  <c r="P434" i="6"/>
  <c r="N322" i="6"/>
  <c r="Q693" i="6"/>
  <c r="N199" i="6"/>
  <c r="R333" i="6"/>
  <c r="O725" i="6"/>
  <c r="P652" i="6"/>
  <c r="H181" i="11"/>
  <c r="O300" i="6"/>
  <c r="O98" i="6"/>
  <c r="N198" i="6"/>
  <c r="R794" i="6"/>
  <c r="Q483" i="6"/>
  <c r="M412" i="6"/>
  <c r="N718" i="6"/>
  <c r="F706" i="6"/>
  <c r="P785" i="6"/>
  <c r="N699" i="6"/>
  <c r="G184" i="6"/>
  <c r="Q495" i="6"/>
  <c r="S41" i="6"/>
  <c r="R217" i="6"/>
  <c r="O517" i="6"/>
  <c r="F112" i="6"/>
  <c r="Q530" i="6"/>
  <c r="O279" i="6"/>
  <c r="G54" i="6"/>
  <c r="O406" i="6"/>
  <c r="S42" i="6"/>
  <c r="R40" i="6"/>
  <c r="R517" i="6"/>
  <c r="M148" i="6"/>
  <c r="N835" i="6"/>
  <c r="H435" i="11"/>
  <c r="R73" i="6"/>
  <c r="S295" i="6"/>
  <c r="P385" i="6"/>
  <c r="H364" i="11"/>
  <c r="N549" i="6"/>
  <c r="S39" i="6"/>
  <c r="P141" i="6"/>
  <c r="F307" i="6"/>
  <c r="H443" i="11"/>
  <c r="M252" i="6"/>
  <c r="R144" i="6"/>
  <c r="O42" i="6"/>
  <c r="R203" i="6"/>
  <c r="G142" i="6"/>
  <c r="H762" i="11"/>
  <c r="H324" i="11"/>
  <c r="M246" i="6"/>
  <c r="N395" i="6"/>
  <c r="I717" i="6"/>
  <c r="S190" i="6"/>
  <c r="I482" i="6"/>
  <c r="S313" i="6"/>
  <c r="G525" i="6"/>
  <c r="I323" i="6"/>
  <c r="R549" i="6"/>
  <c r="F719" i="6"/>
  <c r="S324" i="6"/>
  <c r="M223" i="6"/>
  <c r="P786" i="6"/>
  <c r="H760" i="11"/>
  <c r="I626" i="6"/>
  <c r="I93" i="6"/>
  <c r="P781" i="6"/>
  <c r="H426" i="11"/>
  <c r="N649" i="6"/>
  <c r="S635" i="6"/>
  <c r="G262" i="6"/>
  <c r="P636" i="6"/>
  <c r="H697" i="11"/>
  <c r="F693" i="6"/>
  <c r="G71" i="6"/>
  <c r="M655" i="6"/>
  <c r="G180" i="6"/>
  <c r="M824" i="6"/>
  <c r="N642" i="6"/>
  <c r="O340" i="6"/>
  <c r="S387" i="6"/>
  <c r="F730" i="6"/>
  <c r="Q484" i="6"/>
  <c r="I674" i="6"/>
  <c r="O390" i="6"/>
  <c r="P273" i="6"/>
  <c r="M796" i="6"/>
  <c r="F525" i="6"/>
  <c r="G532" i="6"/>
  <c r="Q696" i="6"/>
  <c r="G751" i="6"/>
  <c r="N164" i="6"/>
  <c r="F128" i="6"/>
  <c r="I182" i="6"/>
  <c r="H499" i="11"/>
  <c r="F90" i="6"/>
  <c r="P776" i="6"/>
  <c r="M759" i="6"/>
  <c r="Q554" i="6"/>
  <c r="M696" i="6"/>
  <c r="H260" i="11"/>
  <c r="H410" i="11"/>
  <c r="N458" i="6"/>
  <c r="R65" i="6"/>
  <c r="M392" i="6"/>
  <c r="I666" i="6"/>
  <c r="R216" i="6"/>
  <c r="Q46" i="6"/>
  <c r="H76" i="11"/>
  <c r="S357" i="6"/>
  <c r="F72" i="6"/>
  <c r="Q198" i="6"/>
  <c r="Q47" i="6"/>
  <c r="F798" i="6"/>
  <c r="Q240" i="6"/>
  <c r="M775" i="6"/>
  <c r="Q82" i="6"/>
  <c r="N831" i="6"/>
  <c r="P158" i="6"/>
  <c r="S429" i="6"/>
  <c r="P535" i="6"/>
  <c r="G715" i="6"/>
  <c r="G301" i="6"/>
  <c r="O773" i="6"/>
  <c r="S527" i="6"/>
  <c r="Q768" i="6"/>
  <c r="P732" i="6"/>
  <c r="G806" i="6"/>
  <c r="I676" i="6"/>
  <c r="S192" i="6"/>
  <c r="R562" i="6"/>
  <c r="F122" i="6"/>
  <c r="G84" i="6"/>
  <c r="O774" i="6"/>
  <c r="N672" i="6"/>
  <c r="N418" i="6"/>
  <c r="N36" i="6"/>
  <c r="O674" i="6"/>
  <c r="S714" i="6"/>
  <c r="P409" i="6"/>
  <c r="H389" i="11"/>
  <c r="H434" i="6"/>
  <c r="B434" i="6"/>
  <c r="Q51" i="6"/>
  <c r="R327" i="6"/>
  <c r="P588" i="6"/>
  <c r="M65" i="6"/>
  <c r="H106" i="6"/>
  <c r="B106" i="6"/>
  <c r="H284" i="6"/>
  <c r="B284" i="6"/>
  <c r="E282" i="11"/>
  <c r="E309" i="11"/>
  <c r="O309" i="11"/>
  <c r="N243" i="6"/>
  <c r="I756" i="6"/>
  <c r="M346" i="6"/>
  <c r="R804" i="6"/>
  <c r="F611" i="6"/>
  <c r="H78" i="11"/>
  <c r="F444" i="6"/>
  <c r="P415" i="6"/>
  <c r="I172" i="6"/>
  <c r="I95" i="6"/>
  <c r="N130" i="6"/>
  <c r="O758" i="6"/>
  <c r="Q800" i="6"/>
  <c r="P440" i="6"/>
  <c r="R380" i="6"/>
  <c r="Q282" i="6"/>
  <c r="H462" i="11"/>
  <c r="S193" i="6"/>
  <c r="M506" i="6"/>
  <c r="I638" i="6"/>
  <c r="R224" i="6"/>
  <c r="M193" i="6"/>
  <c r="N564" i="6"/>
  <c r="R627" i="6"/>
  <c r="H415" i="11"/>
  <c r="M426" i="6"/>
  <c r="I220" i="6"/>
  <c r="S83" i="6"/>
  <c r="O238" i="6"/>
  <c r="O675" i="6"/>
  <c r="N21" i="6"/>
  <c r="I643" i="6"/>
  <c r="G487" i="6"/>
  <c r="M456" i="6"/>
  <c r="Q86" i="6"/>
  <c r="N81" i="6"/>
  <c r="M747" i="6"/>
  <c r="G789" i="6"/>
  <c r="F530" i="6"/>
  <c r="F599" i="6"/>
  <c r="H576" i="6"/>
  <c r="R444" i="6"/>
  <c r="R268" i="6"/>
  <c r="H236" i="6"/>
  <c r="S700" i="6"/>
  <c r="E471" i="11"/>
  <c r="P471" i="11"/>
  <c r="H323" i="6"/>
  <c r="H241" i="6"/>
  <c r="W241" i="6"/>
  <c r="M202" i="6"/>
  <c r="P192" i="6"/>
  <c r="I825" i="6"/>
  <c r="O734" i="6"/>
  <c r="O716" i="6"/>
  <c r="H346" i="11"/>
  <c r="M406" i="6"/>
  <c r="I528" i="6"/>
  <c r="O608" i="6"/>
  <c r="F764" i="6"/>
  <c r="G537" i="6"/>
  <c r="G477" i="6"/>
  <c r="H113" i="11"/>
  <c r="R737" i="6"/>
  <c r="N56" i="6"/>
  <c r="R248" i="6"/>
  <c r="P106" i="6"/>
  <c r="I387" i="6"/>
  <c r="P290" i="6"/>
  <c r="P103" i="6"/>
  <c r="G486" i="6"/>
  <c r="O365" i="6"/>
  <c r="Q232" i="6"/>
  <c r="H30" i="11"/>
  <c r="S523" i="6"/>
  <c r="I419" i="6"/>
  <c r="I475" i="6"/>
  <c r="S793" i="6"/>
  <c r="I74" i="6"/>
  <c r="Q667" i="6"/>
  <c r="M39" i="6"/>
  <c r="R36" i="6"/>
  <c r="Q548" i="6"/>
  <c r="Q90" i="6"/>
  <c r="S114" i="6"/>
  <c r="Q425" i="6"/>
  <c r="H531" i="11"/>
  <c r="P170" i="6"/>
  <c r="Q140" i="6"/>
  <c r="S639" i="6"/>
  <c r="O778" i="6"/>
  <c r="P482" i="6"/>
  <c r="Q348" i="6"/>
  <c r="R255" i="6"/>
  <c r="S474" i="6"/>
  <c r="R39" i="6"/>
  <c r="R675" i="6"/>
  <c r="H801" i="11"/>
  <c r="P398" i="6"/>
  <c r="M215" i="6"/>
  <c r="R648" i="6"/>
  <c r="S703" i="6"/>
  <c r="P563" i="6"/>
  <c r="O781" i="6"/>
  <c r="E299" i="6"/>
  <c r="H826" i="11"/>
  <c r="H657" i="6"/>
  <c r="B657" i="6"/>
  <c r="E318" i="11"/>
  <c r="Q318" i="11"/>
  <c r="E279" i="11"/>
  <c r="P279" i="11"/>
  <c r="L135" i="6"/>
  <c r="X135" i="6"/>
  <c r="L471" i="6"/>
  <c r="X471" i="6"/>
  <c r="L599" i="6"/>
  <c r="X599" i="6"/>
  <c r="L388" i="6"/>
  <c r="X388" i="6"/>
  <c r="L516" i="6"/>
  <c r="X516" i="6"/>
  <c r="L345" i="6"/>
  <c r="X345" i="6"/>
  <c r="L481" i="6"/>
  <c r="X481" i="6"/>
  <c r="L657" i="6"/>
  <c r="X657" i="6"/>
  <c r="L578" i="6"/>
  <c r="X578" i="6"/>
  <c r="L424" i="6"/>
  <c r="X424" i="6"/>
  <c r="L693" i="6"/>
  <c r="X693" i="6"/>
  <c r="L777" i="6"/>
  <c r="X777" i="6"/>
  <c r="L841" i="6"/>
  <c r="X841" i="6"/>
  <c r="L616" i="6"/>
  <c r="X616" i="6"/>
  <c r="L682" i="6"/>
  <c r="X682" i="6"/>
  <c r="L746" i="6"/>
  <c r="X746" i="6"/>
  <c r="L810" i="6"/>
  <c r="X810" i="6"/>
  <c r="L824" i="6"/>
  <c r="X824" i="6"/>
  <c r="L647" i="6"/>
  <c r="X647" i="6"/>
  <c r="L711" i="6"/>
  <c r="X711" i="6"/>
  <c r="L779" i="6"/>
  <c r="X779" i="6"/>
  <c r="L628" i="6"/>
  <c r="X628" i="6"/>
  <c r="L692" i="6"/>
  <c r="X692" i="6"/>
  <c r="L756" i="6"/>
  <c r="X756" i="6"/>
  <c r="L167" i="6"/>
  <c r="X167" i="6"/>
  <c r="L491" i="6"/>
  <c r="X491" i="6"/>
  <c r="L501" i="6"/>
  <c r="X501" i="6"/>
  <c r="L295" i="6"/>
  <c r="X295" i="6"/>
  <c r="L285" i="6"/>
  <c r="X285" i="6"/>
  <c r="L587" i="6"/>
  <c r="X587" i="6"/>
  <c r="L504" i="6"/>
  <c r="X504" i="6"/>
  <c r="L469" i="6"/>
  <c r="X469" i="6"/>
  <c r="L717" i="6"/>
  <c r="X717" i="6"/>
  <c r="L781" i="6"/>
  <c r="X781" i="6"/>
  <c r="L791" i="6"/>
  <c r="X791" i="6"/>
  <c r="L622" i="6"/>
  <c r="X622" i="6"/>
  <c r="L686" i="6"/>
  <c r="X686" i="6"/>
  <c r="L750" i="6"/>
  <c r="X750" i="6"/>
  <c r="L814" i="6"/>
  <c r="X814" i="6"/>
  <c r="L840" i="6"/>
  <c r="X840" i="6"/>
  <c r="L651" i="6"/>
  <c r="X651" i="6"/>
  <c r="L715" i="6"/>
  <c r="X715" i="6"/>
  <c r="L787" i="6"/>
  <c r="X787" i="6"/>
  <c r="L632" i="6"/>
  <c r="X632" i="6"/>
  <c r="L696" i="6"/>
  <c r="X696" i="6"/>
  <c r="L760" i="6"/>
  <c r="X760" i="6"/>
  <c r="L340" i="6"/>
  <c r="X340" i="6"/>
  <c r="L725" i="6"/>
  <c r="X725" i="6"/>
  <c r="L276" i="6"/>
  <c r="X276" i="6"/>
  <c r="L411" i="6"/>
  <c r="X411" i="6"/>
  <c r="L273" i="6"/>
  <c r="X273" i="6"/>
  <c r="L133" i="6"/>
  <c r="X133" i="6"/>
  <c r="L573" i="6"/>
  <c r="X573" i="6"/>
  <c r="L737" i="6"/>
  <c r="X737" i="6"/>
  <c r="L801" i="6"/>
  <c r="X801" i="6"/>
  <c r="L804" i="6"/>
  <c r="X804" i="6"/>
  <c r="L642" i="6"/>
  <c r="X642" i="6"/>
  <c r="L706" i="6"/>
  <c r="X706" i="6"/>
  <c r="L770" i="6"/>
  <c r="X770" i="6"/>
  <c r="L834" i="6"/>
  <c r="X834" i="6"/>
  <c r="L593" i="6"/>
  <c r="X593" i="6"/>
  <c r="L671" i="6"/>
  <c r="X671" i="6"/>
  <c r="L735" i="6"/>
  <c r="X735" i="6"/>
  <c r="L828" i="6"/>
  <c r="X828" i="6"/>
  <c r="L652" i="6"/>
  <c r="X652" i="6"/>
  <c r="L716" i="6"/>
  <c r="X716" i="6"/>
  <c r="L780" i="6"/>
  <c r="X780" i="6"/>
  <c r="L427" i="6"/>
  <c r="X427" i="6"/>
  <c r="L437" i="6"/>
  <c r="X437" i="6"/>
  <c r="L758" i="6"/>
  <c r="X758" i="6"/>
  <c r="L672" i="6"/>
  <c r="X672" i="6"/>
  <c r="L627" i="6"/>
  <c r="X627" i="6"/>
  <c r="L662" i="6"/>
  <c r="X662" i="6"/>
  <c r="L704" i="6"/>
  <c r="X704" i="6"/>
  <c r="L784" i="6"/>
  <c r="X784" i="6"/>
  <c r="L739" i="6"/>
  <c r="X739" i="6"/>
  <c r="L774" i="6"/>
  <c r="X774" i="6"/>
  <c r="L805" i="6"/>
  <c r="X805" i="6"/>
  <c r="S147" i="6"/>
  <c r="H393" i="11"/>
  <c r="H518" i="11"/>
  <c r="E447" i="11"/>
  <c r="G447" i="11"/>
  <c r="B447" i="11"/>
  <c r="E102" i="6"/>
  <c r="E621" i="6"/>
  <c r="E767" i="11"/>
  <c r="Q767" i="11"/>
  <c r="L498" i="6"/>
  <c r="X498" i="6"/>
  <c r="L503" i="6"/>
  <c r="X503" i="6"/>
  <c r="L129" i="6"/>
  <c r="X129" i="6"/>
  <c r="L420" i="6"/>
  <c r="X420" i="6"/>
  <c r="L548" i="6"/>
  <c r="X548" i="6"/>
  <c r="L385" i="6"/>
  <c r="X385" i="6"/>
  <c r="L513" i="6"/>
  <c r="X513" i="6"/>
  <c r="L689" i="6"/>
  <c r="X689" i="6"/>
  <c r="L379" i="6"/>
  <c r="X379" i="6"/>
  <c r="L552" i="6"/>
  <c r="X552" i="6"/>
  <c r="L729" i="6"/>
  <c r="X729" i="6"/>
  <c r="L793" i="6"/>
  <c r="X793" i="6"/>
  <c r="L819" i="6"/>
  <c r="X819" i="6"/>
  <c r="L634" i="6"/>
  <c r="X634" i="6"/>
  <c r="L698" i="6"/>
  <c r="X698" i="6"/>
  <c r="L762" i="6"/>
  <c r="X762" i="6"/>
  <c r="L826" i="6"/>
  <c r="X826" i="6"/>
  <c r="L577" i="6"/>
  <c r="X577" i="6"/>
  <c r="L663" i="6"/>
  <c r="X663" i="6"/>
  <c r="L727" i="6"/>
  <c r="X727" i="6"/>
  <c r="L839" i="6"/>
  <c r="X839" i="6"/>
  <c r="L644" i="6"/>
  <c r="X644" i="6"/>
  <c r="L708" i="6"/>
  <c r="X708" i="6"/>
  <c r="L772" i="6"/>
  <c r="X772" i="6"/>
  <c r="L84" i="6"/>
  <c r="X84" i="6"/>
  <c r="L619" i="6"/>
  <c r="X619" i="6"/>
  <c r="L709" i="6"/>
  <c r="X709" i="6"/>
  <c r="L212" i="6"/>
  <c r="X212" i="6"/>
  <c r="L395" i="6"/>
  <c r="X395" i="6"/>
  <c r="L209" i="6"/>
  <c r="X209" i="6"/>
  <c r="L568" i="6"/>
  <c r="X568" i="6"/>
  <c r="L533" i="6"/>
  <c r="X533" i="6"/>
  <c r="L733" i="6"/>
  <c r="X733" i="6"/>
  <c r="L797" i="6"/>
  <c r="X797" i="6"/>
  <c r="L831" i="6"/>
  <c r="X831" i="6"/>
  <c r="L638" i="6"/>
  <c r="X638" i="6"/>
  <c r="L702" i="6"/>
  <c r="X702" i="6"/>
  <c r="L766" i="6"/>
  <c r="X766" i="6"/>
  <c r="L830" i="6"/>
  <c r="X830" i="6"/>
  <c r="L585" i="6"/>
  <c r="X585" i="6"/>
  <c r="L667" i="6"/>
  <c r="X667" i="6"/>
  <c r="L731" i="6"/>
  <c r="X731" i="6"/>
  <c r="L812" i="6"/>
  <c r="X812" i="6"/>
  <c r="L648" i="6"/>
  <c r="X648" i="6"/>
  <c r="L712" i="6"/>
  <c r="X712" i="6"/>
  <c r="L776" i="6"/>
  <c r="X776" i="6"/>
  <c r="L472" i="6"/>
  <c r="X472" i="6"/>
  <c r="L142" i="6"/>
  <c r="X142" i="6"/>
  <c r="L450" i="6"/>
  <c r="X450" i="6"/>
  <c r="L475" i="6"/>
  <c r="X475" i="6"/>
  <c r="L392" i="6"/>
  <c r="X392" i="6"/>
  <c r="L353" i="6"/>
  <c r="X353" i="6"/>
  <c r="L661" i="6"/>
  <c r="X661" i="6"/>
  <c r="L753" i="6"/>
  <c r="X753" i="6"/>
  <c r="L817" i="6"/>
  <c r="X817" i="6"/>
  <c r="L561" i="6"/>
  <c r="X561" i="6"/>
  <c r="L658" i="6"/>
  <c r="X658" i="6"/>
  <c r="L722" i="6"/>
  <c r="X722" i="6"/>
  <c r="L786" i="6"/>
  <c r="X786" i="6"/>
  <c r="L795" i="6"/>
  <c r="X795" i="6"/>
  <c r="L623" i="6"/>
  <c r="X623" i="6"/>
  <c r="L687" i="6"/>
  <c r="X687" i="6"/>
  <c r="L751" i="6"/>
  <c r="X751" i="6"/>
  <c r="L588" i="6"/>
  <c r="X588" i="6"/>
  <c r="L668" i="6"/>
  <c r="X668" i="6"/>
  <c r="L732" i="6"/>
  <c r="X732" i="6"/>
  <c r="L796" i="6"/>
  <c r="X796" i="6"/>
  <c r="L555" i="6"/>
  <c r="X555" i="6"/>
  <c r="L677" i="6"/>
  <c r="X677" i="6"/>
  <c r="L789" i="6"/>
  <c r="X789" i="6"/>
  <c r="L596" i="6"/>
  <c r="X596" i="6"/>
  <c r="L807" i="6"/>
  <c r="X807" i="6"/>
  <c r="L576" i="6"/>
  <c r="X576" i="6"/>
  <c r="L723" i="6"/>
  <c r="X723" i="6"/>
  <c r="L720" i="6"/>
  <c r="X720" i="6"/>
  <c r="L675" i="6"/>
  <c r="X675" i="6"/>
  <c r="L710" i="6"/>
  <c r="X710" i="6"/>
  <c r="L741" i="6"/>
  <c r="X741" i="6"/>
  <c r="N445" i="6"/>
  <c r="N196" i="6"/>
  <c r="S728" i="6"/>
  <c r="H281" i="6"/>
  <c r="B281" i="6"/>
  <c r="E597" i="6"/>
  <c r="H776" i="6"/>
  <c r="W776" i="6"/>
  <c r="L325" i="6"/>
  <c r="X325" i="6"/>
  <c r="L535" i="6"/>
  <c r="X535" i="6"/>
  <c r="L257" i="6"/>
  <c r="X257" i="6"/>
  <c r="L452" i="6"/>
  <c r="X452" i="6"/>
  <c r="L117" i="6"/>
  <c r="X117" i="6"/>
  <c r="L417" i="6"/>
  <c r="X417" i="6"/>
  <c r="L557" i="6"/>
  <c r="X557" i="6"/>
  <c r="L270" i="6"/>
  <c r="X270" i="6"/>
  <c r="L507" i="6"/>
  <c r="X507" i="6"/>
  <c r="L389" i="6"/>
  <c r="X389" i="6"/>
  <c r="L745" i="6"/>
  <c r="X745" i="6"/>
  <c r="L809" i="6"/>
  <c r="X809" i="6"/>
  <c r="L832" i="6"/>
  <c r="X832" i="6"/>
  <c r="L650" i="6"/>
  <c r="X650" i="6"/>
  <c r="L714" i="6"/>
  <c r="X714" i="6"/>
  <c r="L778" i="6"/>
  <c r="X778" i="6"/>
  <c r="L775" i="6"/>
  <c r="X775" i="6"/>
  <c r="L609" i="6"/>
  <c r="X609" i="6"/>
  <c r="L679" i="6"/>
  <c r="X679" i="6"/>
  <c r="L743" i="6"/>
  <c r="X743" i="6"/>
  <c r="L569" i="6"/>
  <c r="X569" i="6"/>
  <c r="L660" i="6"/>
  <c r="X660" i="6"/>
  <c r="L724" i="6"/>
  <c r="X724" i="6"/>
  <c r="L788" i="6"/>
  <c r="X788" i="6"/>
  <c r="L514" i="6"/>
  <c r="X514" i="6"/>
  <c r="L408" i="6"/>
  <c r="X408" i="6"/>
  <c r="L78" i="6"/>
  <c r="X78" i="6"/>
  <c r="L386" i="6"/>
  <c r="X386" i="6"/>
  <c r="L459" i="6"/>
  <c r="X459" i="6"/>
  <c r="L376" i="6"/>
  <c r="X376" i="6"/>
  <c r="L321" i="6"/>
  <c r="X321" i="6"/>
  <c r="L645" i="6"/>
  <c r="X645" i="6"/>
  <c r="L749" i="6"/>
  <c r="X749" i="6"/>
  <c r="L813" i="6"/>
  <c r="X813" i="6"/>
  <c r="L545" i="6"/>
  <c r="X545" i="6"/>
  <c r="L654" i="6"/>
  <c r="X654" i="6"/>
  <c r="L718" i="6"/>
  <c r="X718" i="6"/>
  <c r="L782" i="6"/>
  <c r="X782" i="6"/>
  <c r="L783" i="6"/>
  <c r="X783" i="6"/>
  <c r="L617" i="6"/>
  <c r="X617" i="6"/>
  <c r="L683" i="6"/>
  <c r="X683" i="6"/>
  <c r="L747" i="6"/>
  <c r="X747" i="6"/>
  <c r="L580" i="6"/>
  <c r="X580" i="6"/>
  <c r="L664" i="6"/>
  <c r="X664" i="6"/>
  <c r="L728" i="6"/>
  <c r="X728" i="6"/>
  <c r="L792" i="6"/>
  <c r="X792" i="6"/>
  <c r="L373" i="6"/>
  <c r="X373" i="6"/>
  <c r="L103" i="6"/>
  <c r="X103" i="6"/>
  <c r="L93" i="6"/>
  <c r="X93" i="6"/>
  <c r="L539" i="6"/>
  <c r="X539" i="6"/>
  <c r="L456" i="6"/>
  <c r="X456" i="6"/>
  <c r="L421" i="6"/>
  <c r="X421" i="6"/>
  <c r="L705" i="6"/>
  <c r="X705" i="6"/>
  <c r="L769" i="6"/>
  <c r="X769" i="6"/>
  <c r="L833" i="6"/>
  <c r="X833" i="6"/>
  <c r="L600" i="6"/>
  <c r="X600" i="6"/>
  <c r="L674" i="6"/>
  <c r="X674" i="6"/>
  <c r="L738" i="6"/>
  <c r="X738" i="6"/>
  <c r="L802" i="6"/>
  <c r="X802" i="6"/>
  <c r="L835" i="6"/>
  <c r="X835" i="6"/>
  <c r="L639" i="6"/>
  <c r="X639" i="6"/>
  <c r="L703" i="6"/>
  <c r="X703" i="6"/>
  <c r="L767" i="6"/>
  <c r="X767" i="6"/>
  <c r="L620" i="6"/>
  <c r="X620" i="6"/>
  <c r="L684" i="6"/>
  <c r="X684" i="6"/>
  <c r="L748" i="6"/>
  <c r="X748" i="6"/>
  <c r="L206" i="6"/>
  <c r="X206" i="6"/>
  <c r="L326" i="6"/>
  <c r="X326" i="6"/>
  <c r="L640" i="6"/>
  <c r="X640" i="6"/>
  <c r="L800" i="6"/>
  <c r="X800" i="6"/>
  <c r="L755" i="6"/>
  <c r="X755" i="6"/>
  <c r="L790" i="6"/>
  <c r="X790" i="6"/>
  <c r="L821" i="6"/>
  <c r="X821" i="6"/>
  <c r="L822" i="6"/>
  <c r="X822" i="6"/>
  <c r="L656" i="6"/>
  <c r="X656" i="6"/>
  <c r="L601" i="6"/>
  <c r="X601" i="6"/>
  <c r="L646" i="6"/>
  <c r="X646" i="6"/>
  <c r="O133" i="6"/>
  <c r="L407" i="6"/>
  <c r="X407" i="6"/>
  <c r="L245" i="6"/>
  <c r="X245" i="6"/>
  <c r="L145" i="6"/>
  <c r="X145" i="6"/>
  <c r="L584" i="6"/>
  <c r="X584" i="6"/>
  <c r="L815" i="6"/>
  <c r="X815" i="6"/>
  <c r="L604" i="6"/>
  <c r="X604" i="6"/>
  <c r="L363" i="6"/>
  <c r="X363" i="6"/>
  <c r="L523" i="6"/>
  <c r="X523" i="6"/>
  <c r="L765" i="6"/>
  <c r="X765" i="6"/>
  <c r="L734" i="6"/>
  <c r="X734" i="6"/>
  <c r="L699" i="6"/>
  <c r="X699" i="6"/>
  <c r="L744" i="6"/>
  <c r="X744" i="6"/>
  <c r="L333" i="6"/>
  <c r="X333" i="6"/>
  <c r="L721" i="6"/>
  <c r="X721" i="6"/>
  <c r="L690" i="6"/>
  <c r="X690" i="6"/>
  <c r="L655" i="6"/>
  <c r="X655" i="6"/>
  <c r="L700" i="6"/>
  <c r="X700" i="6"/>
  <c r="L659" i="6"/>
  <c r="X659" i="6"/>
  <c r="L757" i="6"/>
  <c r="X757" i="6"/>
  <c r="L816" i="6"/>
  <c r="X816" i="6"/>
  <c r="P455" i="6"/>
  <c r="E831" i="6"/>
  <c r="E504" i="11"/>
  <c r="P504" i="11"/>
  <c r="E571" i="6"/>
  <c r="H659" i="6"/>
  <c r="E744" i="11"/>
  <c r="H479" i="6"/>
  <c r="W479" i="6"/>
  <c r="E97" i="11"/>
  <c r="N97" i="11"/>
  <c r="E36" i="11"/>
  <c r="Q36" i="11"/>
  <c r="E493" i="11"/>
  <c r="Q493" i="11"/>
  <c r="E533" i="11"/>
  <c r="E719" i="6"/>
  <c r="H203" i="6"/>
  <c r="H89" i="6"/>
  <c r="B89" i="6"/>
  <c r="E569" i="6"/>
  <c r="E425" i="11"/>
  <c r="N425" i="11"/>
  <c r="E820" i="11"/>
  <c r="Q820" i="11"/>
  <c r="E241" i="11"/>
  <c r="O241" i="11"/>
  <c r="E516" i="6"/>
  <c r="E707" i="11"/>
  <c r="T707" i="11"/>
  <c r="E518" i="6"/>
  <c r="E476" i="6"/>
  <c r="H377" i="6"/>
  <c r="E744" i="6"/>
  <c r="E646" i="11"/>
  <c r="E236" i="11"/>
  <c r="G236" i="11"/>
  <c r="B236" i="11"/>
  <c r="E616" i="11"/>
  <c r="U616" i="11"/>
  <c r="E40" i="11"/>
  <c r="E623" i="11"/>
  <c r="R623" i="11"/>
  <c r="E474" i="6"/>
  <c r="E679" i="6"/>
  <c r="E625" i="11"/>
  <c r="N625" i="11"/>
  <c r="E196" i="11"/>
  <c r="E100" i="11"/>
  <c r="L99" i="11"/>
  <c r="S99" i="11"/>
  <c r="E127" i="11"/>
  <c r="T127" i="11"/>
  <c r="E212" i="11"/>
  <c r="G212" i="11"/>
  <c r="B212" i="11"/>
  <c r="E18" i="11"/>
  <c r="T18" i="11"/>
  <c r="E598" i="6"/>
  <c r="E309" i="6"/>
  <c r="E59" i="11"/>
  <c r="E830" i="6"/>
  <c r="E589" i="11"/>
  <c r="Q589" i="11"/>
  <c r="E328" i="6"/>
  <c r="E445" i="6"/>
  <c r="E317" i="6"/>
  <c r="E116" i="11"/>
  <c r="E778" i="11"/>
  <c r="E228" i="11"/>
  <c r="R228" i="11"/>
  <c r="E540" i="6"/>
  <c r="E274" i="11"/>
  <c r="N274" i="11"/>
  <c r="E327" i="11"/>
  <c r="Q327" i="11"/>
  <c r="H66" i="6"/>
  <c r="B66" i="6"/>
  <c r="E292" i="11"/>
  <c r="E586" i="11"/>
  <c r="O586" i="11"/>
  <c r="E290" i="6"/>
  <c r="E413" i="11"/>
  <c r="N413" i="11"/>
  <c r="H614" i="6"/>
  <c r="E262" i="11"/>
  <c r="N262" i="11"/>
  <c r="E649" i="6"/>
  <c r="E86" i="11"/>
  <c r="Q86" i="11"/>
  <c r="E633" i="11"/>
  <c r="H30" i="6"/>
  <c r="W30" i="6"/>
  <c r="L567" i="6"/>
  <c r="X567" i="6"/>
  <c r="L449" i="6"/>
  <c r="X449" i="6"/>
  <c r="L517" i="6"/>
  <c r="X517" i="6"/>
  <c r="L666" i="6"/>
  <c r="X666" i="6"/>
  <c r="L631" i="6"/>
  <c r="X631" i="6"/>
  <c r="L676" i="6"/>
  <c r="X676" i="6"/>
  <c r="L197" i="6"/>
  <c r="X197" i="6"/>
  <c r="L440" i="6"/>
  <c r="X440" i="6"/>
  <c r="L829" i="6"/>
  <c r="X829" i="6"/>
  <c r="L798" i="6"/>
  <c r="X798" i="6"/>
  <c r="L763" i="6"/>
  <c r="X763" i="6"/>
  <c r="L836" i="6"/>
  <c r="X836" i="6"/>
  <c r="L603" i="6"/>
  <c r="X603" i="6"/>
  <c r="L785" i="6"/>
  <c r="X785" i="6"/>
  <c r="L754" i="6"/>
  <c r="X754" i="6"/>
  <c r="L719" i="6"/>
  <c r="X719" i="6"/>
  <c r="L764" i="6"/>
  <c r="X764" i="6"/>
  <c r="L736" i="6"/>
  <c r="X736" i="6"/>
  <c r="L630" i="6"/>
  <c r="X630" i="6"/>
  <c r="M356" i="6"/>
  <c r="E40" i="6"/>
  <c r="E357" i="6"/>
  <c r="E667" i="6"/>
  <c r="E484" i="6"/>
  <c r="H293" i="6"/>
  <c r="E196" i="6"/>
  <c r="E63" i="11"/>
  <c r="E33" i="11"/>
  <c r="E666" i="6"/>
  <c r="E89" i="11"/>
  <c r="Q89" i="11"/>
  <c r="E736" i="11"/>
  <c r="H508" i="6"/>
  <c r="H101" i="6"/>
  <c r="B101" i="6"/>
  <c r="E506" i="11"/>
  <c r="G506" i="11"/>
  <c r="B506" i="11"/>
  <c r="E498" i="6"/>
  <c r="E638" i="6"/>
  <c r="E535" i="11"/>
  <c r="T535" i="11"/>
  <c r="H396" i="6"/>
  <c r="W396" i="6"/>
  <c r="E563" i="11"/>
  <c r="L562" i="11"/>
  <c r="S562" i="11"/>
  <c r="E71" i="11"/>
  <c r="P71" i="11"/>
  <c r="E202" i="6"/>
  <c r="H100" i="6"/>
  <c r="W100" i="6"/>
  <c r="E490" i="6"/>
  <c r="E270" i="11"/>
  <c r="E445" i="11"/>
  <c r="T445" i="11"/>
  <c r="E802" i="6"/>
  <c r="E657" i="6"/>
  <c r="E749" i="6"/>
  <c r="E431" i="6"/>
  <c r="E640" i="6"/>
  <c r="E635" i="11"/>
  <c r="E646" i="6"/>
  <c r="E667" i="11"/>
  <c r="E554" i="6"/>
  <c r="E686" i="11"/>
  <c r="G686" i="11"/>
  <c r="B686" i="11"/>
  <c r="E495" i="11"/>
  <c r="Q495" i="11"/>
  <c r="E171" i="11"/>
  <c r="L170" i="11"/>
  <c r="S170" i="11"/>
  <c r="H667" i="6"/>
  <c r="B667" i="6"/>
  <c r="E551" i="11"/>
  <c r="L551" i="11"/>
  <c r="S551" i="11"/>
  <c r="E487" i="11"/>
  <c r="P487" i="11"/>
  <c r="H235" i="6"/>
  <c r="B235" i="6"/>
  <c r="E567" i="6"/>
  <c r="E499" i="11"/>
  <c r="L498" i="11"/>
  <c r="E608" i="11"/>
  <c r="U608" i="11"/>
  <c r="E821" i="6"/>
  <c r="E622" i="11"/>
  <c r="L621" i="11"/>
  <c r="H490" i="6"/>
  <c r="W490" i="6"/>
  <c r="E173" i="11"/>
  <c r="N173" i="11"/>
  <c r="E526" i="11"/>
  <c r="R526" i="11"/>
  <c r="E383" i="11"/>
  <c r="G383" i="11"/>
  <c r="B383" i="11"/>
  <c r="H531" i="6"/>
  <c r="W531" i="6"/>
  <c r="E574" i="11"/>
  <c r="E382" i="11"/>
  <c r="E100" i="6"/>
  <c r="E156" i="6"/>
  <c r="E166" i="11"/>
  <c r="E115" i="6"/>
  <c r="E505" i="11"/>
  <c r="L505" i="11"/>
  <c r="S505" i="11"/>
  <c r="E590" i="11"/>
  <c r="O590" i="11"/>
  <c r="E277" i="11"/>
  <c r="O277" i="11"/>
  <c r="E211" i="11"/>
  <c r="E29" i="11"/>
  <c r="R29" i="11"/>
  <c r="H577" i="6"/>
  <c r="W577" i="6"/>
  <c r="E275" i="11"/>
  <c r="L274" i="11"/>
  <c r="S274" i="11"/>
  <c r="E656" i="6"/>
  <c r="L350" i="6"/>
  <c r="X350" i="6"/>
  <c r="L625" i="6"/>
  <c r="X625" i="6"/>
  <c r="L761" i="6"/>
  <c r="X761" i="6"/>
  <c r="L730" i="6"/>
  <c r="X730" i="6"/>
  <c r="L695" i="6"/>
  <c r="X695" i="6"/>
  <c r="L740" i="6"/>
  <c r="X740" i="6"/>
  <c r="L39" i="6"/>
  <c r="X39" i="6"/>
  <c r="L405" i="6"/>
  <c r="X405" i="6"/>
  <c r="L592" i="6"/>
  <c r="X592" i="6"/>
  <c r="L827" i="6"/>
  <c r="X827" i="6"/>
  <c r="L612" i="6"/>
  <c r="X612" i="6"/>
  <c r="L605" i="6"/>
  <c r="X605" i="6"/>
  <c r="L520" i="6"/>
  <c r="X520" i="6"/>
  <c r="L803" i="6"/>
  <c r="X803" i="6"/>
  <c r="L818" i="6"/>
  <c r="X818" i="6"/>
  <c r="L799" i="6"/>
  <c r="X799" i="6"/>
  <c r="L157" i="6"/>
  <c r="X157" i="6"/>
  <c r="L691" i="6"/>
  <c r="X691" i="6"/>
  <c r="L553" i="6"/>
  <c r="X553" i="6"/>
  <c r="F370" i="6"/>
  <c r="E263" i="6"/>
  <c r="E334" i="11"/>
  <c r="R334" i="11"/>
  <c r="E179" i="11"/>
  <c r="E787" i="11"/>
  <c r="L786" i="11"/>
  <c r="S786" i="11"/>
  <c r="H723" i="6"/>
  <c r="W723" i="6"/>
  <c r="E223" i="6"/>
  <c r="E827" i="11"/>
  <c r="E478" i="11"/>
  <c r="Q478" i="11"/>
  <c r="E639" i="6"/>
  <c r="E272" i="6"/>
  <c r="E464" i="6"/>
  <c r="E571" i="11"/>
  <c r="N571" i="11"/>
  <c r="E385" i="6"/>
  <c r="H407" i="6"/>
  <c r="B407" i="6"/>
  <c r="E663" i="6"/>
  <c r="E537" i="11"/>
  <c r="N537" i="11"/>
  <c r="E653" i="6"/>
  <c r="E37" i="11"/>
  <c r="T37" i="11"/>
  <c r="H191" i="6"/>
  <c r="W191" i="6"/>
  <c r="E351" i="11"/>
  <c r="O351" i="11"/>
  <c r="E733" i="11"/>
  <c r="R733" i="11"/>
  <c r="E604" i="6"/>
  <c r="H810" i="6"/>
  <c r="H607" i="6"/>
  <c r="W607" i="6"/>
  <c r="E289" i="11"/>
  <c r="U289" i="11"/>
  <c r="E252" i="6"/>
  <c r="E311" i="11"/>
  <c r="L310" i="11"/>
  <c r="S310" i="11"/>
  <c r="E255" i="6"/>
  <c r="E316" i="6"/>
  <c r="E754" i="11"/>
  <c r="Q754" i="11"/>
  <c r="H32" i="6"/>
  <c r="W32" i="6"/>
  <c r="E312" i="6"/>
  <c r="E736" i="6"/>
  <c r="E35" i="6"/>
  <c r="E260" i="6"/>
  <c r="E517" i="11"/>
  <c r="R517" i="11"/>
  <c r="E472" i="6"/>
  <c r="E776" i="11"/>
  <c r="H664" i="6"/>
  <c r="E342" i="6"/>
  <c r="E159" i="6"/>
  <c r="H440" i="6"/>
  <c r="E777" i="11"/>
  <c r="R777" i="11"/>
  <c r="E771" i="11"/>
  <c r="G771" i="11"/>
  <c r="B771" i="11"/>
  <c r="E213" i="11"/>
  <c r="N213" i="11"/>
  <c r="E265" i="11"/>
  <c r="R265" i="11"/>
  <c r="E685" i="11"/>
  <c r="Q685" i="11"/>
  <c r="E419" i="6"/>
  <c r="E250" i="11"/>
  <c r="P250" i="11"/>
  <c r="E449" i="11"/>
  <c r="E742" i="11"/>
  <c r="E356" i="6"/>
  <c r="E252" i="11"/>
  <c r="U252" i="11"/>
  <c r="E645" i="11"/>
  <c r="N645" i="11"/>
  <c r="E376" i="6"/>
  <c r="E180" i="6"/>
  <c r="L484" i="6"/>
  <c r="X484" i="6"/>
  <c r="L759" i="6"/>
  <c r="X759" i="6"/>
  <c r="L670" i="6"/>
  <c r="X670" i="6"/>
  <c r="L485" i="6"/>
  <c r="X485" i="6"/>
  <c r="L536" i="6"/>
  <c r="X536" i="6"/>
  <c r="I209" i="6"/>
  <c r="E418" i="6"/>
  <c r="E353" i="6"/>
  <c r="E412" i="11"/>
  <c r="O412" i="11"/>
  <c r="E51" i="6"/>
  <c r="E577" i="6"/>
  <c r="E278" i="11"/>
  <c r="G278" i="11"/>
  <c r="B278" i="11"/>
  <c r="E482" i="6"/>
  <c r="E671" i="6"/>
  <c r="E527" i="11"/>
  <c r="G527" i="11"/>
  <c r="B527" i="11"/>
  <c r="E580" i="6"/>
  <c r="E444" i="11"/>
  <c r="L443" i="11"/>
  <c r="S443" i="11"/>
  <c r="E677" i="6"/>
  <c r="H519" i="6"/>
  <c r="W519" i="6"/>
  <c r="E363" i="6"/>
  <c r="E191" i="6"/>
  <c r="E207" i="6"/>
  <c r="H149" i="6"/>
  <c r="W149" i="6"/>
  <c r="E690" i="11"/>
  <c r="U690" i="11"/>
  <c r="E364" i="6"/>
  <c r="E738" i="11"/>
  <c r="U738" i="11"/>
  <c r="E548" i="6"/>
  <c r="E599" i="6"/>
  <c r="E295" i="11"/>
  <c r="P295" i="11"/>
  <c r="E104" i="6"/>
  <c r="E49" i="6"/>
  <c r="H713" i="6"/>
  <c r="B713" i="6"/>
  <c r="H292" i="6"/>
  <c r="B292" i="6"/>
  <c r="E827" i="6"/>
  <c r="H638" i="6"/>
  <c r="W638" i="6"/>
  <c r="E37" i="6"/>
  <c r="E680" i="6"/>
  <c r="E348" i="6"/>
  <c r="E469" i="6"/>
  <c r="H353" i="6"/>
  <c r="B353" i="6"/>
  <c r="E720" i="6"/>
  <c r="E532" i="6"/>
  <c r="E502" i="6"/>
  <c r="E225" i="6"/>
  <c r="E109" i="11"/>
  <c r="N109" i="11"/>
  <c r="H405" i="6"/>
  <c r="W405" i="6"/>
  <c r="E134" i="11"/>
  <c r="P134" i="11"/>
  <c r="E653" i="11"/>
  <c r="U653" i="11"/>
  <c r="E414" i="11"/>
  <c r="Q414" i="11"/>
  <c r="E796" i="6"/>
  <c r="E341" i="6"/>
  <c r="E404" i="6"/>
  <c r="H606" i="6"/>
  <c r="W606" i="6"/>
  <c r="H620" i="6"/>
  <c r="B620" i="6"/>
  <c r="H823" i="6"/>
  <c r="H791" i="6"/>
  <c r="W791" i="6"/>
  <c r="H610" i="6"/>
  <c r="B610" i="6"/>
  <c r="E654" i="6"/>
  <c r="H497" i="6"/>
  <c r="H256" i="6"/>
  <c r="H287" i="6"/>
  <c r="B287" i="6"/>
  <c r="H692" i="6"/>
  <c r="E178" i="6"/>
  <c r="E306" i="11"/>
  <c r="E255" i="11"/>
  <c r="U255" i="11"/>
  <c r="E414" i="6"/>
  <c r="E516" i="11"/>
  <c r="N516" i="11"/>
  <c r="E98" i="6"/>
  <c r="E275" i="6"/>
  <c r="E677" i="11"/>
  <c r="Q677" i="11"/>
  <c r="E219" i="6"/>
  <c r="E29" i="6"/>
  <c r="E358" i="6"/>
  <c r="I761" i="6"/>
  <c r="Q557" i="6"/>
  <c r="O635" i="6"/>
  <c r="M106" i="6"/>
  <c r="N774" i="6"/>
  <c r="E791" i="11"/>
  <c r="P60" i="6"/>
  <c r="Q521" i="6"/>
  <c r="N735" i="6"/>
  <c r="H411" i="11"/>
  <c r="Q759" i="6"/>
  <c r="Q74" i="6"/>
  <c r="N798" i="6"/>
  <c r="M468" i="6"/>
  <c r="L148" i="6"/>
  <c r="X148" i="6"/>
  <c r="L820" i="6"/>
  <c r="X820" i="6"/>
  <c r="L635" i="6"/>
  <c r="X635" i="6"/>
  <c r="L626" i="6"/>
  <c r="X626" i="6"/>
  <c r="L726" i="6"/>
  <c r="X726" i="6"/>
  <c r="E373" i="6"/>
  <c r="E513" i="6"/>
  <c r="E277" i="6"/>
  <c r="H88" i="6"/>
  <c r="W88" i="6"/>
  <c r="E121" i="6"/>
  <c r="E544" i="11"/>
  <c r="P544" i="11"/>
  <c r="E210" i="11"/>
  <c r="L209" i="11"/>
  <c r="S209" i="11"/>
  <c r="E296" i="11"/>
  <c r="G296" i="11"/>
  <c r="B296" i="11"/>
  <c r="E199" i="11"/>
  <c r="G199" i="11"/>
  <c r="B199" i="11"/>
  <c r="E793" i="11"/>
  <c r="G793" i="11"/>
  <c r="B793" i="11"/>
  <c r="E768" i="6"/>
  <c r="E465" i="11"/>
  <c r="P465" i="11"/>
  <c r="E83" i="11"/>
  <c r="U83" i="11"/>
  <c r="E223" i="11"/>
  <c r="U223" i="11"/>
  <c r="E44" i="11"/>
  <c r="L43" i="11"/>
  <c r="S43" i="11"/>
  <c r="E626" i="6"/>
  <c r="E570" i="6"/>
  <c r="H486" i="6"/>
  <c r="E762" i="6"/>
  <c r="E246" i="11"/>
  <c r="E432" i="11"/>
  <c r="T432" i="11"/>
  <c r="E411" i="11"/>
  <c r="E439" i="6"/>
  <c r="E108" i="6"/>
  <c r="E307" i="11"/>
  <c r="R307" i="11"/>
  <c r="E285" i="6"/>
  <c r="E581" i="6"/>
  <c r="E159" i="11"/>
  <c r="U159" i="11"/>
  <c r="E332" i="6"/>
  <c r="E834" i="11"/>
  <c r="L834" i="11"/>
  <c r="S834" i="11"/>
  <c r="E343" i="6"/>
  <c r="E639" i="11"/>
  <c r="E311" i="6"/>
  <c r="E74" i="6"/>
  <c r="E57" i="6"/>
  <c r="H196" i="6"/>
  <c r="W196" i="6"/>
  <c r="E338" i="6"/>
  <c r="E337" i="6"/>
  <c r="E395" i="6"/>
  <c r="E162" i="6"/>
  <c r="H505" i="6"/>
  <c r="E437" i="11"/>
  <c r="P437" i="11"/>
  <c r="E581" i="11"/>
  <c r="E471" i="6"/>
  <c r="E232" i="11"/>
  <c r="Q232" i="11"/>
  <c r="E689" i="11"/>
  <c r="N689" i="11"/>
  <c r="H187" i="6"/>
  <c r="W187" i="6"/>
  <c r="H285" i="6"/>
  <c r="B285" i="6"/>
  <c r="H707" i="6"/>
  <c r="E691" i="6"/>
  <c r="H337" i="6"/>
  <c r="H120" i="6"/>
  <c r="W120" i="6"/>
  <c r="E405" i="6"/>
  <c r="E284" i="11"/>
  <c r="U284" i="11"/>
  <c r="E260" i="11"/>
  <c r="T260" i="11"/>
  <c r="H267" i="6"/>
  <c r="W267" i="6"/>
  <c r="E520" i="6"/>
  <c r="H727" i="6"/>
  <c r="E456" i="11"/>
  <c r="E354" i="11"/>
  <c r="P354" i="11"/>
  <c r="E607" i="6"/>
  <c r="E76" i="11"/>
  <c r="N76" i="11"/>
  <c r="E503" i="11"/>
  <c r="P503" i="11"/>
  <c r="E387" i="11"/>
  <c r="G387" i="11"/>
  <c r="B387" i="11"/>
  <c r="E745" i="6"/>
  <c r="E788" i="11"/>
  <c r="O788" i="11"/>
  <c r="E557" i="6"/>
  <c r="E324" i="6"/>
  <c r="P477" i="6"/>
  <c r="N764" i="6"/>
  <c r="G24" i="6"/>
  <c r="R552" i="6"/>
  <c r="M194" i="6"/>
  <c r="S822" i="6"/>
  <c r="R165" i="6"/>
  <c r="G776" i="6"/>
  <c r="S24" i="6"/>
  <c r="I642" i="6"/>
  <c r="N430" i="6"/>
  <c r="P481" i="6"/>
  <c r="R836" i="6"/>
  <c r="Q236" i="6"/>
  <c r="L825" i="6"/>
  <c r="X825" i="6"/>
  <c r="L606" i="6"/>
  <c r="X606" i="6"/>
  <c r="L680" i="6"/>
  <c r="X680" i="6"/>
  <c r="L549" i="6"/>
  <c r="X549" i="6"/>
  <c r="L838" i="6"/>
  <c r="X838" i="6"/>
  <c r="E377" i="6"/>
  <c r="E214" i="11"/>
  <c r="L213" i="11"/>
  <c r="S213" i="11"/>
  <c r="E563" i="6"/>
  <c r="E771" i="6"/>
  <c r="E206" i="6"/>
  <c r="H476" i="6"/>
  <c r="W476" i="6"/>
  <c r="E317" i="11"/>
  <c r="N317" i="11"/>
  <c r="H300" i="6"/>
  <c r="W300" i="6"/>
  <c r="E725" i="6"/>
  <c r="E67" i="11"/>
  <c r="O67" i="11"/>
  <c r="H469" i="6"/>
  <c r="B469" i="6"/>
  <c r="E695" i="11"/>
  <c r="E370" i="6"/>
  <c r="E775" i="11"/>
  <c r="Q775" i="11"/>
  <c r="E494" i="11"/>
  <c r="O494" i="11"/>
  <c r="E374" i="11"/>
  <c r="H729" i="6"/>
  <c r="B729" i="6"/>
  <c r="E22" i="11"/>
  <c r="G22" i="11"/>
  <c r="B22" i="11"/>
  <c r="E203" i="11"/>
  <c r="G203" i="11"/>
  <c r="B203" i="11"/>
  <c r="E826" i="6"/>
  <c r="E555" i="11"/>
  <c r="G555" i="11"/>
  <c r="B555" i="11"/>
  <c r="E446" i="6"/>
  <c r="E727" i="11"/>
  <c r="U727" i="11"/>
  <c r="E314" i="11"/>
  <c r="Q314" i="11"/>
  <c r="E652" i="6"/>
  <c r="E817" i="11"/>
  <c r="O817" i="11"/>
  <c r="H148" i="6"/>
  <c r="H678" i="6"/>
  <c r="B678" i="6"/>
  <c r="E50" i="11"/>
  <c r="G50" i="11"/>
  <c r="B50" i="11"/>
  <c r="E798" i="6"/>
  <c r="E391" i="11"/>
  <c r="U391" i="11"/>
  <c r="E247" i="6"/>
  <c r="E701" i="6"/>
  <c r="E728" i="11"/>
  <c r="T728" i="11"/>
  <c r="E534" i="6"/>
  <c r="E753" i="6"/>
  <c r="E573" i="6"/>
  <c r="E486" i="11"/>
  <c r="E211" i="6"/>
  <c r="E26" i="6"/>
  <c r="E217" i="6"/>
  <c r="E473" i="6"/>
  <c r="E427" i="11"/>
  <c r="L426" i="11"/>
  <c r="S426" i="11"/>
  <c r="E16" i="11"/>
  <c r="U16" i="11"/>
  <c r="H99" i="6"/>
  <c r="B99" i="6"/>
  <c r="H417" i="6"/>
  <c r="E784" i="11"/>
  <c r="H210" i="6"/>
  <c r="H535" i="6"/>
  <c r="W535" i="6"/>
  <c r="H57" i="6"/>
  <c r="W57" i="6"/>
  <c r="H331" i="6"/>
  <c r="E704" i="6"/>
  <c r="H832" i="6"/>
  <c r="B832" i="6"/>
  <c r="H252" i="6"/>
  <c r="B252" i="6"/>
  <c r="H113" i="6"/>
  <c r="H574" i="6"/>
  <c r="W574" i="6"/>
  <c r="E789" i="11"/>
  <c r="U789" i="11"/>
  <c r="E346" i="6"/>
  <c r="E490" i="11"/>
  <c r="R490" i="11"/>
  <c r="E515" i="11"/>
  <c r="E161" i="11"/>
  <c r="N161" i="11"/>
  <c r="E73" i="11"/>
  <c r="P73" i="11"/>
  <c r="E658" i="6"/>
  <c r="E417" i="11"/>
  <c r="H482" i="6"/>
  <c r="B482" i="6"/>
  <c r="E796" i="11"/>
  <c r="E481" i="11"/>
  <c r="N481" i="11"/>
  <c r="E206" i="11"/>
  <c r="P206" i="11"/>
  <c r="R619" i="6"/>
  <c r="G737" i="6"/>
  <c r="F336" i="6"/>
  <c r="Q672" i="6"/>
  <c r="N570" i="6"/>
  <c r="I152" i="6"/>
  <c r="M120" i="6"/>
  <c r="P102" i="6"/>
  <c r="R670" i="6"/>
  <c r="H305" i="11"/>
  <c r="R190" i="6"/>
  <c r="Q326" i="6"/>
  <c r="L794" i="6"/>
  <c r="X794" i="6"/>
  <c r="E350" i="11"/>
  <c r="E836" i="6"/>
  <c r="E289" i="6"/>
  <c r="E227" i="6"/>
  <c r="E800" i="11"/>
  <c r="L799" i="11"/>
  <c r="S799" i="11"/>
  <c r="E114" i="6"/>
  <c r="E390" i="6"/>
  <c r="E434" i="11"/>
  <c r="R434" i="11"/>
  <c r="E360" i="11"/>
  <c r="E839" i="6"/>
  <c r="E668" i="6"/>
  <c r="H834" i="6"/>
  <c r="W834" i="6"/>
  <c r="E683" i="11"/>
  <c r="G683" i="11"/>
  <c r="B683" i="11"/>
  <c r="E30" i="11"/>
  <c r="G30" i="11"/>
  <c r="B30" i="11"/>
  <c r="E790" i="6"/>
  <c r="E393" i="6"/>
  <c r="I533" i="6"/>
  <c r="O418" i="6"/>
  <c r="P188" i="6"/>
  <c r="P67" i="6"/>
  <c r="P234" i="6"/>
  <c r="S711" i="6"/>
  <c r="R509" i="6"/>
  <c r="H615" i="11"/>
  <c r="E184" i="11"/>
  <c r="T184" i="11"/>
  <c r="E377" i="11"/>
  <c r="E818" i="11"/>
  <c r="U818" i="11"/>
  <c r="E378" i="6"/>
  <c r="E142" i="11"/>
  <c r="L141" i="11"/>
  <c r="S141" i="11"/>
  <c r="H569" i="6"/>
  <c r="W569" i="6"/>
  <c r="E681" i="6"/>
  <c r="E219" i="11"/>
  <c r="T219" i="11"/>
  <c r="E543" i="11"/>
  <c r="E751" i="6"/>
  <c r="H510" i="6"/>
  <c r="B510" i="6"/>
  <c r="E627" i="11"/>
  <c r="N627" i="11"/>
  <c r="E790" i="11"/>
  <c r="H626" i="6"/>
  <c r="W626" i="6"/>
  <c r="E540" i="11"/>
  <c r="E84" i="6"/>
  <c r="E679" i="11"/>
  <c r="E105" i="6"/>
  <c r="H827" i="6"/>
  <c r="W827" i="6"/>
  <c r="E741" i="6"/>
  <c r="E98" i="11"/>
  <c r="E335" i="6"/>
  <c r="E425" i="6"/>
  <c r="E421" i="6"/>
  <c r="E283" i="6"/>
  <c r="H805" i="6"/>
  <c r="H732" i="6"/>
  <c r="H499" i="6"/>
  <c r="W499" i="6"/>
  <c r="E261" i="6"/>
  <c r="H519" i="11"/>
  <c r="G504" i="6"/>
  <c r="N166" i="6"/>
  <c r="R265" i="6"/>
  <c r="E251" i="6"/>
  <c r="E69" i="11"/>
  <c r="U69" i="11"/>
  <c r="E34" i="11"/>
  <c r="E358" i="11"/>
  <c r="Q358" i="11"/>
  <c r="E641" i="6"/>
  <c r="E676" i="6"/>
  <c r="E700" i="6"/>
  <c r="H671" i="6"/>
  <c r="B671" i="6"/>
  <c r="E216" i="11"/>
  <c r="L215" i="11"/>
  <c r="S215" i="11"/>
  <c r="E648" i="6"/>
  <c r="H164" i="6"/>
  <c r="W164" i="6"/>
  <c r="E803" i="6"/>
  <c r="E307" i="6"/>
  <c r="H301" i="6"/>
  <c r="E709" i="11"/>
  <c r="U709" i="11"/>
  <c r="E618" i="11"/>
  <c r="E155" i="11"/>
  <c r="G155" i="11"/>
  <c r="B155" i="11"/>
  <c r="H701" i="6"/>
  <c r="W701" i="6"/>
  <c r="E190" i="11"/>
  <c r="R190" i="11"/>
  <c r="H50" i="6"/>
  <c r="W50" i="6"/>
  <c r="H770" i="6"/>
  <c r="B770" i="6"/>
  <c r="E547" i="6"/>
  <c r="E266" i="11"/>
  <c r="G266" i="11"/>
  <c r="B266" i="11"/>
  <c r="E50" i="6"/>
  <c r="H384" i="6"/>
  <c r="W384" i="6"/>
  <c r="E152" i="6"/>
  <c r="H199" i="6"/>
  <c r="W199" i="6"/>
  <c r="H662" i="6"/>
  <c r="W662" i="6"/>
  <c r="E454" i="11"/>
  <c r="T454" i="11"/>
  <c r="O30" i="6"/>
  <c r="M243" i="6"/>
  <c r="R714" i="6"/>
  <c r="E213" i="6"/>
  <c r="E433" i="11"/>
  <c r="O433" i="11"/>
  <c r="E410" i="11"/>
  <c r="N410" i="11"/>
  <c r="H392" i="6"/>
  <c r="W392" i="6"/>
  <c r="H523" i="6"/>
  <c r="W523" i="6"/>
  <c r="E273" i="11"/>
  <c r="L273" i="11"/>
  <c r="S273" i="11"/>
  <c r="E177" i="6"/>
  <c r="E419" i="11"/>
  <c r="E452" i="11"/>
  <c r="E630" i="6"/>
  <c r="E469" i="11"/>
  <c r="N469" i="11"/>
  <c r="E172" i="11"/>
  <c r="Q172" i="11"/>
  <c r="E121" i="11"/>
  <c r="G121" i="11"/>
  <c r="B121" i="11"/>
  <c r="E594" i="11"/>
  <c r="N594" i="11"/>
  <c r="E459" i="11"/>
  <c r="R459" i="11"/>
  <c r="E131" i="6"/>
  <c r="E144" i="11"/>
  <c r="P144" i="11"/>
  <c r="H646" i="6"/>
  <c r="E838" i="6"/>
  <c r="E259" i="11"/>
  <c r="H653" i="6"/>
  <c r="W653" i="6"/>
  <c r="E128" i="11"/>
  <c r="P128" i="11"/>
  <c r="H402" i="6"/>
  <c r="B402" i="6"/>
  <c r="E589" i="6"/>
  <c r="E103" i="6"/>
  <c r="H233" i="6"/>
  <c r="W233" i="6"/>
  <c r="E731" i="11"/>
  <c r="N731" i="11"/>
  <c r="S156" i="6"/>
  <c r="O370" i="6"/>
  <c r="Q708" i="6"/>
  <c r="M586" i="6"/>
  <c r="G255" i="6"/>
  <c r="F796" i="6"/>
  <c r="Q525" i="6"/>
  <c r="G274" i="6"/>
  <c r="Q343" i="6"/>
  <c r="Q57" i="6"/>
  <c r="F419" i="6"/>
  <c r="P728" i="6"/>
  <c r="M492" i="6"/>
  <c r="R519" i="6"/>
  <c r="G317" i="6"/>
  <c r="G369" i="6"/>
  <c r="S727" i="6"/>
  <c r="N614" i="6"/>
  <c r="E194" i="11"/>
  <c r="E603" i="11"/>
  <c r="U603" i="11"/>
  <c r="E474" i="11"/>
  <c r="N474" i="11"/>
  <c r="E655" i="11"/>
  <c r="E38" i="6"/>
  <c r="E182" i="6"/>
  <c r="E410" i="6"/>
  <c r="E568" i="11"/>
  <c r="E41" i="6"/>
  <c r="E153" i="11"/>
  <c r="G153" i="11"/>
  <c r="B153" i="11"/>
  <c r="E721" i="6"/>
  <c r="E556" i="11"/>
  <c r="P556" i="11"/>
  <c r="E792" i="6"/>
  <c r="E793" i="6"/>
  <c r="E280" i="6"/>
  <c r="E96" i="11"/>
  <c r="E347" i="11"/>
  <c r="H362" i="6"/>
  <c r="B362" i="6"/>
  <c r="H351" i="6"/>
  <c r="H63" i="6"/>
  <c r="B63" i="6"/>
  <c r="H155" i="6"/>
  <c r="E95" i="11"/>
  <c r="E350" i="6"/>
  <c r="E687" i="11"/>
  <c r="G687" i="11"/>
  <c r="B687" i="11"/>
  <c r="E724" i="11"/>
  <c r="H184" i="6"/>
  <c r="H698" i="6"/>
  <c r="E195" i="6"/>
  <c r="E795" i="11"/>
  <c r="O795" i="11"/>
  <c r="H259" i="6"/>
  <c r="H670" i="6"/>
  <c r="W670" i="6"/>
  <c r="H180" i="6"/>
  <c r="B180" i="6"/>
  <c r="L701" i="6"/>
  <c r="X701" i="6"/>
  <c r="E164" i="6"/>
  <c r="H592" i="6"/>
  <c r="H587" i="6"/>
  <c r="B587" i="6"/>
  <c r="E79" i="6"/>
  <c r="E612" i="6"/>
  <c r="E429" i="11"/>
  <c r="E386" i="6"/>
  <c r="E750" i="11"/>
  <c r="E195" i="11"/>
  <c r="E669" i="11"/>
  <c r="N669" i="11"/>
  <c r="E722" i="11"/>
  <c r="P722" i="11"/>
  <c r="E582" i="6"/>
  <c r="H65" i="6"/>
  <c r="W65" i="6"/>
  <c r="E528" i="6"/>
  <c r="E564" i="6"/>
  <c r="H709" i="6"/>
  <c r="B709" i="6"/>
  <c r="E491" i="11"/>
  <c r="U491" i="11"/>
  <c r="O281" i="6"/>
  <c r="E353" i="11"/>
  <c r="R156" i="6"/>
  <c r="N810" i="6"/>
  <c r="H649" i="11"/>
  <c r="G624" i="6"/>
  <c r="O407" i="6"/>
  <c r="E619" i="6"/>
  <c r="E147" i="11"/>
  <c r="H796" i="6"/>
  <c r="W796" i="6"/>
  <c r="E126" i="11"/>
  <c r="T126" i="11"/>
  <c r="H734" i="6"/>
  <c r="W734" i="6"/>
  <c r="E703" i="11"/>
  <c r="R703" i="11"/>
  <c r="E396" i="6"/>
  <c r="E305" i="6"/>
  <c r="E72" i="6"/>
  <c r="E107" i="6"/>
  <c r="H98" i="6"/>
  <c r="B98" i="6"/>
  <c r="E662" i="6"/>
  <c r="E699" i="11"/>
  <c r="E69" i="6"/>
  <c r="H456" i="6"/>
  <c r="B456" i="6"/>
  <c r="E765" i="11"/>
  <c r="G765" i="11"/>
  <c r="B765" i="11"/>
  <c r="E651" i="11"/>
  <c r="E110" i="6"/>
  <c r="E705" i="6"/>
  <c r="H474" i="6"/>
  <c r="E321" i="6"/>
  <c r="E325" i="6"/>
  <c r="E479" i="11"/>
  <c r="Q479" i="11"/>
  <c r="E424" i="11"/>
  <c r="E208" i="11"/>
  <c r="L208" i="11"/>
  <c r="E586" i="6"/>
  <c r="E412" i="6"/>
  <c r="H625" i="6"/>
  <c r="W625" i="6"/>
  <c r="E146" i="6"/>
  <c r="E710" i="11"/>
  <c r="L710" i="11"/>
  <c r="S710" i="11"/>
  <c r="R702" i="6"/>
  <c r="S420" i="6"/>
  <c r="N793" i="6"/>
  <c r="R665" i="6"/>
  <c r="E296" i="6"/>
  <c r="E640" i="11"/>
  <c r="H136" i="6"/>
  <c r="B136" i="6"/>
  <c r="E360" i="6"/>
  <c r="H327" i="6"/>
  <c r="E405" i="11"/>
  <c r="L405" i="11"/>
  <c r="S405" i="11"/>
  <c r="E634" i="11"/>
  <c r="T634" i="11"/>
  <c r="E288" i="11"/>
  <c r="U288" i="11"/>
  <c r="E804" i="11"/>
  <c r="N804" i="11"/>
  <c r="E239" i="6"/>
  <c r="E669" i="6"/>
  <c r="E543" i="6"/>
  <c r="E617" i="11"/>
  <c r="Q617" i="11"/>
  <c r="H165" i="6"/>
  <c r="E93" i="11"/>
  <c r="U93" i="11"/>
  <c r="E245" i="11"/>
  <c r="Q245" i="11"/>
  <c r="E798" i="11"/>
  <c r="N798" i="11"/>
  <c r="H539" i="6"/>
  <c r="W539" i="6"/>
  <c r="H51" i="6"/>
  <c r="B51" i="6"/>
  <c r="H506" i="6"/>
  <c r="E240" i="6"/>
  <c r="H547" i="6"/>
  <c r="E728" i="6"/>
  <c r="H188" i="6"/>
  <c r="B188" i="6"/>
  <c r="E120" i="6"/>
  <c r="H716" i="6"/>
  <c r="E147" i="6"/>
  <c r="H160" i="6"/>
  <c r="N310" i="6"/>
  <c r="Q165" i="6"/>
  <c r="G430" i="6"/>
  <c r="N58" i="6"/>
  <c r="E256" i="11"/>
  <c r="O256" i="11"/>
  <c r="E789" i="6"/>
  <c r="H387" i="6"/>
  <c r="B387" i="6"/>
  <c r="E426" i="6"/>
  <c r="H478" i="6"/>
  <c r="W478" i="6"/>
  <c r="E230" i="11"/>
  <c r="H42" i="6"/>
  <c r="W42" i="6"/>
  <c r="E792" i="11"/>
  <c r="Q792" i="11"/>
  <c r="E577" i="11"/>
  <c r="E193" i="11"/>
  <c r="E770" i="11"/>
  <c r="G770" i="11"/>
  <c r="B770" i="11"/>
  <c r="E407" i="11"/>
  <c r="P407" i="11"/>
  <c r="E116" i="6"/>
  <c r="E804" i="6"/>
  <c r="E510" i="11"/>
  <c r="R510" i="11"/>
  <c r="E313" i="6"/>
  <c r="E668" i="11"/>
  <c r="P668" i="11"/>
  <c r="H226" i="6"/>
  <c r="B226" i="6"/>
  <c r="E559" i="11"/>
  <c r="H466" i="6"/>
  <c r="B466" i="6"/>
  <c r="E336" i="11"/>
  <c r="N336" i="11"/>
  <c r="E331" i="6"/>
  <c r="H365" i="6"/>
  <c r="W365" i="6"/>
  <c r="E140" i="6"/>
  <c r="E594" i="6"/>
  <c r="H250" i="6"/>
  <c r="H67" i="11"/>
  <c r="S53" i="6"/>
  <c r="G314" i="6"/>
  <c r="G120" i="6"/>
  <c r="F154" i="6"/>
  <c r="F173" i="6"/>
  <c r="Q123" i="6"/>
  <c r="Q358" i="6"/>
  <c r="F107" i="6"/>
  <c r="F376" i="6"/>
  <c r="O256" i="6"/>
  <c r="Q252" i="6"/>
  <c r="H245" i="11"/>
  <c r="R101" i="6"/>
  <c r="O45" i="6"/>
  <c r="M125" i="6"/>
  <c r="I311" i="6"/>
  <c r="I830" i="6"/>
  <c r="E264" i="11"/>
  <c r="Q264" i="11"/>
  <c r="E290" i="11"/>
  <c r="E322" i="6"/>
  <c r="E650" i="11"/>
  <c r="G650" i="11"/>
  <c r="B650" i="11"/>
  <c r="E413" i="6"/>
  <c r="E161" i="6"/>
  <c r="E812" i="11"/>
  <c r="U812" i="11"/>
  <c r="H629" i="6"/>
  <c r="E308" i="11"/>
  <c r="E735" i="6"/>
  <c r="H737" i="6"/>
  <c r="B737" i="6"/>
  <c r="E202" i="11"/>
  <c r="E449" i="6"/>
  <c r="E346" i="11"/>
  <c r="E130" i="6"/>
  <c r="E90" i="11"/>
  <c r="G90" i="11"/>
  <c r="B90" i="11"/>
  <c r="E337" i="11"/>
  <c r="E297" i="6"/>
  <c r="H221" i="6"/>
  <c r="B221" i="6"/>
  <c r="H177" i="6"/>
  <c r="E242" i="11"/>
  <c r="T242" i="11"/>
  <c r="H793" i="6"/>
  <c r="W793" i="6"/>
  <c r="E724" i="6"/>
  <c r="H628" i="6"/>
  <c r="W628" i="6"/>
  <c r="E283" i="11"/>
  <c r="O283" i="11"/>
  <c r="H363" i="6"/>
  <c r="H23" i="6"/>
  <c r="E54" i="11"/>
  <c r="O54" i="11"/>
  <c r="E730" i="11"/>
  <c r="L729" i="11"/>
  <c r="S729" i="11"/>
  <c r="E416" i="11"/>
  <c r="G416" i="11"/>
  <c r="B416" i="11"/>
  <c r="H192" i="6"/>
  <c r="B192" i="6"/>
  <c r="E829" i="6"/>
  <c r="H781" i="6"/>
  <c r="H720" i="6"/>
  <c r="H677" i="6"/>
  <c r="B677" i="6"/>
  <c r="L359" i="6"/>
  <c r="X359" i="6"/>
  <c r="E192" i="6"/>
  <c r="E59" i="6"/>
  <c r="E775" i="6"/>
  <c r="E28" i="11"/>
  <c r="N28" i="11"/>
  <c r="H546" i="6"/>
  <c r="B546" i="6"/>
  <c r="E527" i="6"/>
  <c r="E429" i="6"/>
  <c r="E76" i="6"/>
  <c r="H694" i="6"/>
  <c r="W694" i="6"/>
  <c r="E217" i="11"/>
  <c r="P217" i="11"/>
  <c r="E305" i="11"/>
  <c r="L305" i="11"/>
  <c r="S305" i="11"/>
  <c r="E622" i="6"/>
  <c r="H444" i="6"/>
  <c r="W444" i="6"/>
  <c r="H318" i="6"/>
  <c r="E113" i="11"/>
  <c r="T113" i="11"/>
  <c r="E832" i="6"/>
  <c r="E375" i="11"/>
  <c r="O375" i="11"/>
  <c r="G159" i="6"/>
  <c r="O633" i="6"/>
  <c r="O364" i="6"/>
  <c r="O316" i="6"/>
  <c r="R332" i="6"/>
  <c r="I458" i="6"/>
  <c r="H56" i="11"/>
  <c r="E704" i="11"/>
  <c r="R704" i="11"/>
  <c r="E122" i="11"/>
  <c r="E228" i="6"/>
  <c r="E286" i="11"/>
  <c r="Q286" i="11"/>
  <c r="E815" i="11"/>
  <c r="O815" i="11"/>
  <c r="E476" i="11"/>
  <c r="E273" i="6"/>
  <c r="E422" i="11"/>
  <c r="O422" i="11"/>
  <c r="E690" i="6"/>
  <c r="E204" i="6"/>
  <c r="H550" i="6"/>
  <c r="B550" i="6"/>
  <c r="E24" i="6"/>
  <c r="E619" i="11"/>
  <c r="U619" i="11"/>
  <c r="E609" i="6"/>
  <c r="E610" i="11"/>
  <c r="N610" i="11"/>
  <c r="H21" i="6"/>
  <c r="B21" i="6"/>
  <c r="E590" i="6"/>
  <c r="E344" i="11"/>
  <c r="H831" i="6"/>
  <c r="B831" i="6"/>
  <c r="H458" i="6"/>
  <c r="H249" i="6"/>
  <c r="B249" i="6"/>
  <c r="H344" i="6"/>
  <c r="W344" i="6"/>
  <c r="E462" i="11"/>
  <c r="T462" i="11"/>
  <c r="E716" i="11"/>
  <c r="N716" i="11"/>
  <c r="E754" i="6"/>
  <c r="H197" i="6"/>
  <c r="B197" i="6"/>
  <c r="E488" i="6"/>
  <c r="E294" i="11"/>
  <c r="R294" i="11"/>
  <c r="E139" i="6"/>
  <c r="R341" i="6"/>
  <c r="S499" i="6"/>
  <c r="R270" i="6"/>
  <c r="O228" i="6"/>
  <c r="R111" i="6"/>
  <c r="E664" i="11"/>
  <c r="L663" i="11"/>
  <c r="H507" i="6"/>
  <c r="W507" i="6"/>
  <c r="E560" i="11"/>
  <c r="Q560" i="11"/>
  <c r="E131" i="11"/>
  <c r="U131" i="11"/>
  <c r="H472" i="6"/>
  <c r="B472" i="6"/>
  <c r="E632" i="6"/>
  <c r="E560" i="6"/>
  <c r="E541" i="11"/>
  <c r="O541" i="11"/>
  <c r="E421" i="11"/>
  <c r="H452" i="6"/>
  <c r="W452" i="6"/>
  <c r="H450" i="6"/>
  <c r="E183" i="11"/>
  <c r="E763" i="11"/>
  <c r="L762" i="11"/>
  <c r="E190" i="6"/>
  <c r="E62" i="11"/>
  <c r="Q62" i="11"/>
  <c r="E125" i="11"/>
  <c r="Q125" i="11"/>
  <c r="E817" i="6"/>
  <c r="E243" i="11"/>
  <c r="O243" i="11"/>
  <c r="H117" i="6"/>
  <c r="B117" i="6"/>
  <c r="E369" i="11"/>
  <c r="E623" i="6"/>
  <c r="E442" i="11"/>
  <c r="L442" i="11"/>
  <c r="S442" i="11"/>
  <c r="E578" i="6"/>
  <c r="E607" i="11"/>
  <c r="E481" i="6"/>
  <c r="E489" i="11"/>
  <c r="H570" i="6"/>
  <c r="B570" i="6"/>
  <c r="E330" i="11"/>
  <c r="T330" i="11"/>
  <c r="G805" i="6"/>
  <c r="M35" i="6"/>
  <c r="G802" i="6"/>
  <c r="O33" i="6"/>
  <c r="E168" i="11"/>
  <c r="E766" i="11"/>
  <c r="E197" i="11"/>
  <c r="T197" i="11"/>
  <c r="E579" i="11"/>
  <c r="E254" i="6"/>
  <c r="E517" i="6"/>
  <c r="E308" i="6"/>
  <c r="E753" i="11"/>
  <c r="Q753" i="11"/>
  <c r="E94" i="6"/>
  <c r="E688" i="11"/>
  <c r="P688" i="11"/>
  <c r="E381" i="6"/>
  <c r="H190" i="6"/>
  <c r="E592" i="6"/>
  <c r="E610" i="6"/>
  <c r="E181" i="6"/>
  <c r="E304" i="6"/>
  <c r="E758" i="6"/>
  <c r="E237" i="11"/>
  <c r="E695" i="6"/>
  <c r="E254" i="11"/>
  <c r="E304" i="11"/>
  <c r="H321" i="6"/>
  <c r="E340" i="11"/>
  <c r="Q340" i="11"/>
  <c r="E117" i="11"/>
  <c r="E683" i="6"/>
  <c r="H359" i="6"/>
  <c r="B359" i="6"/>
  <c r="R137" i="6"/>
  <c r="R435" i="6"/>
  <c r="S308" i="6"/>
  <c r="M395" i="6"/>
  <c r="Q676" i="6"/>
  <c r="S129" i="6"/>
  <c r="I235" i="6"/>
  <c r="N299" i="6"/>
  <c r="H250" i="11"/>
  <c r="Q196" i="6"/>
  <c r="G88" i="6"/>
  <c r="P324" i="6"/>
  <c r="G155" i="6"/>
  <c r="S505" i="6"/>
  <c r="F835" i="6"/>
  <c r="M408" i="6"/>
  <c r="R97" i="6"/>
  <c r="G403" i="6"/>
  <c r="E54" i="6"/>
  <c r="E207" i="11"/>
  <c r="U207" i="11"/>
  <c r="E715" i="6"/>
  <c r="E591" i="6"/>
  <c r="E692" i="6"/>
  <c r="E785" i="6"/>
  <c r="E72" i="11"/>
  <c r="P72" i="11"/>
  <c r="E514" i="11"/>
  <c r="E755" i="6"/>
  <c r="E453" i="6"/>
  <c r="H305" i="6"/>
  <c r="B305" i="6"/>
  <c r="E492" i="6"/>
  <c r="E661" i="6"/>
  <c r="E415" i="6"/>
  <c r="E631" i="11"/>
  <c r="L630" i="11"/>
  <c r="S630" i="11"/>
  <c r="E68" i="6"/>
  <c r="E816" i="6"/>
  <c r="E341" i="11"/>
  <c r="H687" i="6"/>
  <c r="W687" i="6"/>
  <c r="E601" i="11"/>
  <c r="U601" i="11"/>
  <c r="H312" i="6"/>
  <c r="B312" i="6"/>
  <c r="E30" i="6"/>
  <c r="E198" i="11"/>
  <c r="R198" i="11"/>
  <c r="E499" i="6"/>
  <c r="E135" i="6"/>
  <c r="E167" i="6"/>
  <c r="E376" i="11"/>
  <c r="U376" i="11"/>
  <c r="H361" i="6"/>
  <c r="H376" i="6"/>
  <c r="W376" i="6"/>
  <c r="E87" i="6"/>
  <c r="H374" i="6"/>
  <c r="B374" i="6"/>
  <c r="H278" i="6"/>
  <c r="H636" i="6"/>
  <c r="B636" i="6"/>
  <c r="H46" i="6"/>
  <c r="W46" i="6"/>
  <c r="E714" i="6"/>
  <c r="L636" i="6"/>
  <c r="X636" i="6"/>
  <c r="H303" i="6"/>
  <c r="W303" i="6"/>
  <c r="H335" i="6"/>
  <c r="W335" i="6"/>
  <c r="E148" i="11"/>
  <c r="N148" i="11"/>
  <c r="E526" i="6"/>
  <c r="F564" i="6"/>
  <c r="I710" i="6"/>
  <c r="E58" i="6"/>
  <c r="E566" i="11"/>
  <c r="E522" i="11"/>
  <c r="L522" i="11"/>
  <c r="S522" i="11"/>
  <c r="E597" i="11"/>
  <c r="Q597" i="11"/>
  <c r="H52" i="6"/>
  <c r="W52" i="6"/>
  <c r="E145" i="11"/>
  <c r="P145" i="11"/>
  <c r="E477" i="11"/>
  <c r="Q775" i="6"/>
  <c r="E504" i="6"/>
  <c r="E259" i="6"/>
  <c r="E457" i="11"/>
  <c r="E752" i="6"/>
  <c r="E420" i="6"/>
  <c r="E87" i="11"/>
  <c r="Q87" i="11"/>
  <c r="H661" i="6"/>
  <c r="I703" i="6"/>
  <c r="H518" i="6"/>
  <c r="B518" i="6"/>
  <c r="H209" i="6"/>
  <c r="W209" i="6"/>
  <c r="H806" i="6"/>
  <c r="W806" i="6"/>
  <c r="E65" i="11"/>
  <c r="R65" i="11"/>
  <c r="H462" i="6"/>
  <c r="B462" i="6"/>
  <c r="E758" i="11"/>
  <c r="E268" i="6"/>
  <c r="Q296" i="6"/>
  <c r="I697" i="6"/>
  <c r="I29" i="6"/>
  <c r="G432" i="6"/>
  <c r="E740" i="6"/>
  <c r="E288" i="6"/>
  <c r="E177" i="11"/>
  <c r="Q177" i="11"/>
  <c r="E778" i="6"/>
  <c r="E514" i="6"/>
  <c r="H676" i="6"/>
  <c r="B676" i="6"/>
  <c r="E626" i="11"/>
  <c r="E91" i="6"/>
  <c r="E403" i="6"/>
  <c r="E150" i="6"/>
  <c r="H194" i="6"/>
  <c r="H601" i="6"/>
  <c r="W601" i="6"/>
  <c r="H762" i="6"/>
  <c r="P469" i="6"/>
  <c r="R139" i="6"/>
  <c r="I417" i="6"/>
  <c r="I767" i="6"/>
  <c r="S59" i="6"/>
  <c r="S752" i="6"/>
  <c r="H325" i="11"/>
  <c r="S582" i="6"/>
  <c r="F772" i="6"/>
  <c r="G310" i="6"/>
  <c r="M579" i="6"/>
  <c r="H130" i="11"/>
  <c r="O644" i="6"/>
  <c r="R439" i="6"/>
  <c r="R759" i="6"/>
  <c r="R801" i="6"/>
  <c r="G839" i="6"/>
  <c r="O610" i="6"/>
  <c r="G803" i="6"/>
  <c r="M220" i="6"/>
  <c r="N371" i="6"/>
  <c r="S653" i="6"/>
  <c r="H828" i="6"/>
  <c r="B828" i="6"/>
  <c r="H741" i="6"/>
  <c r="E523" i="6"/>
  <c r="H404" i="6"/>
  <c r="H748" i="6"/>
  <c r="B748" i="6"/>
  <c r="H811" i="6"/>
  <c r="H525" i="6"/>
  <c r="B525" i="6"/>
  <c r="R279" i="6"/>
  <c r="G786" i="6"/>
  <c r="F279" i="6"/>
  <c r="P516" i="6"/>
  <c r="H406" i="11"/>
  <c r="P133" i="6"/>
  <c r="F422" i="6"/>
  <c r="M574" i="6"/>
  <c r="H619" i="11"/>
  <c r="O669" i="6"/>
  <c r="N233" i="6"/>
  <c r="I426" i="6"/>
  <c r="M751" i="6"/>
  <c r="R114" i="6"/>
  <c r="R225" i="6"/>
  <c r="H209" i="11"/>
  <c r="N646" i="6"/>
  <c r="R576" i="6"/>
  <c r="I688" i="6"/>
  <c r="I81" i="6"/>
  <c r="I742" i="6"/>
  <c r="O524" i="6"/>
  <c r="S811" i="6"/>
  <c r="H74" i="11"/>
  <c r="G125" i="6"/>
  <c r="R68" i="6"/>
  <c r="H777" i="11"/>
  <c r="H713" i="11"/>
  <c r="P708" i="6"/>
  <c r="H805" i="11"/>
  <c r="N44" i="6"/>
  <c r="G295" i="6"/>
  <c r="F590" i="6"/>
  <c r="O766" i="6"/>
  <c r="S740" i="6"/>
  <c r="F769" i="6"/>
  <c r="G254" i="6"/>
  <c r="M28" i="6"/>
  <c r="Q771" i="6"/>
  <c r="O369" i="6"/>
  <c r="H803" i="11"/>
  <c r="S532" i="6"/>
  <c r="O283" i="6"/>
  <c r="R205" i="6"/>
  <c r="H743" i="6"/>
  <c r="E555" i="6"/>
  <c r="H651" i="6"/>
  <c r="W651" i="6"/>
  <c r="H640" i="6"/>
  <c r="W640" i="6"/>
  <c r="H380" i="6"/>
  <c r="H208" i="6"/>
  <c r="W208" i="6"/>
  <c r="E128" i="6"/>
  <c r="Q244" i="6"/>
  <c r="N744" i="6"/>
  <c r="I578" i="6"/>
  <c r="F88" i="6"/>
  <c r="P430" i="6"/>
  <c r="Q48" i="6"/>
  <c r="R524" i="6"/>
  <c r="H470" i="11"/>
  <c r="R44" i="6"/>
  <c r="F732" i="6"/>
  <c r="H487" i="11"/>
  <c r="G231" i="6"/>
  <c r="I510" i="6"/>
  <c r="N257" i="6"/>
  <c r="Q457" i="6"/>
  <c r="H482" i="11"/>
  <c r="S457" i="6"/>
  <c r="G792" i="6"/>
  <c r="Q569" i="6"/>
  <c r="Q154" i="6"/>
  <c r="P113" i="6"/>
  <c r="R720" i="6"/>
  <c r="I621" i="6"/>
  <c r="O591" i="6"/>
  <c r="M571" i="6"/>
  <c r="F101" i="6"/>
  <c r="S176" i="6"/>
  <c r="M680" i="6"/>
  <c r="P416" i="6"/>
  <c r="Q166" i="6"/>
  <c r="O191" i="6"/>
  <c r="Q747" i="6"/>
  <c r="G259" i="6"/>
  <c r="H335" i="11"/>
  <c r="M87" i="6"/>
  <c r="S447" i="6"/>
  <c r="G77" i="6"/>
  <c r="O678" i="6"/>
  <c r="R322" i="6"/>
  <c r="S829" i="6"/>
  <c r="S373" i="6"/>
  <c r="P737" i="6"/>
  <c r="S400" i="6"/>
  <c r="E512" i="6"/>
  <c r="E813" i="11"/>
  <c r="H516" i="6"/>
  <c r="E284" i="6"/>
  <c r="R764" i="6"/>
  <c r="M768" i="6"/>
  <c r="E726" i="11"/>
  <c r="E697" i="6"/>
  <c r="E737" i="11"/>
  <c r="E158" i="6"/>
  <c r="E320" i="11"/>
  <c r="N320" i="11"/>
  <c r="E593" i="11"/>
  <c r="R593" i="11"/>
  <c r="E779" i="11"/>
  <c r="Q779" i="11"/>
  <c r="Q42" i="6"/>
  <c r="E298" i="11"/>
  <c r="T298" i="11"/>
  <c r="H559" i="6"/>
  <c r="B559" i="6"/>
  <c r="E562" i="6"/>
  <c r="E220" i="6"/>
  <c r="E681" i="11"/>
  <c r="E322" i="11"/>
  <c r="U322" i="11"/>
  <c r="H750" i="6"/>
  <c r="B750" i="6"/>
  <c r="Q811" i="6"/>
  <c r="E811" i="11"/>
  <c r="O811" i="11"/>
  <c r="H593" i="6"/>
  <c r="E574" i="6"/>
  <c r="E302" i="6"/>
  <c r="H509" i="6"/>
  <c r="E319" i="6"/>
  <c r="E78" i="11"/>
  <c r="N78" i="11"/>
  <c r="N82" i="6"/>
  <c r="Q37" i="6"/>
  <c r="M102" i="6"/>
  <c r="N200" i="6"/>
  <c r="E378" i="11"/>
  <c r="P378" i="11"/>
  <c r="E647" i="6"/>
  <c r="E708" i="11"/>
  <c r="T708" i="11"/>
  <c r="E164" i="11"/>
  <c r="E394" i="11"/>
  <c r="G394" i="11"/>
  <c r="B394" i="11"/>
  <c r="E519" i="11"/>
  <c r="H839" i="6"/>
  <c r="W839" i="6"/>
  <c r="H322" i="6"/>
  <c r="B322" i="6"/>
  <c r="H86" i="6"/>
  <c r="W86" i="6"/>
  <c r="H752" i="6"/>
  <c r="H580" i="6"/>
  <c r="W580" i="6"/>
  <c r="H809" i="6"/>
  <c r="H784" i="6"/>
  <c r="W784" i="6"/>
  <c r="F799" i="6"/>
  <c r="G511" i="6"/>
  <c r="M389" i="6"/>
  <c r="N626" i="6"/>
  <c r="H257" i="11"/>
  <c r="R808" i="6"/>
  <c r="M251" i="6"/>
  <c r="S766" i="6"/>
  <c r="F624" i="6"/>
  <c r="P491" i="6"/>
  <c r="R119" i="6"/>
  <c r="H708" i="11"/>
  <c r="R784" i="6"/>
  <c r="M169" i="6"/>
  <c r="H111" i="11"/>
  <c r="P333" i="6"/>
  <c r="O375" i="6"/>
  <c r="O836" i="6"/>
  <c r="N345" i="6"/>
  <c r="N461" i="6"/>
  <c r="I550" i="6"/>
  <c r="N152" i="6"/>
  <c r="H840" i="6"/>
  <c r="B840" i="6"/>
  <c r="H483" i="6"/>
  <c r="B483" i="6"/>
  <c r="H319" i="6"/>
  <c r="H779" i="6"/>
  <c r="B779" i="6"/>
  <c r="E624" i="11"/>
  <c r="H283" i="6"/>
  <c r="B283" i="6"/>
  <c r="H260" i="6"/>
  <c r="W260" i="6"/>
  <c r="G414" i="6"/>
  <c r="O747" i="6"/>
  <c r="Q24" i="6"/>
  <c r="P61" i="6"/>
  <c r="O462" i="6"/>
  <c r="Q177" i="6"/>
  <c r="O519" i="6"/>
  <c r="H49" i="11"/>
  <c r="Q320" i="6"/>
  <c r="R445" i="6"/>
  <c r="I422" i="6"/>
  <c r="G524" i="6"/>
  <c r="Q61" i="6"/>
  <c r="O713" i="6"/>
  <c r="H86" i="11"/>
  <c r="G488" i="6"/>
  <c r="S672" i="6"/>
  <c r="R49" i="6"/>
  <c r="M776" i="6"/>
  <c r="I546" i="6"/>
  <c r="R749" i="6"/>
  <c r="G634" i="6"/>
  <c r="F45" i="6"/>
  <c r="I181" i="6"/>
  <c r="Q220" i="6"/>
  <c r="F505" i="6"/>
  <c r="M832" i="6"/>
  <c r="G165" i="6"/>
  <c r="O312" i="6"/>
  <c r="S174" i="6"/>
  <c r="N365" i="6"/>
  <c r="M272" i="6"/>
  <c r="H743" i="11"/>
  <c r="G356" i="6"/>
  <c r="I223" i="6"/>
  <c r="R753" i="6"/>
  <c r="G33" i="6"/>
  <c r="M741" i="6"/>
  <c r="H347" i="11"/>
  <c r="R637" i="6"/>
  <c r="H195" i="11"/>
  <c r="G268" i="6"/>
  <c r="Q78" i="6"/>
  <c r="Q187" i="6"/>
  <c r="H480" i="6"/>
  <c r="W480" i="6"/>
  <c r="H815" i="6"/>
  <c r="H225" i="6"/>
  <c r="B225" i="6"/>
  <c r="H29" i="6"/>
  <c r="H277" i="6"/>
  <c r="W277" i="6"/>
  <c r="H132" i="6"/>
  <c r="H672" i="6"/>
  <c r="B672" i="6"/>
  <c r="I613" i="6"/>
  <c r="H46" i="11"/>
  <c r="N176" i="6"/>
  <c r="S104" i="6"/>
  <c r="S325" i="6"/>
  <c r="Q109" i="6"/>
  <c r="M69" i="6"/>
  <c r="S75" i="6"/>
  <c r="I443" i="6"/>
  <c r="S107" i="6"/>
  <c r="G402" i="6"/>
  <c r="F477" i="6"/>
  <c r="R446" i="6"/>
  <c r="G811" i="6"/>
  <c r="G56" i="6"/>
  <c r="F573" i="6"/>
  <c r="S99" i="6"/>
  <c r="H185" i="11"/>
  <c r="G727" i="6"/>
  <c r="Q329" i="6"/>
  <c r="P317" i="6"/>
  <c r="I836" i="6"/>
  <c r="O308" i="6"/>
  <c r="H221" i="11"/>
  <c r="S388" i="6"/>
  <c r="O192" i="6"/>
  <c r="G478" i="6"/>
  <c r="S647" i="6"/>
  <c r="P54" i="6"/>
  <c r="I214" i="6"/>
  <c r="M279" i="6"/>
  <c r="H33" i="11"/>
  <c r="H759" i="11"/>
  <c r="S203" i="6"/>
  <c r="O198" i="6"/>
  <c r="P267" i="6"/>
  <c r="I555" i="6"/>
  <c r="O169" i="6"/>
  <c r="F26" i="6"/>
  <c r="Q59" i="6"/>
  <c r="N66" i="6"/>
  <c r="S92" i="6"/>
  <c r="O244" i="6"/>
  <c r="Q155" i="6"/>
  <c r="E829" i="11"/>
  <c r="H125" i="6"/>
  <c r="B125" i="6"/>
  <c r="E770" i="6"/>
  <c r="E306" i="6"/>
  <c r="E204" i="11"/>
  <c r="N498" i="6"/>
  <c r="E101" i="11"/>
  <c r="P101" i="11"/>
  <c r="E674" i="6"/>
  <c r="E222" i="11"/>
  <c r="Q222" i="11"/>
  <c r="E169" i="6"/>
  <c r="H654" i="6"/>
  <c r="H721" i="6"/>
  <c r="W721" i="6"/>
  <c r="E600" i="6"/>
  <c r="H418" i="6"/>
  <c r="B418" i="6"/>
  <c r="F257" i="6"/>
  <c r="E441" i="11"/>
  <c r="E737" i="6"/>
  <c r="E32" i="11"/>
  <c r="U32" i="11"/>
  <c r="E264" i="6"/>
  <c r="H573" i="6"/>
  <c r="E27" i="11"/>
  <c r="H41" i="6"/>
  <c r="B41" i="6"/>
  <c r="F617" i="6"/>
  <c r="H802" i="6"/>
  <c r="B802" i="6"/>
  <c r="E684" i="6"/>
  <c r="E339" i="11"/>
  <c r="T339" i="11"/>
  <c r="E287" i="11"/>
  <c r="E713" i="6"/>
  <c r="E108" i="11"/>
  <c r="T108" i="11"/>
  <c r="M179" i="6"/>
  <c r="O146" i="6"/>
  <c r="Q743" i="6"/>
  <c r="P69" i="6"/>
  <c r="P105" i="6"/>
  <c r="E533" i="6"/>
  <c r="E665" i="11"/>
  <c r="G665" i="11"/>
  <c r="B665" i="11"/>
  <c r="E123" i="6"/>
  <c r="E365" i="6"/>
  <c r="E583" i="6"/>
  <c r="E158" i="11"/>
  <c r="E352" i="11"/>
  <c r="H124" i="6"/>
  <c r="W124" i="6"/>
  <c r="H604" i="6"/>
  <c r="B604" i="6"/>
  <c r="H358" i="6"/>
  <c r="W358" i="6"/>
  <c r="H562" i="6"/>
  <c r="B562" i="6"/>
  <c r="H778" i="6"/>
  <c r="B778" i="6"/>
  <c r="H380" i="11"/>
  <c r="S391" i="6"/>
  <c r="N818" i="6"/>
  <c r="G566" i="6"/>
  <c r="O38" i="6"/>
  <c r="M727" i="6"/>
  <c r="Q391" i="6"/>
  <c r="M591" i="6"/>
  <c r="G321" i="6"/>
  <c r="R129" i="6"/>
  <c r="M420" i="6"/>
  <c r="F511" i="6"/>
  <c r="P149" i="6"/>
  <c r="R232" i="6"/>
  <c r="P604" i="6"/>
  <c r="Q307" i="6"/>
  <c r="O81" i="6"/>
  <c r="F155" i="6"/>
  <c r="F751" i="6"/>
  <c r="O152" i="6"/>
  <c r="H211" i="11"/>
  <c r="M372" i="6"/>
  <c r="H544" i="6"/>
  <c r="H55" i="6"/>
  <c r="H391" i="6"/>
  <c r="W391" i="6"/>
  <c r="H115" i="6"/>
  <c r="W115" i="6"/>
  <c r="H182" i="6"/>
  <c r="H648" i="6"/>
  <c r="H804" i="6"/>
  <c r="H330" i="6"/>
  <c r="B330" i="6"/>
  <c r="F603" i="6"/>
  <c r="Q472" i="6"/>
  <c r="F586" i="6"/>
  <c r="S825" i="6"/>
  <c r="N535" i="6"/>
  <c r="I579" i="6"/>
  <c r="R304" i="6"/>
  <c r="G799" i="6"/>
  <c r="M241" i="6"/>
  <c r="N789" i="6"/>
  <c r="M126" i="6"/>
  <c r="S413" i="6"/>
  <c r="Q58" i="6"/>
  <c r="N524" i="6"/>
  <c r="G113" i="6"/>
  <c r="S158" i="6"/>
  <c r="N820" i="6"/>
  <c r="Q170" i="6"/>
  <c r="G114" i="6"/>
  <c r="F342" i="6"/>
  <c r="I362" i="6"/>
  <c r="N574" i="6"/>
  <c r="H758" i="11"/>
  <c r="M77" i="6"/>
  <c r="H147" i="11"/>
  <c r="M739" i="6"/>
  <c r="O209" i="6"/>
  <c r="H357" i="11"/>
  <c r="G397" i="6"/>
  <c r="H549" i="11"/>
  <c r="O373" i="6"/>
  <c r="I591" i="6"/>
  <c r="S738" i="6"/>
  <c r="S820" i="6"/>
  <c r="P78" i="6"/>
  <c r="O102" i="6"/>
  <c r="F312" i="6"/>
  <c r="N704" i="6"/>
  <c r="G406" i="6"/>
  <c r="H213" i="11"/>
  <c r="Q801" i="6"/>
  <c r="Q744" i="6"/>
  <c r="F639" i="6"/>
  <c r="P163" i="6"/>
  <c r="H314" i="6"/>
  <c r="W314" i="6"/>
  <c r="E739" i="6"/>
  <c r="H760" i="6"/>
  <c r="H357" i="6"/>
  <c r="W357" i="6"/>
  <c r="E708" i="6"/>
  <c r="H170" i="6"/>
  <c r="W170" i="6"/>
  <c r="H75" i="6"/>
  <c r="B75" i="6"/>
  <c r="P159" i="6"/>
  <c r="H598" i="11"/>
  <c r="N481" i="6"/>
  <c r="S671" i="6"/>
  <c r="H387" i="11"/>
  <c r="M107" i="6"/>
  <c r="P281" i="6"/>
  <c r="N742" i="6"/>
  <c r="N715" i="6"/>
  <c r="H589" i="11"/>
  <c r="P647" i="6"/>
  <c r="N178" i="6"/>
  <c r="F268" i="6"/>
  <c r="Q312" i="6"/>
  <c r="Q450" i="6"/>
  <c r="G458" i="6"/>
  <c r="Q80" i="6"/>
  <c r="S359" i="6"/>
  <c r="M160" i="6"/>
  <c r="F815" i="6"/>
  <c r="H120" i="11"/>
  <c r="I722" i="6"/>
  <c r="F219" i="6"/>
  <c r="S789" i="6"/>
  <c r="N420" i="6"/>
  <c r="N339" i="6"/>
  <c r="P124" i="6"/>
  <c r="P769" i="6"/>
  <c r="S170" i="6"/>
  <c r="N519" i="6"/>
  <c r="F588" i="6"/>
  <c r="Q213" i="6"/>
  <c r="H588" i="11"/>
  <c r="S385" i="6"/>
  <c r="G775" i="6"/>
  <c r="R525" i="6"/>
  <c r="I196" i="6"/>
  <c r="R621" i="6"/>
  <c r="M575" i="6"/>
  <c r="O245" i="6"/>
  <c r="S180" i="6"/>
  <c r="O815" i="6"/>
  <c r="N255" i="6"/>
  <c r="N468" i="6"/>
  <c r="O396" i="6"/>
  <c r="O730" i="6"/>
  <c r="S631" i="6"/>
  <c r="S205" i="6"/>
  <c r="P305" i="6"/>
  <c r="G327" i="6"/>
  <c r="I163" i="6"/>
  <c r="F434" i="6"/>
  <c r="O334" i="6"/>
  <c r="G257" i="6"/>
  <c r="I169" i="6"/>
  <c r="G243" i="6"/>
  <c r="F267" i="6"/>
  <c r="M432" i="6"/>
  <c r="M633" i="6"/>
  <c r="I57" i="6"/>
  <c r="H706" i="11"/>
  <c r="R617" i="6"/>
  <c r="I88" i="6"/>
  <c r="Q614" i="6"/>
  <c r="P569" i="6"/>
  <c r="F595" i="6"/>
  <c r="R229" i="6"/>
  <c r="P378" i="6"/>
  <c r="H633" i="11"/>
  <c r="H535" i="11"/>
  <c r="N147" i="6"/>
  <c r="H173" i="11"/>
  <c r="R699" i="6"/>
  <c r="F176" i="6"/>
  <c r="S111" i="6"/>
  <c r="P258" i="6"/>
  <c r="N218" i="6"/>
  <c r="O682" i="6"/>
  <c r="H483" i="11"/>
  <c r="H424" i="6"/>
  <c r="W424" i="6"/>
  <c r="H255" i="6"/>
  <c r="B255" i="6"/>
  <c r="I834" i="6"/>
  <c r="I590" i="6"/>
  <c r="H395" i="11"/>
  <c r="R99" i="6"/>
  <c r="I720" i="6"/>
  <c r="H493" i="11"/>
  <c r="S585" i="6"/>
  <c r="H218" i="11"/>
  <c r="Q281" i="6"/>
  <c r="O499" i="6"/>
  <c r="Q389" i="6"/>
  <c r="E402" i="6"/>
  <c r="H527" i="6"/>
  <c r="H696" i="11"/>
  <c r="R738" i="6"/>
  <c r="O130" i="6"/>
  <c r="G208" i="6"/>
  <c r="S100" i="6"/>
  <c r="H564" i="6"/>
  <c r="W564" i="6"/>
  <c r="H755" i="6"/>
  <c r="W755" i="6"/>
  <c r="E684" i="11"/>
  <c r="N684" i="11"/>
  <c r="H668" i="11"/>
  <c r="I400" i="6"/>
  <c r="E734" i="6"/>
  <c r="H166" i="6"/>
  <c r="B166" i="6"/>
  <c r="E500" i="6"/>
  <c r="S77" i="6"/>
  <c r="E325" i="11"/>
  <c r="N325" i="11"/>
  <c r="P484" i="6"/>
  <c r="E64" i="11"/>
  <c r="T64" i="11"/>
  <c r="O123" i="6"/>
  <c r="I526" i="6"/>
  <c r="G128" i="6"/>
  <c r="G778" i="6"/>
  <c r="I800" i="6"/>
  <c r="S693" i="6"/>
  <c r="N482" i="6"/>
  <c r="M140" i="6"/>
  <c r="O634" i="6"/>
  <c r="M59" i="6"/>
  <c r="O34" i="6"/>
  <c r="Q502" i="6"/>
  <c r="M414" i="6"/>
  <c r="N531" i="6"/>
  <c r="N414" i="6"/>
  <c r="G646" i="6"/>
  <c r="G36" i="6"/>
  <c r="O310" i="6"/>
  <c r="S507" i="6"/>
  <c r="G209" i="6"/>
  <c r="N324" i="6"/>
  <c r="O539" i="6"/>
  <c r="F734" i="6"/>
  <c r="N329" i="6"/>
  <c r="I669" i="6"/>
  <c r="I665" i="6"/>
  <c r="M204" i="6"/>
  <c r="I544" i="6"/>
  <c r="S749" i="6"/>
  <c r="P35" i="6"/>
  <c r="O450" i="6"/>
  <c r="S344" i="6"/>
  <c r="H406" i="6"/>
  <c r="B406" i="6"/>
  <c r="E696" i="11"/>
  <c r="P696" i="11"/>
  <c r="M41" i="6"/>
  <c r="M94" i="6"/>
  <c r="F828" i="6"/>
  <c r="G376" i="6"/>
  <c r="P298" i="6"/>
  <c r="H165" i="11"/>
  <c r="Q231" i="6"/>
  <c r="M725" i="6"/>
  <c r="F556" i="6"/>
  <c r="I794" i="6"/>
  <c r="M803" i="6"/>
  <c r="H82" i="6"/>
  <c r="W82" i="6"/>
  <c r="E224" i="11"/>
  <c r="M701" i="6"/>
  <c r="Q264" i="6"/>
  <c r="I99" i="6"/>
  <c r="I51" i="6"/>
  <c r="I185" i="6"/>
  <c r="H643" i="6"/>
  <c r="E343" i="11"/>
  <c r="L342" i="11"/>
  <c r="S342" i="11"/>
  <c r="E501" i="6"/>
  <c r="M68" i="6"/>
  <c r="H275" i="6"/>
  <c r="B275" i="6"/>
  <c r="E235" i="11"/>
  <c r="T235" i="11"/>
  <c r="H684" i="6"/>
  <c r="E135" i="11"/>
  <c r="T135" i="11"/>
  <c r="H96" i="6"/>
  <c r="B96" i="6"/>
  <c r="E93" i="6"/>
  <c r="H293" i="11"/>
  <c r="H517" i="6"/>
  <c r="W517" i="6"/>
  <c r="M203" i="6"/>
  <c r="R310" i="6"/>
  <c r="N537" i="6"/>
  <c r="F645" i="6"/>
  <c r="O827" i="6"/>
  <c r="P458" i="6"/>
  <c r="I207" i="6"/>
  <c r="P534" i="6"/>
  <c r="H796" i="11"/>
  <c r="P508" i="6"/>
  <c r="M289" i="6"/>
  <c r="R698" i="6"/>
  <c r="M715" i="6"/>
  <c r="I678" i="6"/>
  <c r="N512" i="6"/>
  <c r="F125" i="6"/>
  <c r="I76" i="6"/>
  <c r="Q286" i="6"/>
  <c r="N450" i="6"/>
  <c r="S103" i="6"/>
  <c r="Q274" i="6"/>
  <c r="M201" i="6"/>
  <c r="O293" i="6"/>
  <c r="Q328" i="6"/>
  <c r="O261" i="6"/>
  <c r="M734" i="6"/>
  <c r="F760" i="6"/>
  <c r="F145" i="6"/>
  <c r="M621" i="6"/>
  <c r="N85" i="6"/>
  <c r="N52" i="6"/>
  <c r="M612" i="6"/>
  <c r="S421" i="6"/>
  <c r="N373" i="6"/>
  <c r="I114" i="6"/>
  <c r="F746" i="6"/>
  <c r="P797" i="6"/>
  <c r="P356" i="6"/>
  <c r="I635" i="6"/>
  <c r="I698" i="6"/>
  <c r="P679" i="6"/>
  <c r="H237" i="6"/>
  <c r="W237" i="6"/>
  <c r="H320" i="6"/>
  <c r="W320" i="6"/>
  <c r="Q34" i="6"/>
  <c r="R294" i="6"/>
  <c r="H150" i="11"/>
  <c r="O468" i="6"/>
  <c r="I348" i="6"/>
  <c r="P249" i="6"/>
  <c r="F114" i="6"/>
  <c r="G791" i="6"/>
  <c r="R500" i="6"/>
  <c r="I82" i="6"/>
  <c r="P541" i="6"/>
  <c r="H135" i="6"/>
  <c r="M154" i="6"/>
  <c r="H654" i="11"/>
  <c r="N630" i="6"/>
  <c r="H626" i="11"/>
  <c r="O581" i="6"/>
  <c r="H214" i="11"/>
  <c r="H383" i="6"/>
  <c r="W383" i="6"/>
  <c r="E379" i="11"/>
  <c r="O379" i="11"/>
  <c r="E142" i="6"/>
  <c r="P236" i="6"/>
  <c r="E485" i="6"/>
  <c r="E682" i="11"/>
  <c r="Q682" i="11"/>
  <c r="H91" i="6"/>
  <c r="B91" i="6"/>
  <c r="E56" i="6"/>
  <c r="E184" i="6"/>
  <c r="E585" i="6"/>
  <c r="H36" i="6"/>
  <c r="B36" i="6"/>
  <c r="L387" i="6"/>
  <c r="X387" i="6"/>
  <c r="L629" i="6"/>
  <c r="X629" i="6"/>
  <c r="L261" i="6"/>
  <c r="X261" i="6"/>
  <c r="L358" i="6"/>
  <c r="X358" i="6"/>
  <c r="L443" i="6"/>
  <c r="X443" i="6"/>
  <c r="L249" i="6"/>
  <c r="X249" i="6"/>
  <c r="L81" i="6"/>
  <c r="X81" i="6"/>
  <c r="L641" i="6"/>
  <c r="X641" i="6"/>
  <c r="L529" i="6"/>
  <c r="X529" i="6"/>
  <c r="L465" i="6"/>
  <c r="X465" i="6"/>
  <c r="L401" i="6"/>
  <c r="X401" i="6"/>
  <c r="L309" i="6"/>
  <c r="X309" i="6"/>
  <c r="L564" i="6"/>
  <c r="X564" i="6"/>
  <c r="L500" i="6"/>
  <c r="X500" i="6"/>
  <c r="L436" i="6"/>
  <c r="X436" i="6"/>
  <c r="L372" i="6"/>
  <c r="X372" i="6"/>
  <c r="L193" i="6"/>
  <c r="X193" i="6"/>
  <c r="L583" i="6"/>
  <c r="X583" i="6"/>
  <c r="L519" i="6"/>
  <c r="X519" i="6"/>
  <c r="L439" i="6"/>
  <c r="X439" i="6"/>
  <c r="L205" i="6"/>
  <c r="X205" i="6"/>
  <c r="L713" i="6"/>
  <c r="X713" i="6"/>
  <c r="L453" i="6"/>
  <c r="X453" i="6"/>
  <c r="L488" i="6"/>
  <c r="X488" i="6"/>
  <c r="L571" i="6"/>
  <c r="X571" i="6"/>
  <c r="L221" i="6"/>
  <c r="X221" i="6"/>
  <c r="L231" i="6"/>
  <c r="X231" i="6"/>
  <c r="L673" i="6"/>
  <c r="X673" i="6"/>
  <c r="L597" i="6"/>
  <c r="X597" i="6"/>
  <c r="L497" i="6"/>
  <c r="X497" i="6"/>
  <c r="L433" i="6"/>
  <c r="X433" i="6"/>
  <c r="L369" i="6"/>
  <c r="X369" i="6"/>
  <c r="L181" i="6"/>
  <c r="X181" i="6"/>
  <c r="L532" i="6"/>
  <c r="X532" i="6"/>
  <c r="L468" i="6"/>
  <c r="X468" i="6"/>
  <c r="L404" i="6"/>
  <c r="X404" i="6"/>
  <c r="L318" i="6"/>
  <c r="X318" i="6"/>
  <c r="L615" i="6"/>
  <c r="X615" i="6"/>
  <c r="L551" i="6"/>
  <c r="X551" i="6"/>
  <c r="L487" i="6"/>
  <c r="X487" i="6"/>
  <c r="L375" i="6"/>
  <c r="X375" i="6"/>
  <c r="L685" i="6"/>
  <c r="X685" i="6"/>
  <c r="L455" i="6"/>
  <c r="X455" i="6"/>
  <c r="L391" i="6"/>
  <c r="X391" i="6"/>
  <c r="L269" i="6"/>
  <c r="X269" i="6"/>
  <c r="L68" i="6"/>
  <c r="X68" i="6"/>
  <c r="L423" i="6"/>
  <c r="X423" i="6"/>
  <c r="L357" i="6"/>
  <c r="X357" i="6"/>
  <c r="L141" i="6"/>
  <c r="X141" i="6"/>
  <c r="L509" i="6"/>
  <c r="X509" i="6"/>
  <c r="L324" i="6"/>
  <c r="X324" i="6"/>
  <c r="L621" i="6"/>
  <c r="X621" i="6"/>
  <c r="L151" i="6"/>
  <c r="X151" i="6"/>
  <c r="L560" i="6"/>
  <c r="X560" i="6"/>
  <c r="L190" i="6"/>
  <c r="X190" i="6"/>
  <c r="L445" i="6"/>
  <c r="X445" i="6"/>
  <c r="L177" i="6"/>
  <c r="X177" i="6"/>
  <c r="L460" i="6"/>
  <c r="X460" i="6"/>
  <c r="L590" i="6"/>
  <c r="X590" i="6"/>
  <c r="L28" i="9"/>
  <c r="L618" i="6"/>
  <c r="X618" i="6"/>
  <c r="L434" i="6"/>
  <c r="X434" i="6"/>
  <c r="L260" i="6"/>
  <c r="X260" i="6"/>
  <c r="L343" i="6"/>
  <c r="X343" i="6"/>
  <c r="L87" i="6"/>
  <c r="X87" i="6"/>
  <c r="L126" i="6"/>
  <c r="X126" i="6"/>
  <c r="L669" i="6"/>
  <c r="X669" i="6"/>
  <c r="L589" i="6"/>
  <c r="X589" i="6"/>
  <c r="L493" i="6"/>
  <c r="X493" i="6"/>
  <c r="L429" i="6"/>
  <c r="X429" i="6"/>
  <c r="L496" i="6"/>
  <c r="X496" i="6"/>
  <c r="L579" i="6"/>
  <c r="X579" i="6"/>
  <c r="L253" i="6"/>
  <c r="X253" i="6"/>
  <c r="L697" i="6"/>
  <c r="X697" i="6"/>
  <c r="L543" i="6"/>
  <c r="X543" i="6"/>
  <c r="L602" i="6"/>
  <c r="X602" i="6"/>
  <c r="L370" i="6"/>
  <c r="X370" i="6"/>
  <c r="L196" i="6"/>
  <c r="X196" i="6"/>
  <c r="L279" i="6"/>
  <c r="X279" i="6"/>
  <c r="L23" i="6"/>
  <c r="X23" i="6"/>
  <c r="L62" i="6"/>
  <c r="X62" i="6"/>
  <c r="L653" i="6"/>
  <c r="X653" i="6"/>
  <c r="L541" i="6"/>
  <c r="X541" i="6"/>
  <c r="L477" i="6"/>
  <c r="X477" i="6"/>
  <c r="L397" i="6"/>
  <c r="X397" i="6"/>
  <c r="L432" i="6"/>
  <c r="X432" i="6"/>
  <c r="L515" i="6"/>
  <c r="X515" i="6"/>
  <c r="L598" i="6"/>
  <c r="X598" i="6"/>
  <c r="L521" i="6"/>
  <c r="X521" i="6"/>
  <c r="L402" i="6"/>
  <c r="X402" i="6"/>
  <c r="L562" i="6"/>
  <c r="X562" i="6"/>
  <c r="L185" i="6"/>
  <c r="X185" i="6"/>
  <c r="L132" i="6"/>
  <c r="X132" i="6"/>
  <c r="L215" i="6"/>
  <c r="X215" i="6"/>
  <c r="L254" i="6"/>
  <c r="X254" i="6"/>
  <c r="L65" i="6"/>
  <c r="X65" i="6"/>
  <c r="L637" i="6"/>
  <c r="X637" i="6"/>
  <c r="L525" i="6"/>
  <c r="X525" i="6"/>
  <c r="L461" i="6"/>
  <c r="X461" i="6"/>
  <c r="L293" i="6"/>
  <c r="X293" i="6"/>
  <c r="L368" i="6"/>
  <c r="X368" i="6"/>
  <c r="L451" i="6"/>
  <c r="X451" i="6"/>
  <c r="L308" i="6"/>
  <c r="X308" i="6"/>
  <c r="L393" i="6"/>
  <c r="X393" i="6"/>
  <c r="L381" i="6"/>
  <c r="X381" i="6"/>
  <c r="L229" i="6"/>
  <c r="X229" i="6"/>
  <c r="L544" i="6"/>
  <c r="X544" i="6"/>
  <c r="L480" i="6"/>
  <c r="X480" i="6"/>
  <c r="L416" i="6"/>
  <c r="X416" i="6"/>
  <c r="L342" i="6"/>
  <c r="X342" i="6"/>
  <c r="L113" i="6"/>
  <c r="X113" i="6"/>
  <c r="L563" i="6"/>
  <c r="X563" i="6"/>
  <c r="L499" i="6"/>
  <c r="X499" i="6"/>
  <c r="L435" i="6"/>
  <c r="X435" i="6"/>
  <c r="L371" i="6"/>
  <c r="X371" i="6"/>
  <c r="L189" i="6"/>
  <c r="X189" i="6"/>
  <c r="L546" i="6"/>
  <c r="X546" i="6"/>
  <c r="L116" i="6"/>
  <c r="X116" i="6"/>
  <c r="L238" i="6"/>
  <c r="X238" i="6"/>
  <c r="L649" i="6"/>
  <c r="X649" i="6"/>
  <c r="L473" i="6"/>
  <c r="X473" i="6"/>
  <c r="L329" i="6"/>
  <c r="X329" i="6"/>
  <c r="L380" i="6"/>
  <c r="X380" i="6"/>
  <c r="L463" i="6"/>
  <c r="X463" i="6"/>
  <c r="L292" i="6"/>
  <c r="X292" i="6"/>
  <c r="L365" i="6"/>
  <c r="X365" i="6"/>
  <c r="L165" i="6"/>
  <c r="X165" i="6"/>
  <c r="L528" i="6"/>
  <c r="X528" i="6"/>
  <c r="L464" i="6"/>
  <c r="X464" i="6"/>
  <c r="L400" i="6"/>
  <c r="X400" i="6"/>
  <c r="L305" i="6"/>
  <c r="X305" i="6"/>
  <c r="L611" i="6"/>
  <c r="X611" i="6"/>
  <c r="L547" i="6"/>
  <c r="X547" i="6"/>
  <c r="L483" i="6"/>
  <c r="X483" i="6"/>
  <c r="L419" i="6"/>
  <c r="X419" i="6"/>
  <c r="L349" i="6"/>
  <c r="X349" i="6"/>
  <c r="L125" i="6"/>
  <c r="X125" i="6"/>
  <c r="L482" i="6"/>
  <c r="X482" i="6"/>
  <c r="L52" i="6"/>
  <c r="X52" i="6"/>
  <c r="L174" i="6"/>
  <c r="X174" i="6"/>
  <c r="L633" i="6"/>
  <c r="X633" i="6"/>
  <c r="L457" i="6"/>
  <c r="X457" i="6"/>
  <c r="L149" i="6"/>
  <c r="X149" i="6"/>
  <c r="L289" i="6"/>
  <c r="X289" i="6"/>
  <c r="L415" i="6"/>
  <c r="X415" i="6"/>
  <c r="L311" i="6"/>
  <c r="X311" i="6"/>
  <c r="L413" i="6"/>
  <c r="X413" i="6"/>
  <c r="L337" i="6"/>
  <c r="X337" i="6"/>
  <c r="L101" i="6"/>
  <c r="X101" i="6"/>
  <c r="L512" i="6"/>
  <c r="X512" i="6"/>
  <c r="L448" i="6"/>
  <c r="X448" i="6"/>
  <c r="L384" i="6"/>
  <c r="X384" i="6"/>
  <c r="L241" i="6"/>
  <c r="X241" i="6"/>
  <c r="L595" i="6"/>
  <c r="X595" i="6"/>
  <c r="L531" i="6"/>
  <c r="X531" i="6"/>
  <c r="L467" i="6"/>
  <c r="X467" i="6"/>
  <c r="L403" i="6"/>
  <c r="X403" i="6"/>
  <c r="L317" i="6"/>
  <c r="X317" i="6"/>
  <c r="L614" i="6"/>
  <c r="X614" i="6"/>
  <c r="L121" i="6"/>
  <c r="X121" i="6"/>
  <c r="L199" i="6"/>
  <c r="X199" i="6"/>
  <c r="L49" i="6"/>
  <c r="X49" i="6"/>
  <c r="L537" i="6"/>
  <c r="X537" i="6"/>
  <c r="L409" i="6"/>
  <c r="X409" i="6"/>
  <c r="L508" i="6"/>
  <c r="X508" i="6"/>
  <c r="L591" i="6"/>
  <c r="X591" i="6"/>
  <c r="L301" i="6"/>
  <c r="X301" i="6"/>
  <c r="L144" i="6"/>
  <c r="X144" i="6"/>
  <c r="L109" i="6"/>
  <c r="X109" i="6"/>
  <c r="L446" i="6"/>
  <c r="X446" i="6"/>
  <c r="L119" i="6"/>
  <c r="X119" i="6"/>
  <c r="L227" i="6"/>
  <c r="X227" i="6"/>
  <c r="L94" i="6"/>
  <c r="X94" i="6"/>
  <c r="L418" i="6"/>
  <c r="X418" i="6"/>
  <c r="L244" i="6"/>
  <c r="X244" i="6"/>
  <c r="L327" i="6"/>
  <c r="X327" i="6"/>
  <c r="L71" i="6"/>
  <c r="X71" i="6"/>
  <c r="L110" i="6"/>
  <c r="X110" i="6"/>
  <c r="L681" i="6"/>
  <c r="X681" i="6"/>
  <c r="L613" i="6"/>
  <c r="X613" i="6"/>
  <c r="L505" i="6"/>
  <c r="X505" i="6"/>
  <c r="L441" i="6"/>
  <c r="X441" i="6"/>
  <c r="L377" i="6"/>
  <c r="X377" i="6"/>
  <c r="L572" i="6"/>
  <c r="X572" i="6"/>
  <c r="L444" i="6"/>
  <c r="X444" i="6"/>
  <c r="L225" i="6"/>
  <c r="X225" i="6"/>
  <c r="L527" i="6"/>
  <c r="X527" i="6"/>
  <c r="L399" i="6"/>
  <c r="X399" i="6"/>
  <c r="L610" i="6"/>
  <c r="X610" i="6"/>
  <c r="L228" i="6"/>
  <c r="X228" i="6"/>
  <c r="L55" i="6"/>
  <c r="X55" i="6"/>
  <c r="L510" i="6"/>
  <c r="X510" i="6"/>
  <c r="L291" i="6"/>
  <c r="X291" i="6"/>
  <c r="L346" i="6"/>
  <c r="X346" i="6"/>
  <c r="L180" i="6"/>
  <c r="X180" i="6"/>
  <c r="L263" i="6"/>
  <c r="X263" i="6"/>
  <c r="L302" i="6"/>
  <c r="X302" i="6"/>
  <c r="L46" i="6"/>
  <c r="X46" i="6"/>
  <c r="L665" i="6"/>
  <c r="X665" i="6"/>
  <c r="L581" i="6"/>
  <c r="X581" i="6"/>
  <c r="L489" i="6"/>
  <c r="X489" i="6"/>
  <c r="L425" i="6"/>
  <c r="X425" i="6"/>
  <c r="L361" i="6"/>
  <c r="X361" i="6"/>
  <c r="L524" i="6"/>
  <c r="X524" i="6"/>
  <c r="L396" i="6"/>
  <c r="X396" i="6"/>
  <c r="L607" i="6"/>
  <c r="X607" i="6"/>
  <c r="L479" i="6"/>
  <c r="X479" i="6"/>
  <c r="L341" i="6"/>
  <c r="X341" i="6"/>
  <c r="L466" i="6"/>
  <c r="X466" i="6"/>
  <c r="L36" i="6"/>
  <c r="X36" i="6"/>
  <c r="L158" i="6"/>
  <c r="X158" i="6"/>
  <c r="L382" i="6"/>
  <c r="X382" i="6"/>
  <c r="L99" i="6"/>
  <c r="X99" i="6"/>
  <c r="L574" i="6"/>
  <c r="X574" i="6"/>
  <c r="L233" i="6"/>
  <c r="X233" i="6"/>
  <c r="L272" i="6"/>
  <c r="X272" i="6"/>
  <c r="L80" i="6"/>
  <c r="X80" i="6"/>
  <c r="L35" i="6"/>
  <c r="X35" i="6"/>
  <c r="L336" i="6"/>
  <c r="X336" i="6"/>
  <c r="L355" i="6"/>
  <c r="X355" i="6"/>
  <c r="L208" i="6"/>
  <c r="X208" i="6"/>
  <c r="L266" i="6"/>
  <c r="X266" i="6"/>
  <c r="L163" i="6"/>
  <c r="X163" i="6"/>
  <c r="K36" i="9"/>
  <c r="L36" i="9"/>
  <c r="K37" i="9"/>
  <c r="L37" i="9"/>
  <c r="K39" i="9"/>
  <c r="L39" i="9"/>
  <c r="K38" i="9"/>
  <c r="L38" i="9"/>
  <c r="K40" i="9"/>
  <c r="K35" i="9"/>
  <c r="L35" i="9"/>
  <c r="K32" i="9"/>
  <c r="L32" i="9"/>
  <c r="K41" i="9"/>
  <c r="L41" i="9"/>
  <c r="L11" i="9"/>
  <c r="L202" i="6"/>
  <c r="X202" i="6"/>
  <c r="K31" i="9"/>
  <c r="L31" i="9"/>
  <c r="L27" i="9"/>
  <c r="K33" i="9"/>
  <c r="L33" i="9"/>
  <c r="L768" i="6"/>
  <c r="X768" i="6"/>
  <c r="L811" i="6"/>
  <c r="X811" i="6"/>
  <c r="L771" i="6"/>
  <c r="X771" i="6"/>
  <c r="L806" i="6"/>
  <c r="X806" i="6"/>
  <c r="L837" i="6"/>
  <c r="X837" i="6"/>
  <c r="L69" i="6"/>
  <c r="X69" i="6"/>
  <c r="L66" i="6"/>
  <c r="X66" i="6"/>
  <c r="L130" i="6"/>
  <c r="X130" i="6"/>
  <c r="L194" i="6"/>
  <c r="X194" i="6"/>
  <c r="L258" i="6"/>
  <c r="X258" i="6"/>
  <c r="L27" i="6"/>
  <c r="X27" i="6"/>
  <c r="L91" i="6"/>
  <c r="X91" i="6"/>
  <c r="L155" i="6"/>
  <c r="X155" i="6"/>
  <c r="L219" i="6"/>
  <c r="X219" i="6"/>
  <c r="L283" i="6"/>
  <c r="X283" i="6"/>
  <c r="L347" i="6"/>
  <c r="X347" i="6"/>
  <c r="L72" i="6"/>
  <c r="X72" i="6"/>
  <c r="L136" i="6"/>
  <c r="X136" i="6"/>
  <c r="L200" i="6"/>
  <c r="X200" i="6"/>
  <c r="L264" i="6"/>
  <c r="X264" i="6"/>
  <c r="L328" i="6"/>
  <c r="X328" i="6"/>
  <c r="L201" i="6"/>
  <c r="X201" i="6"/>
  <c r="L374" i="6"/>
  <c r="X374" i="6"/>
  <c r="L438" i="6"/>
  <c r="X438" i="6"/>
  <c r="L502" i="6"/>
  <c r="X502" i="6"/>
  <c r="L566" i="6"/>
  <c r="X566" i="6"/>
  <c r="L57" i="6"/>
  <c r="X57" i="6"/>
  <c r="L54" i="6"/>
  <c r="X54" i="6"/>
  <c r="L118" i="6"/>
  <c r="X118" i="6"/>
  <c r="L182" i="6"/>
  <c r="X182" i="6"/>
  <c r="L246" i="6"/>
  <c r="X246" i="6"/>
  <c r="L310" i="6"/>
  <c r="X310" i="6"/>
  <c r="L79" i="6"/>
  <c r="X79" i="6"/>
  <c r="L143" i="6"/>
  <c r="X143" i="6"/>
  <c r="L207" i="6"/>
  <c r="X207" i="6"/>
  <c r="L271" i="6"/>
  <c r="X271" i="6"/>
  <c r="L335" i="6"/>
  <c r="X335" i="6"/>
  <c r="L60" i="6"/>
  <c r="X60" i="6"/>
  <c r="L124" i="6"/>
  <c r="X124" i="6"/>
  <c r="L188" i="6"/>
  <c r="X188" i="6"/>
  <c r="L252" i="6"/>
  <c r="X252" i="6"/>
  <c r="L316" i="6"/>
  <c r="X316" i="6"/>
  <c r="L153" i="6"/>
  <c r="X153" i="6"/>
  <c r="L362" i="6"/>
  <c r="X362" i="6"/>
  <c r="L426" i="6"/>
  <c r="X426" i="6"/>
  <c r="L490" i="6"/>
  <c r="X490" i="6"/>
  <c r="L554" i="6"/>
  <c r="X554" i="6"/>
  <c r="L45" i="6"/>
  <c r="X45" i="6"/>
  <c r="L42" i="6"/>
  <c r="X42" i="6"/>
  <c r="L106" i="6"/>
  <c r="X106" i="6"/>
  <c r="L170" i="6"/>
  <c r="X170" i="6"/>
  <c r="L234" i="6"/>
  <c r="X234" i="6"/>
  <c r="L298" i="6"/>
  <c r="X298" i="6"/>
  <c r="L67" i="6"/>
  <c r="X67" i="6"/>
  <c r="L131" i="6"/>
  <c r="X131" i="6"/>
  <c r="L195" i="6"/>
  <c r="X195" i="6"/>
  <c r="L259" i="6"/>
  <c r="X259" i="6"/>
  <c r="L323" i="6"/>
  <c r="X323" i="6"/>
  <c r="L48" i="6"/>
  <c r="X48" i="6"/>
  <c r="L112" i="6"/>
  <c r="X112" i="6"/>
  <c r="L176" i="6"/>
  <c r="X176" i="6"/>
  <c r="L240" i="6"/>
  <c r="X240" i="6"/>
  <c r="L304" i="6"/>
  <c r="X304" i="6"/>
  <c r="L105" i="6"/>
  <c r="X105" i="6"/>
  <c r="L338" i="6"/>
  <c r="X338" i="6"/>
  <c r="L414" i="6"/>
  <c r="X414" i="6"/>
  <c r="L478" i="6"/>
  <c r="X478" i="6"/>
  <c r="L542" i="6"/>
  <c r="X542" i="6"/>
  <c r="L33" i="6"/>
  <c r="X33" i="6"/>
  <c r="L222" i="6"/>
  <c r="X222" i="6"/>
  <c r="L183" i="6"/>
  <c r="X183" i="6"/>
  <c r="L100" i="6"/>
  <c r="X100" i="6"/>
  <c r="L356" i="6"/>
  <c r="X356" i="6"/>
  <c r="L530" i="6"/>
  <c r="X530" i="6"/>
  <c r="L173" i="6"/>
  <c r="X173" i="6"/>
  <c r="L367" i="6"/>
  <c r="X367" i="6"/>
  <c r="L431" i="6"/>
  <c r="X431" i="6"/>
  <c r="L495" i="6"/>
  <c r="X495" i="6"/>
  <c r="L559" i="6"/>
  <c r="X559" i="6"/>
  <c r="L97" i="6"/>
  <c r="X97" i="6"/>
  <c r="L334" i="6"/>
  <c r="X334" i="6"/>
  <c r="L412" i="6"/>
  <c r="X412" i="6"/>
  <c r="L476" i="6"/>
  <c r="X476" i="6"/>
  <c r="L540" i="6"/>
  <c r="X540" i="6"/>
  <c r="L213" i="6"/>
  <c r="X213" i="6"/>
  <c r="L823" i="6"/>
  <c r="X823" i="6"/>
  <c r="L752" i="6"/>
  <c r="X752" i="6"/>
  <c r="L707" i="6"/>
  <c r="X707" i="6"/>
  <c r="L742" i="6"/>
  <c r="X742" i="6"/>
  <c r="L21" i="6"/>
  <c r="X21" i="6"/>
  <c r="L85" i="6"/>
  <c r="X85" i="6"/>
  <c r="L82" i="6"/>
  <c r="X82" i="6"/>
  <c r="L146" i="6"/>
  <c r="X146" i="6"/>
  <c r="L210" i="6"/>
  <c r="X210" i="6"/>
  <c r="L274" i="6"/>
  <c r="X274" i="6"/>
  <c r="L43" i="6"/>
  <c r="X43" i="6"/>
  <c r="L107" i="6"/>
  <c r="X107" i="6"/>
  <c r="L171" i="6"/>
  <c r="X171" i="6"/>
  <c r="L235" i="6"/>
  <c r="X235" i="6"/>
  <c r="L299" i="6"/>
  <c r="X299" i="6"/>
  <c r="L24" i="6"/>
  <c r="X24" i="6"/>
  <c r="L88" i="6"/>
  <c r="X88" i="6"/>
  <c r="L152" i="6"/>
  <c r="X152" i="6"/>
  <c r="L216" i="6"/>
  <c r="X216" i="6"/>
  <c r="L280" i="6"/>
  <c r="X280" i="6"/>
  <c r="L344" i="6"/>
  <c r="X344" i="6"/>
  <c r="L265" i="6"/>
  <c r="X265" i="6"/>
  <c r="L390" i="6"/>
  <c r="X390" i="6"/>
  <c r="L454" i="6"/>
  <c r="X454" i="6"/>
  <c r="L518" i="6"/>
  <c r="X518" i="6"/>
  <c r="L582" i="6"/>
  <c r="X582" i="6"/>
  <c r="L73" i="6"/>
  <c r="X73" i="6"/>
  <c r="L70" i="6"/>
  <c r="X70" i="6"/>
  <c r="L134" i="6"/>
  <c r="X134" i="6"/>
  <c r="L198" i="6"/>
  <c r="X198" i="6"/>
  <c r="L262" i="6"/>
  <c r="X262" i="6"/>
  <c r="L31" i="6"/>
  <c r="X31" i="6"/>
  <c r="L95" i="6"/>
  <c r="X95" i="6"/>
  <c r="L159" i="6"/>
  <c r="X159" i="6"/>
  <c r="L223" i="6"/>
  <c r="X223" i="6"/>
  <c r="L287" i="6"/>
  <c r="X287" i="6"/>
  <c r="L351" i="6"/>
  <c r="X351" i="6"/>
  <c r="L76" i="6"/>
  <c r="X76" i="6"/>
  <c r="L140" i="6"/>
  <c r="X140" i="6"/>
  <c r="L204" i="6"/>
  <c r="X204" i="6"/>
  <c r="L268" i="6"/>
  <c r="X268" i="6"/>
  <c r="L332" i="6"/>
  <c r="X332" i="6"/>
  <c r="L217" i="6"/>
  <c r="X217" i="6"/>
  <c r="L378" i="6"/>
  <c r="X378" i="6"/>
  <c r="L442" i="6"/>
  <c r="X442" i="6"/>
  <c r="L506" i="6"/>
  <c r="X506" i="6"/>
  <c r="L570" i="6"/>
  <c r="X570" i="6"/>
  <c r="L61" i="6"/>
  <c r="X61" i="6"/>
  <c r="L58" i="6"/>
  <c r="X58" i="6"/>
  <c r="L122" i="6"/>
  <c r="X122" i="6"/>
  <c r="L186" i="6"/>
  <c r="X186" i="6"/>
  <c r="L250" i="6"/>
  <c r="X250" i="6"/>
  <c r="L314" i="6"/>
  <c r="X314" i="6"/>
  <c r="L83" i="6"/>
  <c r="X83" i="6"/>
  <c r="L147" i="6"/>
  <c r="X147" i="6"/>
  <c r="L211" i="6"/>
  <c r="X211" i="6"/>
  <c r="L275" i="6"/>
  <c r="X275" i="6"/>
  <c r="L339" i="6"/>
  <c r="X339" i="6"/>
  <c r="L64" i="6"/>
  <c r="X64" i="6"/>
  <c r="L128" i="6"/>
  <c r="X128" i="6"/>
  <c r="L192" i="6"/>
  <c r="X192" i="6"/>
  <c r="L256" i="6"/>
  <c r="X256" i="6"/>
  <c r="L320" i="6"/>
  <c r="X320" i="6"/>
  <c r="L169" i="6"/>
  <c r="X169" i="6"/>
  <c r="L366" i="6"/>
  <c r="X366" i="6"/>
  <c r="L430" i="6"/>
  <c r="X430" i="6"/>
  <c r="L494" i="6"/>
  <c r="X494" i="6"/>
  <c r="L558" i="6"/>
  <c r="X558" i="6"/>
  <c r="L30" i="6"/>
  <c r="X30" i="6"/>
  <c r="L286" i="6"/>
  <c r="X286" i="6"/>
  <c r="L247" i="6"/>
  <c r="X247" i="6"/>
  <c r="L164" i="6"/>
  <c r="X164" i="6"/>
  <c r="L313" i="6"/>
  <c r="X313" i="6"/>
  <c r="L594" i="6"/>
  <c r="X594" i="6"/>
  <c r="L237" i="6"/>
  <c r="X237" i="6"/>
  <c r="L383" i="6"/>
  <c r="X383" i="6"/>
  <c r="L447" i="6"/>
  <c r="X447" i="6"/>
  <c r="L511" i="6"/>
  <c r="X511" i="6"/>
  <c r="L575" i="6"/>
  <c r="X575" i="6"/>
  <c r="L161" i="6"/>
  <c r="X161" i="6"/>
  <c r="L364" i="6"/>
  <c r="X364" i="6"/>
  <c r="L428" i="6"/>
  <c r="X428" i="6"/>
  <c r="L492" i="6"/>
  <c r="X492" i="6"/>
  <c r="L556" i="6"/>
  <c r="X556" i="6"/>
  <c r="L277" i="6"/>
  <c r="X277" i="6"/>
  <c r="L565" i="6"/>
  <c r="X565" i="6"/>
  <c r="L688" i="6"/>
  <c r="X688" i="6"/>
  <c r="L643" i="6"/>
  <c r="X643" i="6"/>
  <c r="L678" i="6"/>
  <c r="X678" i="6"/>
  <c r="L37" i="6"/>
  <c r="X37" i="6"/>
  <c r="L34" i="6"/>
  <c r="X34" i="6"/>
  <c r="L98" i="6"/>
  <c r="X98" i="6"/>
  <c r="L162" i="6"/>
  <c r="X162" i="6"/>
  <c r="L226" i="6"/>
  <c r="X226" i="6"/>
  <c r="L290" i="6"/>
  <c r="X290" i="6"/>
  <c r="L59" i="6"/>
  <c r="X59" i="6"/>
  <c r="L123" i="6"/>
  <c r="X123" i="6"/>
  <c r="L187" i="6"/>
  <c r="X187" i="6"/>
  <c r="L251" i="6"/>
  <c r="X251" i="6"/>
  <c r="L315" i="6"/>
  <c r="X315" i="6"/>
  <c r="L40" i="6"/>
  <c r="X40" i="6"/>
  <c r="L104" i="6"/>
  <c r="X104" i="6"/>
  <c r="L168" i="6"/>
  <c r="X168" i="6"/>
  <c r="L232" i="6"/>
  <c r="X232" i="6"/>
  <c r="L296" i="6"/>
  <c r="X296" i="6"/>
  <c r="L360" i="6"/>
  <c r="X360" i="6"/>
  <c r="L322" i="6"/>
  <c r="X322" i="6"/>
  <c r="L406" i="6"/>
  <c r="X406" i="6"/>
  <c r="L470" i="6"/>
  <c r="X470" i="6"/>
  <c r="L534" i="6"/>
  <c r="X534" i="6"/>
  <c r="L25" i="6"/>
  <c r="X25" i="6"/>
  <c r="L22" i="6"/>
  <c r="X22" i="6"/>
  <c r="L86" i="6"/>
  <c r="X86" i="6"/>
  <c r="L150" i="6"/>
  <c r="X150" i="6"/>
  <c r="L214" i="6"/>
  <c r="X214" i="6"/>
  <c r="L278" i="6"/>
  <c r="X278" i="6"/>
  <c r="L47" i="6"/>
  <c r="X47" i="6"/>
  <c r="L111" i="6"/>
  <c r="X111" i="6"/>
  <c r="L175" i="6"/>
  <c r="X175" i="6"/>
  <c r="L239" i="6"/>
  <c r="X239" i="6"/>
  <c r="L303" i="6"/>
  <c r="X303" i="6"/>
  <c r="L28" i="6"/>
  <c r="X28" i="6"/>
  <c r="L92" i="6"/>
  <c r="X92" i="6"/>
  <c r="L156" i="6"/>
  <c r="X156" i="6"/>
  <c r="L220" i="6"/>
  <c r="X220" i="6"/>
  <c r="L284" i="6"/>
  <c r="X284" i="6"/>
  <c r="L348" i="6"/>
  <c r="X348" i="6"/>
  <c r="L281" i="6"/>
  <c r="X281" i="6"/>
  <c r="L394" i="6"/>
  <c r="X394" i="6"/>
  <c r="L458" i="6"/>
  <c r="X458" i="6"/>
  <c r="L522" i="6"/>
  <c r="X522" i="6"/>
  <c r="L586" i="6"/>
  <c r="X586" i="6"/>
  <c r="L77" i="6"/>
  <c r="X77" i="6"/>
  <c r="L74" i="6"/>
  <c r="X74" i="6"/>
  <c r="L138" i="6"/>
  <c r="X138" i="6"/>
  <c r="L773" i="6"/>
  <c r="X773" i="6"/>
  <c r="L694" i="6"/>
  <c r="X694" i="6"/>
  <c r="L624" i="6"/>
  <c r="X624" i="6"/>
  <c r="L808" i="6"/>
  <c r="X808" i="6"/>
  <c r="L608" i="6"/>
  <c r="X608" i="6"/>
  <c r="L53" i="6"/>
  <c r="X53" i="6"/>
  <c r="L50" i="6"/>
  <c r="X50" i="6"/>
  <c r="L114" i="6"/>
  <c r="X114" i="6"/>
  <c r="L178" i="6"/>
  <c r="X178" i="6"/>
  <c r="L242" i="6"/>
  <c r="X242" i="6"/>
  <c r="L306" i="6"/>
  <c r="X306" i="6"/>
  <c r="L75" i="6"/>
  <c r="X75" i="6"/>
  <c r="L139" i="6"/>
  <c r="X139" i="6"/>
  <c r="L203" i="6"/>
  <c r="X203" i="6"/>
  <c r="L267" i="6"/>
  <c r="X267" i="6"/>
  <c r="L331" i="6"/>
  <c r="X331" i="6"/>
  <c r="L56" i="6"/>
  <c r="X56" i="6"/>
  <c r="L120" i="6"/>
  <c r="X120" i="6"/>
  <c r="L184" i="6"/>
  <c r="X184" i="6"/>
  <c r="L248" i="6"/>
  <c r="X248" i="6"/>
  <c r="L312" i="6"/>
  <c r="X312" i="6"/>
  <c r="L137" i="6"/>
  <c r="X137" i="6"/>
  <c r="L354" i="6"/>
  <c r="X354" i="6"/>
  <c r="L422" i="6"/>
  <c r="X422" i="6"/>
  <c r="L486" i="6"/>
  <c r="X486" i="6"/>
  <c r="L550" i="6"/>
  <c r="X550" i="6"/>
  <c r="L41" i="6"/>
  <c r="X41" i="6"/>
  <c r="L38" i="6"/>
  <c r="X38" i="6"/>
  <c r="L102" i="6"/>
  <c r="X102" i="6"/>
  <c r="L166" i="6"/>
  <c r="X166" i="6"/>
  <c r="L230" i="6"/>
  <c r="X230" i="6"/>
  <c r="L294" i="6"/>
  <c r="X294" i="6"/>
  <c r="L63" i="6"/>
  <c r="X63" i="6"/>
  <c r="L127" i="6"/>
  <c r="X127" i="6"/>
  <c r="L191" i="6"/>
  <c r="X191" i="6"/>
  <c r="L255" i="6"/>
  <c r="X255" i="6"/>
  <c r="L319" i="6"/>
  <c r="X319" i="6"/>
  <c r="L44" i="6"/>
  <c r="X44" i="6"/>
  <c r="L108" i="6"/>
  <c r="X108" i="6"/>
  <c r="L172" i="6"/>
  <c r="X172" i="6"/>
  <c r="L236" i="6"/>
  <c r="X236" i="6"/>
  <c r="L300" i="6"/>
  <c r="X300" i="6"/>
  <c r="L89" i="6"/>
  <c r="X89" i="6"/>
  <c r="L330" i="6"/>
  <c r="X330" i="6"/>
  <c r="L410" i="6"/>
  <c r="X410" i="6"/>
  <c r="L474" i="6"/>
  <c r="X474" i="6"/>
  <c r="L538" i="6"/>
  <c r="X538" i="6"/>
  <c r="L29" i="6"/>
  <c r="X29" i="6"/>
  <c r="L26" i="6"/>
  <c r="X26" i="6"/>
  <c r="L90" i="6"/>
  <c r="X90" i="6"/>
  <c r="L154" i="6"/>
  <c r="X154" i="6"/>
  <c r="L218" i="6"/>
  <c r="X218" i="6"/>
  <c r="L282" i="6"/>
  <c r="X282" i="6"/>
  <c r="L51" i="6"/>
  <c r="X51" i="6"/>
  <c r="L115" i="6"/>
  <c r="X115" i="6"/>
  <c r="L179" i="6"/>
  <c r="X179" i="6"/>
  <c r="L243" i="6"/>
  <c r="X243" i="6"/>
  <c r="L307" i="6"/>
  <c r="X307" i="6"/>
  <c r="L32" i="6"/>
  <c r="X32" i="6"/>
  <c r="L96" i="6"/>
  <c r="X96" i="6"/>
  <c r="L160" i="6"/>
  <c r="X160" i="6"/>
  <c r="L224" i="6"/>
  <c r="X224" i="6"/>
  <c r="L288" i="6"/>
  <c r="X288" i="6"/>
  <c r="L352" i="6"/>
  <c r="X352" i="6"/>
  <c r="L297" i="6"/>
  <c r="X297" i="6"/>
  <c r="L398" i="6"/>
  <c r="X398" i="6"/>
  <c r="L462" i="6"/>
  <c r="X462" i="6"/>
  <c r="L526" i="6"/>
  <c r="X526" i="6"/>
  <c r="L14" i="9"/>
  <c r="L10" i="9"/>
  <c r="L19" i="9"/>
  <c r="L25" i="9"/>
  <c r="L18" i="6"/>
  <c r="L19" i="6"/>
  <c r="L16" i="9"/>
  <c r="K45" i="9"/>
  <c r="L45" i="9"/>
  <c r="L18" i="9"/>
  <c r="L21" i="9"/>
  <c r="L12" i="9"/>
  <c r="L15" i="9"/>
  <c r="L8" i="9"/>
  <c r="L22" i="9"/>
  <c r="L7" i="9"/>
  <c r="K34" i="9"/>
  <c r="L34" i="9"/>
  <c r="K46" i="9"/>
  <c r="L46" i="9"/>
  <c r="L24" i="9"/>
  <c r="K42" i="9"/>
  <c r="L42" i="9"/>
  <c r="L17" i="9"/>
  <c r="L9" i="9"/>
  <c r="L40" i="9"/>
  <c r="L20" i="9"/>
  <c r="B568" i="6"/>
  <c r="W568" i="6"/>
  <c r="B511" i="6"/>
  <c r="W511" i="6"/>
  <c r="B515" i="6"/>
  <c r="W515" i="6"/>
  <c r="W619" i="6"/>
  <c r="W412" i="6"/>
  <c r="B412" i="6"/>
  <c r="B403" i="6"/>
  <c r="W403" i="6"/>
  <c r="W279" i="6"/>
  <c r="B279" i="6"/>
  <c r="W389" i="6"/>
  <c r="B389" i="6"/>
  <c r="W276" i="6"/>
  <c r="B276" i="6"/>
  <c r="B513" i="6"/>
  <c r="W513" i="6"/>
  <c r="U141" i="11"/>
  <c r="N141" i="11"/>
  <c r="T141" i="11"/>
  <c r="Q141" i="11"/>
  <c r="R141" i="11"/>
  <c r="P141" i="11"/>
  <c r="O141" i="11"/>
  <c r="G141" i="11"/>
  <c r="B141" i="11"/>
  <c r="G82" i="11"/>
  <c r="B82" i="11"/>
  <c r="O82" i="11"/>
  <c r="N82" i="11"/>
  <c r="T82" i="11"/>
  <c r="Q82" i="11"/>
  <c r="U82" i="11"/>
  <c r="R82" i="11"/>
  <c r="P82" i="11"/>
  <c r="G397" i="11"/>
  <c r="B397" i="11"/>
  <c r="P397" i="11"/>
  <c r="U397" i="11"/>
  <c r="N397" i="11"/>
  <c r="T397" i="11"/>
  <c r="R397" i="11"/>
  <c r="Q397" i="11"/>
  <c r="L397" i="11"/>
  <c r="O397" i="11"/>
  <c r="B548" i="6"/>
  <c r="W548" i="6"/>
  <c r="B332" i="6"/>
  <c r="W332" i="6"/>
  <c r="W370" i="6"/>
  <c r="B370" i="6"/>
  <c r="G84" i="11"/>
  <c r="B84" i="11"/>
  <c r="P84" i="11"/>
  <c r="U84" i="11"/>
  <c r="R84" i="11"/>
  <c r="Q84" i="11"/>
  <c r="O84" i="11"/>
  <c r="N84" i="11"/>
  <c r="T84" i="11"/>
  <c r="G561" i="11"/>
  <c r="B561" i="11"/>
  <c r="U561" i="11"/>
  <c r="Q561" i="11"/>
  <c r="O561" i="11"/>
  <c r="T561" i="11"/>
  <c r="R561" i="11"/>
  <c r="L561" i="11"/>
  <c r="P561" i="11"/>
  <c r="N561" i="11"/>
  <c r="B264" i="6"/>
  <c r="W264" i="6"/>
  <c r="G448" i="11"/>
  <c r="B448" i="11"/>
  <c r="U448" i="11"/>
  <c r="T448" i="11"/>
  <c r="Q448" i="11"/>
  <c r="P448" i="11"/>
  <c r="N448" i="11"/>
  <c r="R448" i="11"/>
  <c r="O448" i="11"/>
  <c r="W711" i="6"/>
  <c r="B711" i="6"/>
  <c r="G620" i="11"/>
  <c r="B620" i="11"/>
  <c r="L620" i="11"/>
  <c r="S620" i="11"/>
  <c r="N620" i="11"/>
  <c r="O620" i="11"/>
  <c r="R620" i="11"/>
  <c r="P620" i="11"/>
  <c r="Q620" i="11"/>
  <c r="U620" i="11"/>
  <c r="T620" i="11"/>
  <c r="W742" i="6"/>
  <c r="B742" i="6"/>
  <c r="N500" i="11"/>
  <c r="R500" i="11"/>
  <c r="U500" i="11"/>
  <c r="T500" i="11"/>
  <c r="P500" i="11"/>
  <c r="L500" i="11"/>
  <c r="S500" i="11"/>
  <c r="O500" i="11"/>
  <c r="G500" i="11"/>
  <c r="B500" i="11"/>
  <c r="Q500" i="11"/>
  <c r="G773" i="11"/>
  <c r="B773" i="11"/>
  <c r="O773" i="11"/>
  <c r="Q773" i="11"/>
  <c r="U773" i="11"/>
  <c r="N773" i="11"/>
  <c r="L773" i="11"/>
  <c r="S773" i="11"/>
  <c r="T773" i="11"/>
  <c r="R773" i="11"/>
  <c r="P773" i="11"/>
  <c r="U781" i="11"/>
  <c r="T781" i="11"/>
  <c r="G781" i="11"/>
  <c r="B781" i="11"/>
  <c r="R781" i="11"/>
  <c r="O781" i="11"/>
  <c r="L781" i="11"/>
  <c r="S781" i="11"/>
  <c r="N781" i="11"/>
  <c r="Q781" i="11"/>
  <c r="P781" i="11"/>
  <c r="G356" i="11"/>
  <c r="B356" i="11"/>
  <c r="Q356" i="11"/>
  <c r="O356" i="11"/>
  <c r="L356" i="11"/>
  <c r="S356" i="11"/>
  <c r="P356" i="11"/>
  <c r="N356" i="11"/>
  <c r="T356" i="11"/>
  <c r="R356" i="11"/>
  <c r="U356" i="11"/>
  <c r="N60" i="11"/>
  <c r="U60" i="11"/>
  <c r="G39" i="11"/>
  <c r="B39" i="11"/>
  <c r="U39" i="11"/>
  <c r="Q39" i="11"/>
  <c r="O39" i="11"/>
  <c r="R39" i="11"/>
  <c r="N39" i="11"/>
  <c r="T39" i="11"/>
  <c r="P39" i="11"/>
  <c r="G666" i="11"/>
  <c r="B666" i="11"/>
  <c r="P666" i="11"/>
  <c r="Q666" i="11"/>
  <c r="O666" i="11"/>
  <c r="R666" i="11"/>
  <c r="T666" i="11"/>
  <c r="N666" i="11"/>
  <c r="U666" i="11"/>
  <c r="W795" i="6"/>
  <c r="B795" i="6"/>
  <c r="W578" i="6"/>
  <c r="B578" i="6"/>
  <c r="B139" i="6"/>
  <c r="W139" i="6"/>
  <c r="W83" i="6"/>
  <c r="B83" i="6"/>
  <c r="W163" i="6"/>
  <c r="B163" i="6"/>
  <c r="G185" i="11"/>
  <c r="B185" i="11"/>
  <c r="Q185" i="11"/>
  <c r="O185" i="11"/>
  <c r="R185" i="11"/>
  <c r="P185" i="11"/>
  <c r="T185" i="11"/>
  <c r="U185" i="11"/>
  <c r="N185" i="11"/>
  <c r="B731" i="6"/>
  <c r="W731" i="6"/>
  <c r="W567" i="6"/>
  <c r="B567" i="6"/>
  <c r="W308" i="6"/>
  <c r="B308" i="6"/>
  <c r="B803" i="6"/>
  <c r="W803" i="6"/>
  <c r="W761" i="6"/>
  <c r="B761" i="6"/>
  <c r="W595" i="6"/>
  <c r="B595" i="6"/>
  <c r="W575" i="6"/>
  <c r="B575" i="6"/>
  <c r="W25" i="6"/>
  <c r="B25" i="6"/>
  <c r="W740" i="6"/>
  <c r="B740" i="6"/>
  <c r="W835" i="6"/>
  <c r="B835" i="6"/>
  <c r="W24" i="6"/>
  <c r="B24" i="6"/>
  <c r="W465" i="6"/>
  <c r="B465" i="6"/>
  <c r="B641" i="6"/>
  <c r="W641" i="6"/>
  <c r="W790" i="6"/>
  <c r="B790" i="6"/>
  <c r="G455" i="11"/>
  <c r="B455" i="11"/>
  <c r="R455" i="11"/>
  <c r="N455" i="11"/>
  <c r="Q455" i="11"/>
  <c r="P455" i="11"/>
  <c r="U455" i="11"/>
  <c r="O455" i="11"/>
  <c r="T455" i="11"/>
  <c r="G24" i="11"/>
  <c r="B24" i="11"/>
  <c r="U24" i="11"/>
  <c r="P24" i="11"/>
  <c r="Q24" i="11"/>
  <c r="R24" i="11"/>
  <c r="L24" i="11"/>
  <c r="T24" i="11"/>
  <c r="O24" i="11"/>
  <c r="N24" i="11"/>
  <c r="W447" i="6"/>
  <c r="B447" i="6"/>
  <c r="B728" i="6"/>
  <c r="W728" i="6"/>
  <c r="W496" i="6"/>
  <c r="B496" i="6"/>
  <c r="T558" i="11"/>
  <c r="O558" i="11"/>
  <c r="N558" i="11"/>
  <c r="Q558" i="11"/>
  <c r="U558" i="11"/>
  <c r="G558" i="11"/>
  <c r="B558" i="11"/>
  <c r="P558" i="11"/>
  <c r="R558" i="11"/>
  <c r="B622" i="6"/>
  <c r="W622" i="6"/>
  <c r="G553" i="11"/>
  <c r="B553" i="11"/>
  <c r="N553" i="11"/>
  <c r="O553" i="11"/>
  <c r="R553" i="11"/>
  <c r="L553" i="11"/>
  <c r="S553" i="11"/>
  <c r="T553" i="11"/>
  <c r="P553" i="11"/>
  <c r="U553" i="11"/>
  <c r="Q553" i="11"/>
  <c r="W812" i="6"/>
  <c r="B812" i="6"/>
  <c r="G47" i="11"/>
  <c r="B47" i="11"/>
  <c r="U47" i="11"/>
  <c r="N47" i="11"/>
  <c r="Q47" i="11"/>
  <c r="O47" i="11"/>
  <c r="T47" i="11"/>
  <c r="P47" i="11"/>
  <c r="R47" i="11"/>
  <c r="G562" i="11"/>
  <c r="B562" i="11"/>
  <c r="P562" i="11"/>
  <c r="Q562" i="11"/>
  <c r="O562" i="11"/>
  <c r="R562" i="11"/>
  <c r="N562" i="11"/>
  <c r="T562" i="11"/>
  <c r="U562" i="11"/>
  <c r="G638" i="11"/>
  <c r="B638" i="11"/>
  <c r="T638" i="11"/>
  <c r="R638" i="11"/>
  <c r="P638" i="11"/>
  <c r="N638" i="11"/>
  <c r="U638" i="11"/>
  <c r="Q638" i="11"/>
  <c r="O638" i="11"/>
  <c r="N271" i="11"/>
  <c r="R271" i="11"/>
  <c r="Q271" i="11"/>
  <c r="L271" i="11"/>
  <c r="S271" i="11"/>
  <c r="G271" i="11"/>
  <c r="B271" i="11"/>
  <c r="O271" i="11"/>
  <c r="T271" i="11"/>
  <c r="P271" i="11"/>
  <c r="U271" i="11"/>
  <c r="N140" i="11"/>
  <c r="U140" i="11"/>
  <c r="Q140" i="11"/>
  <c r="P140" i="11"/>
  <c r="G140" i="11"/>
  <c r="B140" i="11"/>
  <c r="O140" i="11"/>
  <c r="L140" i="11"/>
  <c r="S140" i="11"/>
  <c r="T140" i="11"/>
  <c r="R140" i="11"/>
  <c r="P180" i="11"/>
  <c r="L180" i="11"/>
  <c r="S180" i="11"/>
  <c r="Q180" i="11"/>
  <c r="T180" i="11"/>
  <c r="O180" i="11"/>
  <c r="N180" i="11"/>
  <c r="R180" i="11"/>
  <c r="U180" i="11"/>
  <c r="G180" i="11"/>
  <c r="B180" i="11"/>
  <c r="G564" i="11"/>
  <c r="B564" i="11"/>
  <c r="T564" i="11"/>
  <c r="P564" i="11"/>
  <c r="Q564" i="11"/>
  <c r="R564" i="11"/>
  <c r="O564" i="11"/>
  <c r="N564" i="11"/>
  <c r="U564" i="11"/>
  <c r="G473" i="11"/>
  <c r="B473" i="11"/>
  <c r="O473" i="11"/>
  <c r="N473" i="11"/>
  <c r="U473" i="11"/>
  <c r="R473" i="11"/>
  <c r="T473" i="11"/>
  <c r="P473" i="11"/>
  <c r="Q473" i="11"/>
  <c r="B771" i="6"/>
  <c r="W771" i="6"/>
  <c r="W122" i="6"/>
  <c r="B122" i="6"/>
  <c r="W705" i="6"/>
  <c r="B705" i="6"/>
  <c r="W161" i="6"/>
  <c r="B161" i="6"/>
  <c r="Q528" i="11"/>
  <c r="N528" i="11"/>
  <c r="O528" i="11"/>
  <c r="L528" i="11"/>
  <c r="S528" i="11"/>
  <c r="R528" i="11"/>
  <c r="G528" i="11"/>
  <c r="B528" i="11"/>
  <c r="U528" i="11"/>
  <c r="P528" i="11"/>
  <c r="T528" i="11"/>
  <c r="G443" i="11"/>
  <c r="B443" i="11"/>
  <c r="R443" i="11"/>
  <c r="T443" i="11"/>
  <c r="Q443" i="11"/>
  <c r="U443" i="11"/>
  <c r="O443" i="11"/>
  <c r="N443" i="11"/>
  <c r="P443" i="11"/>
  <c r="W334" i="6"/>
  <c r="B334" i="6"/>
  <c r="W195" i="6"/>
  <c r="B195" i="6"/>
  <c r="B663" i="6"/>
  <c r="W663" i="6"/>
  <c r="G595" i="11"/>
  <c r="B595" i="11"/>
  <c r="R595" i="11"/>
  <c r="L595" i="11"/>
  <c r="S595" i="11"/>
  <c r="T595" i="11"/>
  <c r="U595" i="11"/>
  <c r="O595" i="11"/>
  <c r="P595" i="11"/>
  <c r="N595" i="11"/>
  <c r="Q595" i="11"/>
  <c r="B756" i="6"/>
  <c r="W756" i="6"/>
  <c r="Q74" i="11"/>
  <c r="G74" i="11"/>
  <c r="B74" i="11"/>
  <c r="N74" i="11"/>
  <c r="P74" i="11"/>
  <c r="T74" i="11"/>
  <c r="R74" i="11"/>
  <c r="O74" i="11"/>
  <c r="U74" i="11"/>
  <c r="T649" i="11"/>
  <c r="U649" i="11"/>
  <c r="G649" i="11"/>
  <c r="B649" i="11"/>
  <c r="O649" i="11"/>
  <c r="N649" i="11"/>
  <c r="Q649" i="11"/>
  <c r="P649" i="11"/>
  <c r="R649" i="11"/>
  <c r="Q720" i="11"/>
  <c r="O720" i="11"/>
  <c r="G720" i="11"/>
  <c r="B720" i="11"/>
  <c r="L720" i="11"/>
  <c r="S720" i="11"/>
  <c r="N720" i="11"/>
  <c r="T720" i="11"/>
  <c r="P720" i="11"/>
  <c r="R720" i="11"/>
  <c r="U720" i="11"/>
  <c r="G381" i="11"/>
  <c r="B381" i="11"/>
  <c r="O381" i="11"/>
  <c r="N381" i="11"/>
  <c r="U381" i="11"/>
  <c r="P381" i="11"/>
  <c r="R381" i="11"/>
  <c r="Q381" i="11"/>
  <c r="T381" i="11"/>
  <c r="G415" i="11"/>
  <c r="B415" i="11"/>
  <c r="U415" i="11"/>
  <c r="N415" i="11"/>
  <c r="P415" i="11"/>
  <c r="O415" i="11"/>
  <c r="R415" i="11"/>
  <c r="T415" i="11"/>
  <c r="Q415" i="11"/>
  <c r="G257" i="11"/>
  <c r="B257" i="11"/>
  <c r="R257" i="11"/>
  <c r="O257" i="11"/>
  <c r="T257" i="11"/>
  <c r="P257" i="11"/>
  <c r="Q257" i="11"/>
  <c r="U257" i="11"/>
  <c r="N257" i="11"/>
  <c r="W360" i="6"/>
  <c r="B360" i="6"/>
  <c r="Q14" i="11"/>
  <c r="O14" i="11"/>
  <c r="G14" i="11"/>
  <c r="B14" i="11"/>
  <c r="N14" i="11"/>
  <c r="P14" i="11"/>
  <c r="R14" i="11"/>
  <c r="U14" i="11"/>
  <c r="T14" i="11"/>
  <c r="G146" i="11"/>
  <c r="B146" i="11"/>
  <c r="R146" i="11"/>
  <c r="P146" i="11"/>
  <c r="U146" i="11"/>
  <c r="T146" i="11"/>
  <c r="N146" i="11"/>
  <c r="O146" i="11"/>
  <c r="Q146" i="11"/>
  <c r="L647" i="11"/>
  <c r="S647" i="11"/>
  <c r="P647" i="11"/>
  <c r="U647" i="11"/>
  <c r="T647" i="11"/>
  <c r="G647" i="11"/>
  <c r="B647" i="11"/>
  <c r="Q647" i="11"/>
  <c r="N647" i="11"/>
  <c r="R647" i="11"/>
  <c r="O647" i="11"/>
  <c r="P823" i="11"/>
  <c r="R823" i="11"/>
  <c r="O823" i="11"/>
  <c r="U823" i="11"/>
  <c r="Q823" i="11"/>
  <c r="G823" i="11"/>
  <c r="B823" i="11"/>
  <c r="T823" i="11"/>
  <c r="N823" i="11"/>
  <c r="G734" i="11"/>
  <c r="B734" i="11"/>
  <c r="Q734" i="11"/>
  <c r="N734" i="11"/>
  <c r="T734" i="11"/>
  <c r="L734" i="11"/>
  <c r="S734" i="11"/>
  <c r="U734" i="11"/>
  <c r="P734" i="11"/>
  <c r="R734" i="11"/>
  <c r="O734" i="11"/>
  <c r="W639" i="6"/>
  <c r="B639" i="6"/>
  <c r="W540" i="6"/>
  <c r="B540" i="6"/>
  <c r="W59" i="6"/>
  <c r="B59" i="6"/>
  <c r="W183" i="6"/>
  <c r="B183" i="6"/>
  <c r="W457" i="6"/>
  <c r="B457" i="6"/>
  <c r="W375" i="6"/>
  <c r="B375" i="6"/>
  <c r="W400" i="6"/>
  <c r="B400" i="6"/>
  <c r="B311" i="6"/>
  <c r="W311" i="6"/>
  <c r="G657" i="11"/>
  <c r="B657" i="11"/>
  <c r="T657" i="11"/>
  <c r="R657" i="11"/>
  <c r="Q657" i="11"/>
  <c r="U657" i="11"/>
  <c r="N657" i="11"/>
  <c r="P657" i="11"/>
  <c r="L657" i="11"/>
  <c r="S657" i="11"/>
  <c r="O657" i="11"/>
  <c r="G99" i="11"/>
  <c r="B99" i="11"/>
  <c r="N99" i="11"/>
  <c r="O99" i="11"/>
  <c r="U99" i="11"/>
  <c r="Q99" i="11"/>
  <c r="T99" i="11"/>
  <c r="R99" i="11"/>
  <c r="P99" i="11"/>
  <c r="B408" i="6"/>
  <c r="W408" i="6"/>
  <c r="Q705" i="11"/>
  <c r="G705" i="11"/>
  <c r="B705" i="11"/>
  <c r="O705" i="11"/>
  <c r="P705" i="11"/>
  <c r="N705" i="11"/>
  <c r="R705" i="11"/>
  <c r="U705" i="11"/>
  <c r="L705" i="11"/>
  <c r="S705" i="11"/>
  <c r="T705" i="11"/>
  <c r="R599" i="11"/>
  <c r="U599" i="11"/>
  <c r="Q599" i="11"/>
  <c r="P599" i="11"/>
  <c r="G599" i="11"/>
  <c r="B599" i="11"/>
  <c r="N599" i="11"/>
  <c r="T599" i="11"/>
  <c r="O599" i="11"/>
  <c r="O409" i="11"/>
  <c r="U409" i="11"/>
  <c r="N409" i="11"/>
  <c r="T409" i="11"/>
  <c r="G409" i="11"/>
  <c r="B409" i="11"/>
  <c r="P409" i="11"/>
  <c r="Q409" i="11"/>
  <c r="R409" i="11"/>
  <c r="W528" i="6"/>
  <c r="B528" i="6"/>
  <c r="T534" i="11"/>
  <c r="O534" i="11"/>
  <c r="R534" i="11"/>
  <c r="U534" i="11"/>
  <c r="Q534" i="11"/>
  <c r="N534" i="11"/>
  <c r="G534" i="11"/>
  <c r="B534" i="11"/>
  <c r="P534" i="11"/>
  <c r="G333" i="11"/>
  <c r="B333" i="11"/>
  <c r="R333" i="11"/>
  <c r="O333" i="11"/>
  <c r="Q333" i="11"/>
  <c r="T333" i="11"/>
  <c r="P333" i="11"/>
  <c r="U333" i="11"/>
  <c r="N333" i="11"/>
  <c r="B364" i="6"/>
  <c r="W364" i="6"/>
  <c r="G642" i="11"/>
  <c r="B642" i="11"/>
  <c r="R642" i="11"/>
  <c r="O642" i="11"/>
  <c r="U642" i="11"/>
  <c r="P642" i="11"/>
  <c r="Q642" i="11"/>
  <c r="T642" i="11"/>
  <c r="L642" i="11"/>
  <c r="S642" i="11"/>
  <c r="N642" i="11"/>
  <c r="G794" i="11"/>
  <c r="B794" i="11"/>
  <c r="Q794" i="11"/>
  <c r="R794" i="11"/>
  <c r="O794" i="11"/>
  <c r="T794" i="11"/>
  <c r="U794" i="11"/>
  <c r="P794" i="11"/>
  <c r="N794" i="11"/>
  <c r="R675" i="11"/>
  <c r="L675" i="11"/>
  <c r="S675" i="11"/>
  <c r="O675" i="11"/>
  <c r="Q675" i="11"/>
  <c r="N675" i="11"/>
  <c r="U675" i="11"/>
  <c r="T675" i="11"/>
  <c r="P675" i="11"/>
  <c r="G675" i="11"/>
  <c r="B675" i="11"/>
  <c r="G189" i="11"/>
  <c r="B189" i="11"/>
  <c r="T189" i="11"/>
  <c r="N189" i="11"/>
  <c r="P189" i="11"/>
  <c r="R189" i="11"/>
  <c r="Q189" i="11"/>
  <c r="U189" i="11"/>
  <c r="O189" i="11"/>
  <c r="G348" i="11"/>
  <c r="B348" i="11"/>
  <c r="R348" i="11"/>
  <c r="T348" i="11"/>
  <c r="U348" i="11"/>
  <c r="O348" i="11"/>
  <c r="P348" i="11"/>
  <c r="Q348" i="11"/>
  <c r="N348" i="11"/>
  <c r="W616" i="6"/>
  <c r="B616" i="6"/>
  <c r="B652" i="6"/>
  <c r="W652" i="6"/>
  <c r="B145" i="6"/>
  <c r="W145" i="6"/>
  <c r="G762" i="11"/>
  <c r="B762" i="11"/>
  <c r="Q762" i="11"/>
  <c r="P762" i="11"/>
  <c r="O762" i="11"/>
  <c r="N762" i="11"/>
  <c r="U762" i="11"/>
  <c r="R762" i="11"/>
  <c r="T762" i="11"/>
  <c r="G79" i="11"/>
  <c r="B79" i="11"/>
  <c r="O79" i="11"/>
  <c r="R79" i="11"/>
  <c r="N79" i="11"/>
  <c r="T79" i="11"/>
  <c r="U79" i="11"/>
  <c r="P79" i="11"/>
  <c r="Q79" i="11"/>
  <c r="G42" i="11"/>
  <c r="B42" i="11"/>
  <c r="O42" i="11"/>
  <c r="T42" i="11"/>
  <c r="N42" i="11"/>
  <c r="P42" i="11"/>
  <c r="L42" i="11"/>
  <c r="S42" i="11"/>
  <c r="R42" i="11"/>
  <c r="U42" i="11"/>
  <c r="Q42" i="11"/>
  <c r="G680" i="11"/>
  <c r="B680" i="11"/>
  <c r="R680" i="11"/>
  <c r="P680" i="11"/>
  <c r="U680" i="11"/>
  <c r="Q680" i="11"/>
  <c r="O680" i="11"/>
  <c r="T680" i="11"/>
  <c r="N680" i="11"/>
  <c r="G554" i="11"/>
  <c r="B554" i="11"/>
  <c r="N554" i="11"/>
  <c r="R554" i="11"/>
  <c r="T554" i="11"/>
  <c r="Q554" i="11"/>
  <c r="O554" i="11"/>
  <c r="P554" i="11"/>
  <c r="U554" i="11"/>
  <c r="B72" i="6"/>
  <c r="W72" i="6"/>
  <c r="Q761" i="11"/>
  <c r="G761" i="11"/>
  <c r="B761" i="11"/>
  <c r="R761" i="11"/>
  <c r="O761" i="11"/>
  <c r="L761" i="11"/>
  <c r="S761" i="11"/>
  <c r="T761" i="11"/>
  <c r="N761" i="11"/>
  <c r="U761" i="11"/>
  <c r="P761" i="11"/>
  <c r="N809" i="11"/>
  <c r="O809" i="11"/>
  <c r="U809" i="11"/>
  <c r="P809" i="11"/>
  <c r="R809" i="11"/>
  <c r="Q809" i="11"/>
  <c r="T809" i="11"/>
  <c r="G809" i="11"/>
  <c r="B809" i="11"/>
  <c r="P188" i="11"/>
  <c r="O188" i="11"/>
  <c r="N188" i="11"/>
  <c r="U188" i="11"/>
  <c r="T188" i="11"/>
  <c r="Q188" i="11"/>
  <c r="L188" i="11"/>
  <c r="S188" i="11"/>
  <c r="R188" i="11"/>
  <c r="G188" i="11"/>
  <c r="B188" i="11"/>
  <c r="G678" i="11"/>
  <c r="B678" i="11"/>
  <c r="Q678" i="11"/>
  <c r="O678" i="11"/>
  <c r="R678" i="11"/>
  <c r="U678" i="11"/>
  <c r="T678" i="11"/>
  <c r="P678" i="11"/>
  <c r="N678" i="11"/>
  <c r="G511" i="11"/>
  <c r="B511" i="11"/>
  <c r="O511" i="11"/>
  <c r="L511" i="11"/>
  <c r="S511" i="11"/>
  <c r="R511" i="11"/>
  <c r="U511" i="11"/>
  <c r="P511" i="11"/>
  <c r="Q511" i="11"/>
  <c r="T511" i="11"/>
  <c r="N511" i="11"/>
  <c r="O384" i="11"/>
  <c r="U384" i="11"/>
  <c r="T384" i="11"/>
  <c r="P384" i="11"/>
  <c r="N384" i="11"/>
  <c r="R384" i="11"/>
  <c r="Q384" i="11"/>
  <c r="G384" i="11"/>
  <c r="B384" i="11"/>
  <c r="G759" i="11"/>
  <c r="B759" i="11"/>
  <c r="N759" i="11"/>
  <c r="O759" i="11"/>
  <c r="R759" i="11"/>
  <c r="P759" i="11"/>
  <c r="T759" i="11"/>
  <c r="Q759" i="11"/>
  <c r="U759" i="11"/>
  <c r="N799" i="11"/>
  <c r="R799" i="11"/>
  <c r="T799" i="11"/>
  <c r="O799" i="11"/>
  <c r="Q799" i="11"/>
  <c r="P799" i="11"/>
  <c r="U799" i="11"/>
  <c r="G799" i="11"/>
  <c r="B799" i="11"/>
  <c r="U550" i="11"/>
  <c r="R550" i="11"/>
  <c r="P550" i="11"/>
  <c r="O550" i="11"/>
  <c r="T550" i="11"/>
  <c r="N550" i="11"/>
  <c r="Q550" i="11"/>
  <c r="G550" i="11"/>
  <c r="B550" i="11"/>
  <c r="N729" i="11"/>
  <c r="Q729" i="11"/>
  <c r="G729" i="11"/>
  <c r="B729" i="11"/>
  <c r="T729" i="11"/>
  <c r="P729" i="11"/>
  <c r="O729" i="11"/>
  <c r="U729" i="11"/>
  <c r="R729" i="11"/>
  <c r="R446" i="11"/>
  <c r="T446" i="11"/>
  <c r="P446" i="11"/>
  <c r="Q446" i="11"/>
  <c r="U446" i="11"/>
  <c r="N446" i="11"/>
  <c r="O446" i="11"/>
  <c r="G446" i="11"/>
  <c r="B446" i="11"/>
  <c r="T329" i="11"/>
  <c r="P329" i="11"/>
  <c r="R329" i="11"/>
  <c r="Q329" i="11"/>
  <c r="O329" i="11"/>
  <c r="U329" i="11"/>
  <c r="N329" i="11"/>
  <c r="G329" i="11"/>
  <c r="B329" i="11"/>
  <c r="W726" i="6"/>
  <c r="B726" i="6"/>
  <c r="Q75" i="11"/>
  <c r="O75" i="11"/>
  <c r="P75" i="11"/>
  <c r="T75" i="11"/>
  <c r="N75" i="11"/>
  <c r="W512" i="6"/>
  <c r="B512" i="6"/>
  <c r="W146" i="6"/>
  <c r="B146" i="6"/>
  <c r="W265" i="6"/>
  <c r="B265" i="6"/>
  <c r="W650" i="6"/>
  <c r="B650" i="6"/>
  <c r="B95" i="6"/>
  <c r="W95" i="6"/>
  <c r="B813" i="6"/>
  <c r="W813" i="6"/>
  <c r="B774" i="6"/>
  <c r="W774" i="6"/>
  <c r="B708" i="6"/>
  <c r="W708" i="6"/>
  <c r="B341" i="6"/>
  <c r="W341" i="6"/>
  <c r="B693" i="6"/>
  <c r="W693" i="6"/>
  <c r="B204" i="6"/>
  <c r="W204" i="6"/>
  <c r="B422" i="6"/>
  <c r="W422" i="6"/>
  <c r="B715" i="6"/>
  <c r="W715" i="6"/>
  <c r="W153" i="6"/>
  <c r="B153" i="6"/>
  <c r="Q693" i="11"/>
  <c r="L693" i="11"/>
  <c r="S693" i="11"/>
  <c r="G693" i="11"/>
  <c r="B693" i="11"/>
  <c r="N693" i="11"/>
  <c r="P693" i="11"/>
  <c r="U693" i="11"/>
  <c r="T693" i="11"/>
  <c r="O693" i="11"/>
  <c r="R693" i="11"/>
  <c r="W94" i="6"/>
  <c r="B94" i="6"/>
  <c r="W633" i="6"/>
  <c r="B633" i="6"/>
  <c r="W445" i="6"/>
  <c r="B445" i="6"/>
  <c r="G390" i="11"/>
  <c r="B390" i="11"/>
  <c r="P390" i="11"/>
  <c r="O390" i="11"/>
  <c r="T390" i="11"/>
  <c r="U390" i="11"/>
  <c r="Q390" i="11"/>
  <c r="N390" i="11"/>
  <c r="R390" i="11"/>
  <c r="W566" i="6"/>
  <c r="B566" i="6"/>
  <c r="U114" i="11"/>
  <c r="T114" i="11"/>
  <c r="G114" i="11"/>
  <c r="B114" i="11"/>
  <c r="Q114" i="11"/>
  <c r="N114" i="11"/>
  <c r="L114" i="11"/>
  <c r="S114" i="11"/>
  <c r="P114" i="11"/>
  <c r="R114" i="11"/>
  <c r="O114" i="11"/>
  <c r="B594" i="6"/>
  <c r="W594" i="6"/>
  <c r="G825" i="11"/>
  <c r="B825" i="11"/>
  <c r="U825" i="11"/>
  <c r="L825" i="11"/>
  <c r="P825" i="11"/>
  <c r="Q825" i="11"/>
  <c r="T825" i="11"/>
  <c r="R825" i="11"/>
  <c r="O825" i="11"/>
  <c r="N825" i="11"/>
  <c r="N181" i="11"/>
  <c r="P181" i="11"/>
  <c r="Q181" i="11"/>
  <c r="T181" i="11"/>
  <c r="O181" i="11"/>
  <c r="L181" i="11"/>
  <c r="S181" i="11"/>
  <c r="R181" i="11"/>
  <c r="G181" i="11"/>
  <c r="B181" i="11"/>
  <c r="U181" i="11"/>
  <c r="B310" i="6"/>
  <c r="W310" i="6"/>
  <c r="B185" i="6"/>
  <c r="W185" i="6"/>
  <c r="O225" i="11"/>
  <c r="Q225" i="11"/>
  <c r="L225" i="11"/>
  <c r="S225" i="11"/>
  <c r="N225" i="11"/>
  <c r="T225" i="11"/>
  <c r="P225" i="11"/>
  <c r="G225" i="11"/>
  <c r="B225" i="11"/>
  <c r="R225" i="11"/>
  <c r="U225" i="11"/>
  <c r="B773" i="6"/>
  <c r="W773" i="6"/>
  <c r="W718" i="6"/>
  <c r="B718" i="6"/>
  <c r="B572" i="6"/>
  <c r="W572" i="6"/>
  <c r="G124" i="11"/>
  <c r="B124" i="11"/>
  <c r="N124" i="11"/>
  <c r="Q124" i="11"/>
  <c r="P124" i="11"/>
  <c r="T124" i="11"/>
  <c r="O124" i="11"/>
  <c r="U124" i="11"/>
  <c r="R124" i="11"/>
  <c r="G359" i="11"/>
  <c r="B359" i="11"/>
  <c r="Q359" i="11"/>
  <c r="T359" i="11"/>
  <c r="U359" i="11"/>
  <c r="O359" i="11"/>
  <c r="R359" i="11"/>
  <c r="N359" i="11"/>
  <c r="P359" i="11"/>
  <c r="G718" i="11"/>
  <c r="B718" i="11"/>
  <c r="O718" i="11"/>
  <c r="N718" i="11"/>
  <c r="U718" i="11"/>
  <c r="P718" i="11"/>
  <c r="Q718" i="11"/>
  <c r="R718" i="11"/>
  <c r="T718" i="11"/>
  <c r="Q234" i="11"/>
  <c r="O234" i="11"/>
  <c r="U234" i="11"/>
  <c r="R234" i="11"/>
  <c r="G234" i="11"/>
  <c r="B234" i="11"/>
  <c r="T234" i="11"/>
  <c r="P234" i="11"/>
  <c r="N234" i="11"/>
  <c r="N178" i="11"/>
  <c r="T178" i="11"/>
  <c r="P178" i="11"/>
  <c r="Q178" i="11"/>
  <c r="U178" i="11"/>
  <c r="G178" i="11"/>
  <c r="B178" i="11"/>
  <c r="R178" i="11"/>
  <c r="O178" i="11"/>
  <c r="W763" i="6"/>
  <c r="B763" i="6"/>
  <c r="G530" i="11"/>
  <c r="B530" i="11"/>
  <c r="O530" i="11"/>
  <c r="R530" i="11"/>
  <c r="N530" i="11"/>
  <c r="T530" i="11"/>
  <c r="P530" i="11"/>
  <c r="U530" i="11"/>
  <c r="Q530" i="11"/>
  <c r="Q323" i="11"/>
  <c r="G323" i="11"/>
  <c r="B323" i="11"/>
  <c r="T323" i="11"/>
  <c r="P323" i="11"/>
  <c r="R323" i="11"/>
  <c r="N323" i="11"/>
  <c r="O323" i="11"/>
  <c r="L323" i="11"/>
  <c r="S323" i="11"/>
  <c r="U323" i="11"/>
  <c r="W371" i="6"/>
  <c r="B371" i="6"/>
  <c r="G68" i="11"/>
  <c r="B68" i="11"/>
  <c r="N68" i="11"/>
  <c r="O68" i="11"/>
  <c r="R68" i="11"/>
  <c r="Q68" i="11"/>
  <c r="T68" i="11"/>
  <c r="P68" i="11"/>
  <c r="U68" i="11"/>
  <c r="W373" i="6"/>
  <c r="B373" i="6"/>
  <c r="W116" i="6"/>
  <c r="B116" i="6"/>
  <c r="B492" i="6"/>
  <c r="W492" i="6"/>
  <c r="W477" i="6"/>
  <c r="B477" i="6"/>
  <c r="W717" i="6"/>
  <c r="B717" i="6"/>
  <c r="G268" i="11"/>
  <c r="B268" i="11"/>
  <c r="Q268" i="11"/>
  <c r="T268" i="11"/>
  <c r="R268" i="11"/>
  <c r="N268" i="11"/>
  <c r="P268" i="11"/>
  <c r="O268" i="11"/>
  <c r="U268" i="11"/>
  <c r="W635" i="6"/>
  <c r="N402" i="11"/>
  <c r="B87" i="6"/>
  <c r="W162" i="6"/>
  <c r="B162" i="6"/>
  <c r="O163" i="11"/>
  <c r="Q248" i="11"/>
  <c r="N719" i="11"/>
  <c r="B413" i="6"/>
  <c r="J19" i="6"/>
  <c r="J18" i="6"/>
  <c r="W589" i="6"/>
  <c r="B589" i="6"/>
  <c r="W85" i="6"/>
  <c r="B85" i="6"/>
  <c r="W792" i="6"/>
  <c r="B792" i="6"/>
  <c r="W22" i="6"/>
  <c r="B22" i="6"/>
  <c r="W134" i="6"/>
  <c r="B134" i="6"/>
  <c r="W621" i="6"/>
  <c r="B621" i="6"/>
  <c r="W40" i="6"/>
  <c r="B40" i="6"/>
  <c r="W454" i="6"/>
  <c r="B454" i="6"/>
  <c r="G502" i="11"/>
  <c r="B502" i="11"/>
  <c r="T502" i="11"/>
  <c r="R502" i="11"/>
  <c r="O502" i="11"/>
  <c r="Q502" i="11"/>
  <c r="N502" i="11"/>
  <c r="U502" i="11"/>
  <c r="P502" i="11"/>
  <c r="P226" i="11"/>
  <c r="T226" i="11"/>
  <c r="R226" i="11"/>
  <c r="U226" i="11"/>
  <c r="O226" i="11"/>
  <c r="Q226" i="11"/>
  <c r="G226" i="11"/>
  <c r="B226" i="11"/>
  <c r="N226" i="11"/>
  <c r="L226" i="11"/>
  <c r="S226" i="11"/>
  <c r="Q752" i="11"/>
  <c r="N752" i="11"/>
  <c r="U752" i="11"/>
  <c r="T752" i="11"/>
  <c r="P752" i="11"/>
  <c r="O752" i="11"/>
  <c r="R752" i="11"/>
  <c r="G752" i="11"/>
  <c r="B752" i="11"/>
  <c r="G643" i="11"/>
  <c r="B643" i="11"/>
  <c r="P643" i="11"/>
  <c r="Q643" i="11"/>
  <c r="N643" i="11"/>
  <c r="T643" i="11"/>
  <c r="O643" i="11"/>
  <c r="R643" i="11"/>
  <c r="U643" i="11"/>
  <c r="G467" i="11"/>
  <c r="B467" i="11"/>
  <c r="T467" i="11"/>
  <c r="L467" i="11"/>
  <c r="S467" i="11"/>
  <c r="Q467" i="11"/>
  <c r="U467" i="11"/>
  <c r="P467" i="11"/>
  <c r="N467" i="11"/>
  <c r="R467" i="11"/>
  <c r="O467" i="11"/>
  <c r="Q362" i="11"/>
  <c r="U362" i="11"/>
  <c r="G362" i="11"/>
  <c r="B362" i="11"/>
  <c r="P362" i="11"/>
  <c r="T362" i="11"/>
  <c r="R362" i="11"/>
  <c r="N362" i="11"/>
  <c r="O362" i="11"/>
  <c r="G450" i="11"/>
  <c r="B450" i="11"/>
  <c r="O450" i="11"/>
  <c r="R450" i="11"/>
  <c r="Q450" i="11"/>
  <c r="U450" i="11"/>
  <c r="L450" i="11"/>
  <c r="S450" i="11"/>
  <c r="P450" i="11"/>
  <c r="T450" i="11"/>
  <c r="N450" i="11"/>
  <c r="W838" i="6"/>
  <c r="B838" i="6"/>
  <c r="B244" i="6"/>
  <c r="W244" i="6"/>
  <c r="G438" i="11"/>
  <c r="B438" i="11"/>
  <c r="T438" i="11"/>
  <c r="P438" i="11"/>
  <c r="O438" i="11"/>
  <c r="L438" i="11"/>
  <c r="R438" i="11"/>
  <c r="U438" i="11"/>
  <c r="N438" i="11"/>
  <c r="Q438" i="11"/>
  <c r="B390" i="6"/>
  <c r="W390" i="6"/>
  <c r="G229" i="11"/>
  <c r="B229" i="11"/>
  <c r="P229" i="11"/>
  <c r="N229" i="11"/>
  <c r="U229" i="11"/>
  <c r="R229" i="11"/>
  <c r="O229" i="11"/>
  <c r="Q229" i="11"/>
  <c r="T229" i="11"/>
  <c r="P201" i="11"/>
  <c r="N201" i="11"/>
  <c r="R201" i="11"/>
  <c r="U201" i="11"/>
  <c r="G201" i="11"/>
  <c r="B201" i="11"/>
  <c r="Q201" i="11"/>
  <c r="T201" i="11"/>
  <c r="O201" i="11"/>
  <c r="R167" i="11"/>
  <c r="G167" i="11"/>
  <c r="B167" i="11"/>
  <c r="Q167" i="11"/>
  <c r="U167" i="11"/>
  <c r="T167" i="11"/>
  <c r="N167" i="11"/>
  <c r="O167" i="11"/>
  <c r="P167" i="11"/>
  <c r="B488" i="6"/>
  <c r="W488" i="6"/>
  <c r="G247" i="11"/>
  <c r="B247" i="11"/>
  <c r="Q247" i="11"/>
  <c r="N247" i="11"/>
  <c r="R247" i="11"/>
  <c r="U247" i="11"/>
  <c r="O247" i="11"/>
  <c r="P247" i="11"/>
  <c r="T247" i="11"/>
  <c r="G621" i="11"/>
  <c r="B621" i="11"/>
  <c r="N621" i="11"/>
  <c r="T621" i="11"/>
  <c r="U621" i="11"/>
  <c r="P621" i="11"/>
  <c r="O621" i="11"/>
  <c r="R621" i="11"/>
  <c r="Q621" i="11"/>
  <c r="W688" i="6"/>
  <c r="B688" i="6"/>
  <c r="W220" i="6"/>
  <c r="B220" i="6"/>
  <c r="B443" i="6"/>
  <c r="W443" i="6"/>
  <c r="W724" i="6"/>
  <c r="B724" i="6"/>
  <c r="W416" i="6"/>
  <c r="B416" i="6"/>
  <c r="B298" i="6"/>
  <c r="W298" i="6"/>
  <c r="W354" i="6"/>
  <c r="B354" i="6"/>
  <c r="W514" i="6"/>
  <c r="B514" i="6"/>
  <c r="B409" i="6"/>
  <c r="W409" i="6"/>
  <c r="W826" i="6"/>
  <c r="B826" i="6"/>
  <c r="W112" i="6"/>
  <c r="B112" i="6"/>
  <c r="W110" i="6"/>
  <c r="B110" i="6"/>
  <c r="W744" i="6"/>
  <c r="B744" i="6"/>
  <c r="B294" i="6"/>
  <c r="W294" i="6"/>
  <c r="W702" i="6"/>
  <c r="B702" i="6"/>
  <c r="B48" i="6"/>
  <c r="W48" i="6"/>
  <c r="W674" i="6"/>
  <c r="B674" i="6"/>
  <c r="W43" i="6"/>
  <c r="B43" i="6"/>
  <c r="B824" i="6"/>
  <c r="W824" i="6"/>
  <c r="G435" i="11"/>
  <c r="B435" i="11"/>
  <c r="P435" i="11"/>
  <c r="T435" i="11"/>
  <c r="O435" i="11"/>
  <c r="N435" i="11"/>
  <c r="U435" i="11"/>
  <c r="Q435" i="11"/>
  <c r="R435" i="11"/>
  <c r="W219" i="6"/>
  <c r="B219" i="6"/>
  <c r="W118" i="6"/>
  <c r="B118" i="6"/>
  <c r="W794" i="6"/>
  <c r="B794" i="6"/>
  <c r="G747" i="11"/>
  <c r="B747" i="11"/>
  <c r="O747" i="11"/>
  <c r="R747" i="11"/>
  <c r="N747" i="11"/>
  <c r="L747" i="11"/>
  <c r="S747" i="11"/>
  <c r="P747" i="11"/>
  <c r="Q747" i="11"/>
  <c r="U747" i="11"/>
  <c r="T747" i="11"/>
  <c r="G676" i="11"/>
  <c r="B676" i="11"/>
  <c r="N676" i="11"/>
  <c r="P676" i="11"/>
  <c r="T676" i="11"/>
  <c r="R676" i="11"/>
  <c r="O676" i="11"/>
  <c r="Q676" i="11"/>
  <c r="U676" i="11"/>
  <c r="G539" i="11"/>
  <c r="B539" i="11"/>
  <c r="N539" i="11"/>
  <c r="O539" i="11"/>
  <c r="T539" i="11"/>
  <c r="R539" i="11"/>
  <c r="Q539" i="11"/>
  <c r="U539" i="11"/>
  <c r="P539" i="11"/>
  <c r="G592" i="11"/>
  <c r="B592" i="11"/>
  <c r="T592" i="11"/>
  <c r="N592" i="11"/>
  <c r="P592" i="11"/>
  <c r="U592" i="11"/>
  <c r="O592" i="11"/>
  <c r="Q592" i="11"/>
  <c r="R592" i="11"/>
  <c r="G464" i="11"/>
  <c r="B464" i="11"/>
  <c r="N464" i="11"/>
  <c r="T464" i="11"/>
  <c r="R464" i="11"/>
  <c r="U464" i="11"/>
  <c r="P464" i="11"/>
  <c r="O464" i="11"/>
  <c r="Q464" i="11"/>
  <c r="G249" i="11"/>
  <c r="B249" i="11"/>
  <c r="Q249" i="11"/>
  <c r="N249" i="11"/>
  <c r="R249" i="11"/>
  <c r="O249" i="11"/>
  <c r="P249" i="11"/>
  <c r="T249" i="11"/>
  <c r="U249" i="11"/>
  <c r="G498" i="11"/>
  <c r="B498" i="11"/>
  <c r="O498" i="11"/>
  <c r="R498" i="11"/>
  <c r="N498" i="11"/>
  <c r="Q498" i="11"/>
  <c r="T498" i="11"/>
  <c r="P498" i="11"/>
  <c r="U498" i="11"/>
  <c r="G575" i="11"/>
  <c r="B575" i="11"/>
  <c r="U575" i="11"/>
  <c r="P575" i="11"/>
  <c r="T575" i="11"/>
  <c r="R575" i="11"/>
  <c r="N575" i="11"/>
  <c r="O575" i="11"/>
  <c r="Q575" i="11"/>
  <c r="G821" i="11"/>
  <c r="B821" i="11"/>
  <c r="O821" i="11"/>
  <c r="N821" i="11"/>
  <c r="Q821" i="11"/>
  <c r="R821" i="11"/>
  <c r="P821" i="11"/>
  <c r="L821" i="11"/>
  <c r="S821" i="11"/>
  <c r="T821" i="11"/>
  <c r="U821" i="11"/>
  <c r="U748" i="11"/>
  <c r="T748" i="11"/>
  <c r="P748" i="11"/>
  <c r="R748" i="11"/>
  <c r="W658" i="6"/>
  <c r="B658" i="6"/>
  <c r="W81" i="6"/>
  <c r="B81" i="6"/>
  <c r="W346" i="6"/>
  <c r="B346" i="6"/>
  <c r="B590" i="6"/>
  <c r="W590" i="6"/>
  <c r="B489" i="6"/>
  <c r="W489" i="6"/>
  <c r="G112" i="11"/>
  <c r="B112" i="11"/>
  <c r="P112" i="11"/>
  <c r="N112" i="11"/>
  <c r="U112" i="11"/>
  <c r="R112" i="11"/>
  <c r="Q112" i="11"/>
  <c r="O112" i="11"/>
  <c r="T112" i="11"/>
  <c r="B689" i="6"/>
  <c r="W689" i="6"/>
  <c r="G220" i="11"/>
  <c r="B220" i="11"/>
  <c r="N220" i="11"/>
  <c r="P220" i="11"/>
  <c r="T220" i="11"/>
  <c r="Q220" i="11"/>
  <c r="O220" i="11"/>
  <c r="R220" i="11"/>
  <c r="U220" i="11"/>
  <c r="G611" i="11"/>
  <c r="B611" i="11"/>
  <c r="O611" i="11"/>
  <c r="T611" i="11"/>
  <c r="L611" i="11"/>
  <c r="S611" i="11"/>
  <c r="U611" i="11"/>
  <c r="P611" i="11"/>
  <c r="N611" i="11"/>
  <c r="Q611" i="11"/>
  <c r="R611" i="11"/>
  <c r="W325" i="6"/>
  <c r="B325" i="6"/>
  <c r="W214" i="6"/>
  <c r="B214" i="6"/>
  <c r="G521" i="11"/>
  <c r="B521" i="11"/>
  <c r="Q521" i="11"/>
  <c r="N521" i="11"/>
  <c r="U521" i="11"/>
  <c r="O521" i="11"/>
  <c r="R521" i="11"/>
  <c r="T521" i="11"/>
  <c r="P521" i="11"/>
  <c r="G596" i="11"/>
  <c r="B596" i="11"/>
  <c r="Q596" i="11"/>
  <c r="O596" i="11"/>
  <c r="U596" i="11"/>
  <c r="N596" i="11"/>
  <c r="P596" i="11"/>
  <c r="R596" i="11"/>
  <c r="T596" i="11"/>
  <c r="R160" i="11"/>
  <c r="Q160" i="11"/>
  <c r="G160" i="11"/>
  <c r="B160" i="11"/>
  <c r="T160" i="11"/>
  <c r="O160" i="11"/>
  <c r="P160" i="11"/>
  <c r="U160" i="11"/>
  <c r="N160" i="11"/>
  <c r="G583" i="11"/>
  <c r="B583" i="11"/>
  <c r="U583" i="11"/>
  <c r="N583" i="11"/>
  <c r="Q583" i="11"/>
  <c r="O583" i="11"/>
  <c r="R583" i="11"/>
  <c r="T583" i="11"/>
  <c r="P583" i="11"/>
  <c r="G35" i="11"/>
  <c r="B35" i="11"/>
  <c r="T35" i="11"/>
  <c r="Q35" i="11"/>
  <c r="R35" i="11"/>
  <c r="P35" i="11"/>
  <c r="N35" i="11"/>
  <c r="O35" i="11"/>
  <c r="U35" i="11"/>
  <c r="T227" i="11"/>
  <c r="G227" i="11"/>
  <c r="B227" i="11"/>
  <c r="Q227" i="11"/>
  <c r="O227" i="11"/>
  <c r="U227" i="11"/>
  <c r="R227" i="11"/>
  <c r="P227" i="11"/>
  <c r="N227" i="11"/>
  <c r="W817" i="6"/>
  <c r="B817" i="6"/>
  <c r="W84" i="6"/>
  <c r="B84" i="6"/>
  <c r="B343" i="6"/>
  <c r="W343" i="6"/>
  <c r="U43" i="11"/>
  <c r="O43" i="11"/>
  <c r="P43" i="11"/>
  <c r="G43" i="11"/>
  <c r="B43" i="11"/>
  <c r="T43" i="11"/>
  <c r="Q43" i="11"/>
  <c r="N43" i="11"/>
  <c r="R43" i="11"/>
  <c r="W632" i="6"/>
  <c r="B632" i="6"/>
  <c r="B605" i="6"/>
  <c r="W605" i="6"/>
  <c r="W317" i="6"/>
  <c r="B317" i="6"/>
  <c r="B271" i="6"/>
  <c r="W271" i="6"/>
  <c r="W38" i="6"/>
  <c r="B38" i="6"/>
  <c r="W521" i="6"/>
  <c r="B521" i="6"/>
  <c r="G310" i="11"/>
  <c r="B310" i="11"/>
  <c r="R310" i="11"/>
  <c r="T310" i="11"/>
  <c r="N310" i="11"/>
  <c r="Q310" i="11"/>
  <c r="O310" i="11"/>
  <c r="P310" i="11"/>
  <c r="U310" i="11"/>
  <c r="B530" i="6"/>
  <c r="W530" i="6"/>
  <c r="G694" i="11"/>
  <c r="B694" i="11"/>
  <c r="T694" i="11"/>
  <c r="N694" i="11"/>
  <c r="R694" i="11"/>
  <c r="O694" i="11"/>
  <c r="P694" i="11"/>
  <c r="U694" i="11"/>
  <c r="Q694" i="11"/>
  <c r="B35" i="6"/>
  <c r="W35" i="6"/>
  <c r="G106" i="11"/>
  <c r="B106" i="11"/>
  <c r="P106" i="11"/>
  <c r="N106" i="11"/>
  <c r="L106" i="11"/>
  <c r="S106" i="11"/>
  <c r="O106" i="11"/>
  <c r="Q106" i="11"/>
  <c r="T106" i="11"/>
  <c r="U106" i="11"/>
  <c r="R106" i="11"/>
  <c r="G702" i="11"/>
  <c r="B702" i="11"/>
  <c r="Q702" i="11"/>
  <c r="P702" i="11"/>
  <c r="O702" i="11"/>
  <c r="N702" i="11"/>
  <c r="U702" i="11"/>
  <c r="T702" i="11"/>
  <c r="R702" i="11"/>
  <c r="G740" i="11"/>
  <c r="B740" i="11"/>
  <c r="T740" i="11"/>
  <c r="Q740" i="11"/>
  <c r="N740" i="11"/>
  <c r="U740" i="11"/>
  <c r="O740" i="11"/>
  <c r="R740" i="11"/>
  <c r="P740" i="11"/>
  <c r="G105" i="11"/>
  <c r="B105" i="11"/>
  <c r="O105" i="11"/>
  <c r="P105" i="11"/>
  <c r="L105" i="11"/>
  <c r="S105" i="11"/>
  <c r="N105" i="11"/>
  <c r="R105" i="11"/>
  <c r="T105" i="11"/>
  <c r="U105" i="11"/>
  <c r="Q105" i="11"/>
  <c r="G613" i="11"/>
  <c r="B613" i="11"/>
  <c r="O613" i="11"/>
  <c r="Q613" i="11"/>
  <c r="R613" i="11"/>
  <c r="L613" i="11"/>
  <c r="S613" i="11"/>
  <c r="U613" i="11"/>
  <c r="P613" i="11"/>
  <c r="T613" i="11"/>
  <c r="N613" i="11"/>
  <c r="R368" i="11"/>
  <c r="T368" i="11"/>
  <c r="U368" i="11"/>
  <c r="N368" i="11"/>
  <c r="O368" i="11"/>
  <c r="G368" i="11"/>
  <c r="B368" i="11"/>
  <c r="Q368" i="11"/>
  <c r="P368" i="11"/>
  <c r="P399" i="11"/>
  <c r="R399" i="11"/>
  <c r="G399" i="11"/>
  <c r="B399" i="11"/>
  <c r="Q399" i="11"/>
  <c r="U399" i="11"/>
  <c r="O399" i="11"/>
  <c r="T399" i="11"/>
  <c r="N399" i="11"/>
  <c r="W272" i="6"/>
  <c r="B272" i="6"/>
  <c r="G371" i="11"/>
  <c r="B371" i="11"/>
  <c r="O371" i="11"/>
  <c r="T371" i="11"/>
  <c r="U371" i="11"/>
  <c r="L371" i="11"/>
  <c r="P371" i="11"/>
  <c r="N371" i="11"/>
  <c r="Q371" i="11"/>
  <c r="R371" i="11"/>
  <c r="G170" i="11"/>
  <c r="B170" i="11"/>
  <c r="N170" i="11"/>
  <c r="R170" i="11"/>
  <c r="O170" i="11"/>
  <c r="P170" i="11"/>
  <c r="Q170" i="11"/>
  <c r="T170" i="11"/>
  <c r="U170" i="11"/>
  <c r="G23" i="11"/>
  <c r="B23" i="11"/>
  <c r="O23" i="11"/>
  <c r="R23" i="11"/>
  <c r="N23" i="11"/>
  <c r="T23" i="11"/>
  <c r="Q23" i="11"/>
  <c r="P23" i="11"/>
  <c r="U23" i="11"/>
  <c r="L23" i="11"/>
  <c r="S23" i="11"/>
  <c r="G598" i="11"/>
  <c r="B598" i="11"/>
  <c r="Q598" i="11"/>
  <c r="R598" i="11"/>
  <c r="T598" i="11"/>
  <c r="L598" i="11"/>
  <c r="O598" i="11"/>
  <c r="N598" i="11"/>
  <c r="U598" i="11"/>
  <c r="P598" i="11"/>
  <c r="G780" i="11"/>
  <c r="B780" i="11"/>
  <c r="N780" i="11"/>
  <c r="U780" i="11"/>
  <c r="P780" i="11"/>
  <c r="L780" i="11"/>
  <c r="S780" i="11"/>
  <c r="T780" i="11"/>
  <c r="Q780" i="11"/>
  <c r="O780" i="11"/>
  <c r="R780" i="11"/>
  <c r="G420" i="11"/>
  <c r="B420" i="11"/>
  <c r="P420" i="11"/>
  <c r="O420" i="11"/>
  <c r="N420" i="11"/>
  <c r="T420" i="11"/>
  <c r="U420" i="11"/>
  <c r="Q420" i="11"/>
  <c r="R420" i="11"/>
  <c r="B414" i="6"/>
  <c r="W414" i="6"/>
  <c r="B627" i="6"/>
  <c r="W627" i="6"/>
  <c r="W326" i="6"/>
  <c r="B326" i="6"/>
  <c r="P165" i="11"/>
  <c r="Q165" i="11"/>
  <c r="N165" i="11"/>
  <c r="O165" i="11"/>
  <c r="G165" i="11"/>
  <c r="B165" i="11"/>
  <c r="R165" i="11"/>
  <c r="U165" i="11"/>
  <c r="T165" i="11"/>
  <c r="G94" i="11"/>
  <c r="B94" i="11"/>
  <c r="P94" i="11"/>
  <c r="U94" i="11"/>
  <c r="Q94" i="11"/>
  <c r="R94" i="11"/>
  <c r="N94" i="11"/>
  <c r="O94" i="11"/>
  <c r="T94" i="11"/>
  <c r="B588" i="6"/>
  <c r="W588" i="6"/>
  <c r="B493" i="6"/>
  <c r="W493" i="6"/>
  <c r="G272" i="11"/>
  <c r="B272" i="11"/>
  <c r="R272" i="11"/>
  <c r="P272" i="11"/>
  <c r="T272" i="11"/>
  <c r="N272" i="11"/>
  <c r="O272" i="11"/>
  <c r="Q272" i="11"/>
  <c r="U272" i="11"/>
  <c r="P439" i="11"/>
  <c r="N439" i="11"/>
  <c r="L439" i="11"/>
  <c r="S439" i="11"/>
  <c r="R439" i="11"/>
  <c r="T439" i="11"/>
  <c r="U439" i="11"/>
  <c r="G439" i="11"/>
  <c r="B439" i="11"/>
  <c r="O439" i="11"/>
  <c r="Q439" i="11"/>
  <c r="P41" i="11"/>
  <c r="U41" i="11"/>
  <c r="L41" i="11"/>
  <c r="S41" i="11"/>
  <c r="R41" i="11"/>
  <c r="O41" i="11"/>
  <c r="T41" i="11"/>
  <c r="N41" i="11"/>
  <c r="Q41" i="11"/>
  <c r="G41" i="11"/>
  <c r="B41" i="11"/>
  <c r="O401" i="11"/>
  <c r="U401" i="11"/>
  <c r="P401" i="11"/>
  <c r="G401" i="11"/>
  <c r="B401" i="11"/>
  <c r="T401" i="11"/>
  <c r="N401" i="11"/>
  <c r="R401" i="11"/>
  <c r="Q401" i="11"/>
  <c r="G328" i="11"/>
  <c r="B328" i="11"/>
  <c r="T328" i="11"/>
  <c r="Q328" i="11"/>
  <c r="L328" i="11"/>
  <c r="O328" i="11"/>
  <c r="P328" i="11"/>
  <c r="N328" i="11"/>
  <c r="R328" i="11"/>
  <c r="U328" i="11"/>
  <c r="W247" i="6"/>
  <c r="B247" i="6"/>
  <c r="G711" i="11"/>
  <c r="B711" i="11"/>
  <c r="U711" i="11"/>
  <c r="P711" i="11"/>
  <c r="N711" i="11"/>
  <c r="T711" i="11"/>
  <c r="Q711" i="11"/>
  <c r="O711" i="11"/>
  <c r="R711" i="11"/>
  <c r="N591" i="11"/>
  <c r="L591" i="11"/>
  <c r="S591" i="11"/>
  <c r="Q591" i="11"/>
  <c r="U591" i="11"/>
  <c r="P591" i="11"/>
  <c r="O591" i="11"/>
  <c r="R591" i="11"/>
  <c r="G591" i="11"/>
  <c r="B591" i="11"/>
  <c r="T591" i="11"/>
  <c r="G139" i="11"/>
  <c r="B139" i="11"/>
  <c r="R139" i="11"/>
  <c r="Q139" i="11"/>
  <c r="O139" i="11"/>
  <c r="T139" i="11"/>
  <c r="U139" i="11"/>
  <c r="L139" i="11"/>
  <c r="S139" i="11"/>
  <c r="P139" i="11"/>
  <c r="N139" i="11"/>
  <c r="B108" i="6"/>
  <c r="W108" i="6"/>
  <c r="W401" i="6"/>
  <c r="B401" i="6"/>
  <c r="W123" i="6"/>
  <c r="B123" i="6"/>
  <c r="B394" i="6"/>
  <c r="W394" i="6"/>
  <c r="B382" i="6"/>
  <c r="W382" i="6"/>
  <c r="W542" i="6"/>
  <c r="B542" i="6"/>
  <c r="B631" i="6"/>
  <c r="W631" i="6"/>
  <c r="P819" i="11"/>
  <c r="R819" i="11"/>
  <c r="W90" i="6"/>
  <c r="O120" i="11"/>
  <c r="U120" i="11"/>
  <c r="G120" i="11"/>
  <c r="B120" i="11"/>
  <c r="P120" i="11"/>
  <c r="T120" i="11"/>
  <c r="R120" i="11"/>
  <c r="Q120" i="11"/>
  <c r="N120" i="11"/>
  <c r="W475" i="6"/>
  <c r="B475" i="6"/>
  <c r="W431" i="6"/>
  <c r="B431" i="6"/>
  <c r="W313" i="6"/>
  <c r="B313" i="6"/>
  <c r="G458" i="11"/>
  <c r="B458" i="11"/>
  <c r="N458" i="11"/>
  <c r="P458" i="11"/>
  <c r="R458" i="11"/>
  <c r="O458" i="11"/>
  <c r="U458" i="11"/>
  <c r="T458" i="11"/>
  <c r="Q458" i="11"/>
  <c r="W302" i="6"/>
  <c r="B302" i="6"/>
  <c r="W211" i="6"/>
  <c r="B211" i="6"/>
  <c r="U440" i="11"/>
  <c r="G440" i="11"/>
  <c r="B440" i="11"/>
  <c r="T440" i="11"/>
  <c r="P440" i="11"/>
  <c r="R440" i="11"/>
  <c r="N440" i="11"/>
  <c r="Q440" i="11"/>
  <c r="O440" i="11"/>
  <c r="W585" i="6"/>
  <c r="B585" i="6"/>
  <c r="G482" i="11"/>
  <c r="B482" i="11"/>
  <c r="N482" i="11"/>
  <c r="T482" i="11"/>
  <c r="Q482" i="11"/>
  <c r="P482" i="11"/>
  <c r="R482" i="11"/>
  <c r="L482" i="11"/>
  <c r="S482" i="11"/>
  <c r="O482" i="11"/>
  <c r="U482" i="11"/>
  <c r="P785" i="11"/>
  <c r="Q785" i="11"/>
  <c r="L785" i="11"/>
  <c r="S785" i="11"/>
  <c r="N785" i="11"/>
  <c r="G785" i="11"/>
  <c r="B785" i="11"/>
  <c r="U785" i="11"/>
  <c r="R785" i="11"/>
  <c r="T785" i="11"/>
  <c r="O785" i="11"/>
  <c r="G783" i="11"/>
  <c r="B783" i="11"/>
  <c r="O783" i="11"/>
  <c r="R783" i="11"/>
  <c r="P783" i="11"/>
  <c r="T783" i="11"/>
  <c r="N783" i="11"/>
  <c r="U783" i="11"/>
  <c r="Q783" i="11"/>
  <c r="W39" i="6"/>
  <c r="B39" i="6"/>
  <c r="W491" i="6"/>
  <c r="B491" i="6"/>
  <c r="G366" i="11"/>
  <c r="B366" i="11"/>
  <c r="N366" i="11"/>
  <c r="P366" i="11"/>
  <c r="Q366" i="11"/>
  <c r="L366" i="11"/>
  <c r="S366" i="11"/>
  <c r="R366" i="11"/>
  <c r="T366" i="11"/>
  <c r="U366" i="11"/>
  <c r="O366" i="11"/>
  <c r="W754" i="6"/>
  <c r="B754" i="6"/>
  <c r="B138" i="6"/>
  <c r="W138" i="6"/>
  <c r="B799" i="6"/>
  <c r="W799" i="6"/>
  <c r="G372" i="11"/>
  <c r="B372" i="11"/>
  <c r="R372" i="11"/>
  <c r="Q372" i="11"/>
  <c r="T372" i="11"/>
  <c r="O372" i="11"/>
  <c r="P372" i="11"/>
  <c r="N372" i="11"/>
  <c r="U372" i="11"/>
  <c r="B218" i="6"/>
  <c r="W218" i="6"/>
  <c r="B338" i="6"/>
  <c r="W338" i="6"/>
  <c r="W37" i="6"/>
  <c r="B37" i="6"/>
  <c r="G149" i="11"/>
  <c r="B149" i="11"/>
  <c r="N149" i="11"/>
  <c r="Q149" i="11"/>
  <c r="R149" i="11"/>
  <c r="L149" i="11"/>
  <c r="S149" i="11"/>
  <c r="T149" i="11"/>
  <c r="U149" i="11"/>
  <c r="O149" i="11"/>
  <c r="P149" i="11"/>
  <c r="G176" i="11"/>
  <c r="B176" i="11"/>
  <c r="U176" i="11"/>
  <c r="T176" i="11"/>
  <c r="P176" i="11"/>
  <c r="N176" i="11"/>
  <c r="O176" i="11"/>
  <c r="R176" i="11"/>
  <c r="Q176" i="11"/>
  <c r="G115" i="11"/>
  <c r="B115" i="11"/>
  <c r="R115" i="11"/>
  <c r="U115" i="11"/>
  <c r="O115" i="11"/>
  <c r="T115" i="11"/>
  <c r="Q115" i="11"/>
  <c r="P115" i="11"/>
  <c r="N115" i="11"/>
  <c r="G316" i="11"/>
  <c r="B316" i="11"/>
  <c r="N316" i="11"/>
  <c r="Q316" i="11"/>
  <c r="O316" i="11"/>
  <c r="U316" i="11"/>
  <c r="T316" i="11"/>
  <c r="R316" i="11"/>
  <c r="P316" i="11"/>
  <c r="W430" i="6"/>
  <c r="B430" i="6"/>
  <c r="W169" i="6"/>
  <c r="B169" i="6"/>
  <c r="W397" i="6"/>
  <c r="B397" i="6"/>
  <c r="W666" i="6"/>
  <c r="B666" i="6"/>
  <c r="B549" i="6"/>
  <c r="W549" i="6"/>
  <c r="B602" i="6"/>
  <c r="W602" i="6"/>
  <c r="G632" i="11"/>
  <c r="B632" i="11"/>
  <c r="T632" i="11"/>
  <c r="O632" i="11"/>
  <c r="Q632" i="11"/>
  <c r="U632" i="11"/>
  <c r="P632" i="11"/>
  <c r="N632" i="11"/>
  <c r="R632" i="11"/>
  <c r="W785" i="6"/>
  <c r="B785" i="6"/>
  <c r="B224" i="6"/>
  <c r="W224" i="6"/>
  <c r="U612" i="11"/>
  <c r="O612" i="11"/>
  <c r="N612" i="11"/>
  <c r="L612" i="11"/>
  <c r="S612" i="11"/>
  <c r="R612" i="11"/>
  <c r="T612" i="11"/>
  <c r="G612" i="11"/>
  <c r="B612" i="11"/>
  <c r="P612" i="11"/>
  <c r="Q612" i="11"/>
  <c r="R285" i="11"/>
  <c r="W107" i="6"/>
  <c r="T119" i="11"/>
  <c r="G641" i="11"/>
  <c r="B641" i="11"/>
  <c r="W533" i="6"/>
  <c r="O385" i="11"/>
  <c r="Q828" i="11"/>
  <c r="U828" i="11"/>
  <c r="G557" i="11"/>
  <c r="P797" i="11"/>
  <c r="R805" i="11"/>
  <c r="G805" i="11"/>
  <c r="B805" i="11"/>
  <c r="N19" i="6"/>
  <c r="N18" i="6"/>
  <c r="P19" i="6"/>
  <c r="P18" i="6"/>
  <c r="B212" i="6"/>
  <c r="W212" i="6"/>
  <c r="W615" i="6"/>
  <c r="B615" i="6"/>
  <c r="B230" i="6"/>
  <c r="W230" i="6"/>
  <c r="W537" i="6"/>
  <c r="B537" i="6"/>
  <c r="W768" i="6"/>
  <c r="B768" i="6"/>
  <c r="B710" i="6"/>
  <c r="W710" i="6"/>
  <c r="W386" i="6"/>
  <c r="B386" i="6"/>
  <c r="W558" i="6"/>
  <c r="B558" i="6"/>
  <c r="B554" i="6"/>
  <c r="W554" i="6"/>
  <c r="W273" i="6"/>
  <c r="B273" i="6"/>
  <c r="W526" i="6"/>
  <c r="B526" i="6"/>
  <c r="W545" i="6"/>
  <c r="B545" i="6"/>
  <c r="B829" i="6"/>
  <c r="W829" i="6"/>
  <c r="W541" i="6"/>
  <c r="B541" i="6"/>
  <c r="W415" i="6"/>
  <c r="B415" i="6"/>
  <c r="O508" i="11"/>
  <c r="U508" i="11"/>
  <c r="R508" i="11"/>
  <c r="Q508" i="11"/>
  <c r="G508" i="11"/>
  <c r="B508" i="11"/>
  <c r="T508" i="11"/>
  <c r="P508" i="11"/>
  <c r="N508" i="11"/>
  <c r="W647" i="6"/>
  <c r="B647" i="6"/>
  <c r="W369" i="6"/>
  <c r="B369" i="6"/>
  <c r="W228" i="6"/>
  <c r="B228" i="6"/>
  <c r="W133" i="6"/>
  <c r="B133" i="6"/>
  <c r="W612" i="6"/>
  <c r="B612" i="6"/>
  <c r="B239" i="6"/>
  <c r="W239" i="6"/>
  <c r="B484" i="6"/>
  <c r="W484" i="6"/>
  <c r="W745" i="6"/>
  <c r="B745" i="6"/>
  <c r="W660" i="6"/>
  <c r="B660" i="6"/>
  <c r="W289" i="6"/>
  <c r="B289" i="6"/>
  <c r="W261" i="6"/>
  <c r="B261" i="6"/>
  <c r="W765" i="6"/>
  <c r="B765" i="6"/>
  <c r="W352" i="6"/>
  <c r="B352" i="6"/>
  <c r="B71" i="6"/>
  <c r="W71" i="6"/>
  <c r="R150" i="11"/>
  <c r="O150" i="11"/>
  <c r="N150" i="11"/>
  <c r="Q150" i="11"/>
  <c r="G150" i="11"/>
  <c r="B150" i="11"/>
  <c r="U150" i="11"/>
  <c r="T150" i="11"/>
  <c r="P150" i="11"/>
  <c r="L150" i="11"/>
  <c r="S150" i="11"/>
  <c r="B295" i="6"/>
  <c r="W295" i="6"/>
  <c r="G735" i="11"/>
  <c r="B735" i="11"/>
  <c r="U735" i="11"/>
  <c r="P735" i="11"/>
  <c r="N735" i="11"/>
  <c r="Q735" i="11"/>
  <c r="O735" i="11"/>
  <c r="T735" i="11"/>
  <c r="R735" i="11"/>
  <c r="G545" i="11"/>
  <c r="B545" i="11"/>
  <c r="T545" i="11"/>
  <c r="U545" i="11"/>
  <c r="N545" i="11"/>
  <c r="Q545" i="11"/>
  <c r="R545" i="11"/>
  <c r="L545" i="11"/>
  <c r="S545" i="11"/>
  <c r="O545" i="11"/>
  <c r="P545" i="11"/>
  <c r="G661" i="11"/>
  <c r="B661" i="11"/>
  <c r="R661" i="11"/>
  <c r="P661" i="11"/>
  <c r="N661" i="11"/>
  <c r="O661" i="11"/>
  <c r="Q661" i="11"/>
  <c r="U661" i="11"/>
  <c r="T661" i="11"/>
  <c r="G460" i="11"/>
  <c r="B460" i="11"/>
  <c r="U460" i="11"/>
  <c r="R460" i="11"/>
  <c r="Q460" i="11"/>
  <c r="N460" i="11"/>
  <c r="T460" i="11"/>
  <c r="P460" i="11"/>
  <c r="O460" i="11"/>
  <c r="P659" i="11"/>
  <c r="N659" i="11"/>
  <c r="U659" i="11"/>
  <c r="O659" i="11"/>
  <c r="R659" i="11"/>
  <c r="G659" i="11"/>
  <c r="B659" i="11"/>
  <c r="T659" i="11"/>
  <c r="Q659" i="11"/>
  <c r="W420" i="6"/>
  <c r="B420" i="6"/>
  <c r="P483" i="11"/>
  <c r="O483" i="11"/>
  <c r="U483" i="11"/>
  <c r="R483" i="11"/>
  <c r="N483" i="11"/>
  <c r="T483" i="11"/>
  <c r="G483" i="11"/>
  <c r="B483" i="11"/>
  <c r="Q483" i="11"/>
  <c r="R291" i="11"/>
  <c r="O291" i="11"/>
  <c r="U291" i="11"/>
  <c r="T291" i="11"/>
  <c r="P291" i="11"/>
  <c r="G291" i="11"/>
  <c r="B291" i="11"/>
  <c r="N291" i="11"/>
  <c r="Q291" i="11"/>
  <c r="G674" i="11"/>
  <c r="B674" i="11"/>
  <c r="N674" i="11"/>
  <c r="P674" i="11"/>
  <c r="O674" i="11"/>
  <c r="L674" i="11"/>
  <c r="S674" i="11"/>
  <c r="U674" i="11"/>
  <c r="T674" i="11"/>
  <c r="R674" i="11"/>
  <c r="Q674" i="11"/>
  <c r="U472" i="11"/>
  <c r="P472" i="11"/>
  <c r="T472" i="11"/>
  <c r="Q472" i="11"/>
  <c r="N472" i="11"/>
  <c r="O472" i="11"/>
  <c r="L472" i="11"/>
  <c r="S472" i="11"/>
  <c r="G472" i="11"/>
  <c r="B472" i="11"/>
  <c r="R472" i="11"/>
  <c r="W555" i="6"/>
  <c r="B555" i="6"/>
  <c r="B274" i="6"/>
  <c r="W274" i="6"/>
  <c r="B263" i="6"/>
  <c r="W263" i="6"/>
  <c r="W522" i="6"/>
  <c r="B522" i="6"/>
  <c r="U663" i="11"/>
  <c r="O663" i="11"/>
  <c r="Q663" i="11"/>
  <c r="N663" i="11"/>
  <c r="T663" i="11"/>
  <c r="G663" i="11"/>
  <c r="B663" i="11"/>
  <c r="R663" i="11"/>
  <c r="P663" i="11"/>
  <c r="P58" i="11"/>
  <c r="T58" i="11"/>
  <c r="U58" i="11"/>
  <c r="G58" i="11"/>
  <c r="B58" i="11"/>
  <c r="Q58" i="11"/>
  <c r="O58" i="11"/>
  <c r="R58" i="11"/>
  <c r="N58" i="11"/>
  <c r="G570" i="11"/>
  <c r="B570" i="11"/>
  <c r="Q570" i="11"/>
  <c r="O570" i="11"/>
  <c r="N570" i="11"/>
  <c r="P570" i="11"/>
  <c r="T570" i="11"/>
  <c r="U570" i="11"/>
  <c r="R570" i="11"/>
  <c r="G466" i="11"/>
  <c r="B466" i="11"/>
  <c r="Q466" i="11"/>
  <c r="L466" i="11"/>
  <c r="U466" i="11"/>
  <c r="O466" i="11"/>
  <c r="N466" i="11"/>
  <c r="T466" i="11"/>
  <c r="R466" i="11"/>
  <c r="P466" i="11"/>
  <c r="G822" i="11"/>
  <c r="B822" i="11"/>
  <c r="L822" i="11"/>
  <c r="S822" i="11"/>
  <c r="N822" i="11"/>
  <c r="O822" i="11"/>
  <c r="U822" i="11"/>
  <c r="R822" i="11"/>
  <c r="P822" i="11"/>
  <c r="Q822" i="11"/>
  <c r="T822" i="11"/>
  <c r="G497" i="11"/>
  <c r="B497" i="11"/>
  <c r="R497" i="11"/>
  <c r="N497" i="11"/>
  <c r="O497" i="11"/>
  <c r="Q497" i="11"/>
  <c r="T497" i="11"/>
  <c r="U497" i="11"/>
  <c r="L497" i="11"/>
  <c r="S497" i="11"/>
  <c r="P497" i="11"/>
  <c r="G614" i="11"/>
  <c r="B614" i="11"/>
  <c r="R614" i="11"/>
  <c r="U614" i="11"/>
  <c r="P614" i="11"/>
  <c r="Q614" i="11"/>
  <c r="T614" i="11"/>
  <c r="N614" i="11"/>
  <c r="O614" i="11"/>
  <c r="G91" i="11"/>
  <c r="B91" i="11"/>
  <c r="P91" i="11"/>
  <c r="N91" i="11"/>
  <c r="R91" i="11"/>
  <c r="T91" i="11"/>
  <c r="O91" i="11"/>
  <c r="Q91" i="11"/>
  <c r="U91" i="11"/>
  <c r="G335" i="11"/>
  <c r="B335" i="11"/>
  <c r="R335" i="11"/>
  <c r="U335" i="11"/>
  <c r="Q335" i="11"/>
  <c r="P335" i="11"/>
  <c r="N335" i="11"/>
  <c r="O335" i="11"/>
  <c r="T335" i="11"/>
  <c r="G488" i="11"/>
  <c r="B488" i="11"/>
  <c r="U488" i="11"/>
  <c r="R488" i="11"/>
  <c r="P488" i="11"/>
  <c r="T488" i="11"/>
  <c r="O488" i="11"/>
  <c r="N488" i="11"/>
  <c r="Q488" i="11"/>
  <c r="T628" i="11"/>
  <c r="Q628" i="11"/>
  <c r="O628" i="11"/>
  <c r="L628" i="11"/>
  <c r="S628" i="11"/>
  <c r="R628" i="11"/>
  <c r="P628" i="11"/>
  <c r="N628" i="11"/>
  <c r="U628" i="11"/>
  <c r="G628" i="11"/>
  <c r="B628" i="11"/>
  <c r="U605" i="11"/>
  <c r="L605" i="11"/>
  <c r="S605" i="11"/>
  <c r="N605" i="11"/>
  <c r="P605" i="11"/>
  <c r="O605" i="11"/>
  <c r="R605" i="11"/>
  <c r="G605" i="11"/>
  <c r="B605" i="11"/>
  <c r="Q605" i="11"/>
  <c r="T605" i="11"/>
  <c r="W825" i="6"/>
  <c r="B825" i="6"/>
  <c r="W238" i="6"/>
  <c r="B238" i="6"/>
  <c r="B348" i="6"/>
  <c r="W348" i="6"/>
  <c r="G751" i="11"/>
  <c r="B751" i="11"/>
  <c r="Q751" i="11"/>
  <c r="R751" i="11"/>
  <c r="U751" i="11"/>
  <c r="O751" i="11"/>
  <c r="N751" i="11"/>
  <c r="P751" i="11"/>
  <c r="L751" i="11"/>
  <c r="S751" i="11"/>
  <c r="T751" i="11"/>
  <c r="G801" i="11"/>
  <c r="B801" i="11"/>
  <c r="L801" i="11"/>
  <c r="S801" i="11"/>
  <c r="O801" i="11"/>
  <c r="N801" i="11"/>
  <c r="U801" i="11"/>
  <c r="Q801" i="11"/>
  <c r="T801" i="11"/>
  <c r="R801" i="11"/>
  <c r="P801" i="11"/>
  <c r="W565" i="6"/>
  <c r="B565" i="6"/>
  <c r="W201" i="6"/>
  <c r="B201" i="6"/>
  <c r="B738" i="6"/>
  <c r="W738" i="6"/>
  <c r="G585" i="11"/>
  <c r="B585" i="11"/>
  <c r="Q585" i="11"/>
  <c r="R585" i="11"/>
  <c r="T585" i="11"/>
  <c r="U585" i="11"/>
  <c r="O585" i="11"/>
  <c r="N585" i="11"/>
  <c r="P585" i="11"/>
  <c r="G398" i="11"/>
  <c r="B398" i="11"/>
  <c r="O398" i="11"/>
  <c r="P398" i="11"/>
  <c r="T398" i="11"/>
  <c r="R398" i="11"/>
  <c r="Q398" i="11"/>
  <c r="N398" i="11"/>
  <c r="L398" i="11"/>
  <c r="U398" i="11"/>
  <c r="B814" i="6"/>
  <c r="W814" i="6"/>
  <c r="W679" i="6"/>
  <c r="B679" i="6"/>
  <c r="G523" i="11"/>
  <c r="B523" i="11"/>
  <c r="N523" i="11"/>
  <c r="P523" i="11"/>
  <c r="U523" i="11"/>
  <c r="Q523" i="11"/>
  <c r="O523" i="11"/>
  <c r="R523" i="11"/>
  <c r="L523" i="11"/>
  <c r="S523" i="11"/>
  <c r="T523" i="11"/>
  <c r="T319" i="11"/>
  <c r="P319" i="11"/>
  <c r="U319" i="11"/>
  <c r="N319" i="11"/>
  <c r="G319" i="11"/>
  <c r="B319" i="11"/>
  <c r="O319" i="11"/>
  <c r="Q319" i="11"/>
  <c r="R319" i="11"/>
  <c r="G717" i="11"/>
  <c r="B717" i="11"/>
  <c r="N717" i="11"/>
  <c r="L717" i="11"/>
  <c r="U717" i="11"/>
  <c r="O717" i="11"/>
  <c r="R717" i="11"/>
  <c r="Q717" i="11"/>
  <c r="P717" i="11"/>
  <c r="T717" i="11"/>
  <c r="G468" i="11"/>
  <c r="B468" i="11"/>
  <c r="O468" i="11"/>
  <c r="U468" i="11"/>
  <c r="T468" i="11"/>
  <c r="N468" i="11"/>
  <c r="R468" i="11"/>
  <c r="P468" i="11"/>
  <c r="Q468" i="11"/>
  <c r="T370" i="11"/>
  <c r="Q370" i="11"/>
  <c r="G370" i="11"/>
  <c r="B370" i="11"/>
  <c r="N370" i="11"/>
  <c r="R370" i="11"/>
  <c r="U370" i="11"/>
  <c r="P370" i="11"/>
  <c r="L370" i="11"/>
  <c r="S370" i="11"/>
  <c r="O370" i="11"/>
  <c r="U406" i="11"/>
  <c r="N406" i="11"/>
  <c r="T406" i="11"/>
  <c r="Q406" i="11"/>
  <c r="R406" i="11"/>
  <c r="G406" i="11"/>
  <c r="B406" i="11"/>
  <c r="P406" i="11"/>
  <c r="O406" i="11"/>
  <c r="G253" i="11"/>
  <c r="B253" i="11"/>
  <c r="O253" i="11"/>
  <c r="R253" i="11"/>
  <c r="P253" i="11"/>
  <c r="N253" i="11"/>
  <c r="T253" i="11"/>
  <c r="Q253" i="11"/>
  <c r="U253" i="11"/>
  <c r="O629" i="11"/>
  <c r="Q629" i="11"/>
  <c r="G629" i="11"/>
  <c r="B629" i="11"/>
  <c r="T629" i="11"/>
  <c r="P629" i="11"/>
  <c r="U629" i="11"/>
  <c r="N629" i="11"/>
  <c r="R629" i="11"/>
  <c r="G331" i="11"/>
  <c r="B331" i="11"/>
  <c r="U331" i="11"/>
  <c r="P331" i="11"/>
  <c r="Q331" i="11"/>
  <c r="N331" i="11"/>
  <c r="O331" i="11"/>
  <c r="R331" i="11"/>
  <c r="T331" i="11"/>
  <c r="B782" i="6"/>
  <c r="W782" i="6"/>
  <c r="W736" i="6"/>
  <c r="B736" i="6"/>
  <c r="G496" i="11"/>
  <c r="B496" i="11"/>
  <c r="U496" i="11"/>
  <c r="Q496" i="11"/>
  <c r="L496" i="11"/>
  <c r="S496" i="11"/>
  <c r="P496" i="11"/>
  <c r="O496" i="11"/>
  <c r="T496" i="11"/>
  <c r="N496" i="11"/>
  <c r="R496" i="11"/>
  <c r="G648" i="11"/>
  <c r="B648" i="11"/>
  <c r="T648" i="11"/>
  <c r="P648" i="11"/>
  <c r="R648" i="11"/>
  <c r="O648" i="11"/>
  <c r="L648" i="11"/>
  <c r="Q648" i="11"/>
  <c r="U648" i="11"/>
  <c r="N648" i="11"/>
  <c r="G107" i="11"/>
  <c r="B107" i="11"/>
  <c r="Q107" i="11"/>
  <c r="R107" i="11"/>
  <c r="U107" i="11"/>
  <c r="P107" i="11"/>
  <c r="N107" i="11"/>
  <c r="O107" i="11"/>
  <c r="T107" i="11"/>
  <c r="L361" i="11"/>
  <c r="S361" i="11"/>
  <c r="O361" i="11"/>
  <c r="G361" i="11"/>
  <c r="B361" i="11"/>
  <c r="R361" i="11"/>
  <c r="U361" i="11"/>
  <c r="N361" i="11"/>
  <c r="Q361" i="11"/>
  <c r="T361" i="11"/>
  <c r="P361" i="11"/>
  <c r="G263" i="11"/>
  <c r="B263" i="11"/>
  <c r="T263" i="11"/>
  <c r="Q263" i="11"/>
  <c r="O263" i="11"/>
  <c r="P263" i="11"/>
  <c r="R263" i="11"/>
  <c r="N263" i="11"/>
  <c r="U263" i="11"/>
  <c r="B381" i="6"/>
  <c r="W381" i="6"/>
  <c r="W819" i="6"/>
  <c r="B819" i="6"/>
  <c r="U151" i="11"/>
  <c r="T151" i="11"/>
  <c r="O151" i="11"/>
  <c r="N151" i="11"/>
  <c r="R151" i="11"/>
  <c r="G151" i="11"/>
  <c r="B151" i="11"/>
  <c r="Q151" i="11"/>
  <c r="P151" i="11"/>
  <c r="R342" i="11"/>
  <c r="N342" i="11"/>
  <c r="O342" i="11"/>
  <c r="P342" i="11"/>
  <c r="T342" i="11"/>
  <c r="U342" i="11"/>
  <c r="Q342" i="11"/>
  <c r="G342" i="11"/>
  <c r="B342" i="11"/>
  <c r="G297" i="11"/>
  <c r="B297" i="11"/>
  <c r="U297" i="11"/>
  <c r="P297" i="11"/>
  <c r="T297" i="11"/>
  <c r="Q297" i="11"/>
  <c r="O297" i="11"/>
  <c r="N297" i="11"/>
  <c r="R297" i="11"/>
  <c r="G17" i="11"/>
  <c r="B17" i="11"/>
  <c r="Q17" i="11"/>
  <c r="R17" i="11"/>
  <c r="T17" i="11"/>
  <c r="O17" i="11"/>
  <c r="P17" i="11"/>
  <c r="U17" i="11"/>
  <c r="N17" i="11"/>
  <c r="R786" i="11"/>
  <c r="N786" i="11"/>
  <c r="G786" i="11"/>
  <c r="B786" i="11"/>
  <c r="P786" i="11"/>
  <c r="O786" i="11"/>
  <c r="T786" i="11"/>
  <c r="U786" i="11"/>
  <c r="Q786" i="11"/>
  <c r="Q739" i="11"/>
  <c r="T739" i="11"/>
  <c r="U739" i="11"/>
  <c r="R739" i="11"/>
  <c r="N739" i="11"/>
  <c r="L739" i="11"/>
  <c r="S739" i="11"/>
  <c r="O739" i="11"/>
  <c r="G739" i="11"/>
  <c r="B739" i="11"/>
  <c r="P739" i="11"/>
  <c r="Q426" i="11"/>
  <c r="R426" i="11"/>
  <c r="G426" i="11"/>
  <c r="B426" i="11"/>
  <c r="O426" i="11"/>
  <c r="T426" i="11"/>
  <c r="P426" i="11"/>
  <c r="U426" i="11"/>
  <c r="N426" i="11"/>
  <c r="U567" i="11"/>
  <c r="N567" i="11"/>
  <c r="O567" i="11"/>
  <c r="G567" i="11"/>
  <c r="B567" i="11"/>
  <c r="R567" i="11"/>
  <c r="T567" i="11"/>
  <c r="P567" i="11"/>
  <c r="Q567" i="11"/>
  <c r="G118" i="11"/>
  <c r="B118" i="11"/>
  <c r="P118" i="11"/>
  <c r="R118" i="11"/>
  <c r="T118" i="11"/>
  <c r="O118" i="11"/>
  <c r="Q118" i="11"/>
  <c r="U118" i="11"/>
  <c r="N118" i="11"/>
  <c r="G698" i="11"/>
  <c r="B698" i="11"/>
  <c r="O698" i="11"/>
  <c r="R698" i="11"/>
  <c r="T698" i="11"/>
  <c r="N698" i="11"/>
  <c r="Q698" i="11"/>
  <c r="P698" i="11"/>
  <c r="U698" i="11"/>
  <c r="R755" i="11"/>
  <c r="U755" i="11"/>
  <c r="T755" i="11"/>
  <c r="N755" i="11"/>
  <c r="Q755" i="11"/>
  <c r="G755" i="11"/>
  <c r="B755" i="11"/>
  <c r="P755" i="11"/>
  <c r="O755" i="11"/>
  <c r="W655" i="6"/>
  <c r="B655" i="6"/>
  <c r="G431" i="11"/>
  <c r="B431" i="11"/>
  <c r="R431" i="11"/>
  <c r="N431" i="11"/>
  <c r="T431" i="11"/>
  <c r="Q431" i="11"/>
  <c r="U431" i="11"/>
  <c r="P431" i="11"/>
  <c r="O431" i="11"/>
  <c r="G25" i="11"/>
  <c r="B25" i="11"/>
  <c r="R25" i="11"/>
  <c r="N25" i="11"/>
  <c r="T25" i="11"/>
  <c r="O25" i="11"/>
  <c r="P25" i="11"/>
  <c r="Q25" i="11"/>
  <c r="U25" i="11"/>
  <c r="G512" i="11"/>
  <c r="B512" i="11"/>
  <c r="Q512" i="11"/>
  <c r="U512" i="11"/>
  <c r="O512" i="11"/>
  <c r="R512" i="11"/>
  <c r="T512" i="11"/>
  <c r="N512" i="11"/>
  <c r="P512" i="11"/>
  <c r="G357" i="11"/>
  <c r="B357" i="11"/>
  <c r="R357" i="11"/>
  <c r="P357" i="11"/>
  <c r="U357" i="11"/>
  <c r="N357" i="11"/>
  <c r="Q357" i="11"/>
  <c r="T357" i="11"/>
  <c r="O357" i="11"/>
  <c r="G267" i="11"/>
  <c r="B267" i="11"/>
  <c r="Q267" i="11"/>
  <c r="O267" i="11"/>
  <c r="P267" i="11"/>
  <c r="T267" i="11"/>
  <c r="L267" i="11"/>
  <c r="S267" i="11"/>
  <c r="R267" i="11"/>
  <c r="U267" i="11"/>
  <c r="N267" i="11"/>
  <c r="G324" i="11"/>
  <c r="B324" i="11"/>
  <c r="N324" i="11"/>
  <c r="Q324" i="11"/>
  <c r="R324" i="11"/>
  <c r="T324" i="11"/>
  <c r="O324" i="11"/>
  <c r="U324" i="11"/>
  <c r="P324" i="11"/>
  <c r="W410" i="6"/>
  <c r="B410" i="6"/>
  <c r="G182" i="11"/>
  <c r="B182" i="11"/>
  <c r="R182" i="11"/>
  <c r="O182" i="11"/>
  <c r="Q182" i="11"/>
  <c r="U182" i="11"/>
  <c r="P182" i="11"/>
  <c r="T182" i="11"/>
  <c r="N182" i="11"/>
  <c r="B336" i="6"/>
  <c r="W336" i="6"/>
  <c r="G772" i="11"/>
  <c r="B772" i="11"/>
  <c r="U772" i="11"/>
  <c r="O772" i="11"/>
  <c r="T772" i="11"/>
  <c r="R772" i="11"/>
  <c r="N772" i="11"/>
  <c r="P772" i="11"/>
  <c r="Q772" i="11"/>
  <c r="L772" i="11"/>
  <c r="G215" i="11"/>
  <c r="B215" i="11"/>
  <c r="Q215" i="11"/>
  <c r="T215" i="11"/>
  <c r="O215" i="11"/>
  <c r="R215" i="11"/>
  <c r="U215" i="11"/>
  <c r="N215" i="11"/>
  <c r="P215" i="11"/>
  <c r="W586" i="6"/>
  <c r="B586" i="6"/>
  <c r="B126" i="6"/>
  <c r="W126" i="6"/>
  <c r="W60" i="6"/>
  <c r="B60" i="6"/>
  <c r="W103" i="6"/>
  <c r="B103" i="6"/>
  <c r="B552" i="6"/>
  <c r="W552" i="6"/>
  <c r="B634" i="6"/>
  <c r="W634" i="6"/>
  <c r="B644" i="6"/>
  <c r="W644" i="6"/>
  <c r="W44" i="6"/>
  <c r="B44" i="6"/>
  <c r="B683" i="6"/>
  <c r="W683" i="6"/>
  <c r="W158" i="6"/>
  <c r="B158" i="6"/>
  <c r="B243" i="6"/>
  <c r="W243" i="6"/>
  <c r="W423" i="6"/>
  <c r="B423" i="6"/>
  <c r="W668" i="6"/>
  <c r="B668" i="6"/>
  <c r="W242" i="6"/>
  <c r="B242" i="6"/>
  <c r="W797" i="6"/>
  <c r="B797" i="6"/>
  <c r="W611" i="6"/>
  <c r="B611" i="6"/>
  <c r="B79" i="6"/>
  <c r="W79" i="6"/>
  <c r="B836" i="6"/>
  <c r="W836" i="6"/>
  <c r="B53" i="6"/>
  <c r="W53" i="6"/>
  <c r="B481" i="6"/>
  <c r="W481" i="6"/>
  <c r="W291" i="6"/>
  <c r="B291" i="6"/>
  <c r="G404" i="11"/>
  <c r="B404" i="11"/>
  <c r="N404" i="11"/>
  <c r="U404" i="11"/>
  <c r="P404" i="11"/>
  <c r="O404" i="11"/>
  <c r="R404" i="11"/>
  <c r="T404" i="11"/>
  <c r="Q404" i="11"/>
  <c r="W333" i="6"/>
  <c r="B333" i="6"/>
  <c r="O244" i="11"/>
  <c r="N244" i="11"/>
  <c r="R244" i="11"/>
  <c r="Q244" i="11"/>
  <c r="T244" i="11"/>
  <c r="P244" i="11"/>
  <c r="G244" i="11"/>
  <c r="B244" i="11"/>
  <c r="U244" i="11"/>
  <c r="G312" i="11"/>
  <c r="B312" i="11"/>
  <c r="L312" i="11"/>
  <c r="S312" i="11"/>
  <c r="O312" i="11"/>
  <c r="Q312" i="11"/>
  <c r="N312" i="11"/>
  <c r="U312" i="11"/>
  <c r="T312" i="11"/>
  <c r="P312" i="11"/>
  <c r="R312" i="11"/>
  <c r="G573" i="11"/>
  <c r="B573" i="11"/>
  <c r="T573" i="11"/>
  <c r="R573" i="11"/>
  <c r="U573" i="11"/>
  <c r="O573" i="11"/>
  <c r="N573" i="11"/>
  <c r="P573" i="11"/>
  <c r="Q573" i="11"/>
  <c r="G403" i="11"/>
  <c r="B403" i="11"/>
  <c r="L403" i="11"/>
  <c r="S403" i="11"/>
  <c r="T403" i="11"/>
  <c r="P403" i="11"/>
  <c r="N403" i="11"/>
  <c r="R403" i="11"/>
  <c r="U403" i="11"/>
  <c r="Q403" i="11"/>
  <c r="O403" i="11"/>
  <c r="W419" i="6"/>
  <c r="B419" i="6"/>
  <c r="G732" i="11"/>
  <c r="B732" i="11"/>
  <c r="P732" i="11"/>
  <c r="U732" i="11"/>
  <c r="R732" i="11"/>
  <c r="N732" i="11"/>
  <c r="T732" i="11"/>
  <c r="Q732" i="11"/>
  <c r="O732" i="11"/>
  <c r="G636" i="11"/>
  <c r="B636" i="11"/>
  <c r="P636" i="11"/>
  <c r="U636" i="11"/>
  <c r="Q636" i="11"/>
  <c r="T636" i="11"/>
  <c r="N636" i="11"/>
  <c r="O636" i="11"/>
  <c r="R636" i="11"/>
  <c r="G21" i="11"/>
  <c r="B21" i="11"/>
  <c r="R21" i="11"/>
  <c r="T21" i="11"/>
  <c r="N21" i="11"/>
  <c r="Q21" i="11"/>
  <c r="P21" i="11"/>
  <c r="O21" i="11"/>
  <c r="U21" i="11"/>
  <c r="G81" i="11"/>
  <c r="B81" i="11"/>
  <c r="P81" i="11"/>
  <c r="T81" i="11"/>
  <c r="O81" i="11"/>
  <c r="Q81" i="11"/>
  <c r="L81" i="11"/>
  <c r="S81" i="11"/>
  <c r="N81" i="11"/>
  <c r="U81" i="11"/>
  <c r="R81" i="11"/>
  <c r="W485" i="6"/>
  <c r="B485" i="6"/>
  <c r="W67" i="6"/>
  <c r="B67" i="6"/>
  <c r="B64" i="6"/>
  <c r="W64" i="6"/>
  <c r="B820" i="6"/>
  <c r="W820" i="6"/>
  <c r="W234" i="6"/>
  <c r="B234" i="6"/>
  <c r="G233" i="11"/>
  <c r="B233" i="11"/>
  <c r="T233" i="11"/>
  <c r="L233" i="11"/>
  <c r="Q233" i="11"/>
  <c r="R233" i="11"/>
  <c r="P233" i="11"/>
  <c r="O233" i="11"/>
  <c r="N233" i="11"/>
  <c r="U233" i="11"/>
  <c r="W746" i="6"/>
  <c r="B746" i="6"/>
  <c r="W807" i="6"/>
  <c r="B807" i="6"/>
  <c r="G103" i="11"/>
  <c r="B103" i="11"/>
  <c r="O103" i="11"/>
  <c r="N103" i="11"/>
  <c r="T103" i="11"/>
  <c r="R103" i="11"/>
  <c r="P103" i="11"/>
  <c r="Q103" i="11"/>
  <c r="U103" i="11"/>
  <c r="G518" i="11"/>
  <c r="B518" i="11"/>
  <c r="Q518" i="11"/>
  <c r="U518" i="11"/>
  <c r="R518" i="11"/>
  <c r="O518" i="11"/>
  <c r="P518" i="11"/>
  <c r="N518" i="11"/>
  <c r="T518" i="11"/>
  <c r="G380" i="11"/>
  <c r="B380" i="11"/>
  <c r="L380" i="11"/>
  <c r="S380" i="11"/>
  <c r="Q380" i="11"/>
  <c r="U380" i="11"/>
  <c r="T380" i="11"/>
  <c r="P380" i="11"/>
  <c r="O380" i="11"/>
  <c r="R380" i="11"/>
  <c r="N380" i="11"/>
  <c r="G492" i="11"/>
  <c r="B492" i="11"/>
  <c r="Q492" i="11"/>
  <c r="N492" i="11"/>
  <c r="T492" i="11"/>
  <c r="R492" i="11"/>
  <c r="U492" i="11"/>
  <c r="P492" i="11"/>
  <c r="O492" i="11"/>
  <c r="B393" i="6"/>
  <c r="W393" i="6"/>
  <c r="W328" i="6"/>
  <c r="B328" i="6"/>
  <c r="G524" i="11"/>
  <c r="B524" i="11"/>
  <c r="R524" i="11"/>
  <c r="P524" i="11"/>
  <c r="N524" i="11"/>
  <c r="O524" i="11"/>
  <c r="U524" i="11"/>
  <c r="Q524" i="11"/>
  <c r="T524" i="11"/>
  <c r="W432" i="6"/>
  <c r="B432" i="6"/>
  <c r="G658" i="11"/>
  <c r="B658" i="11"/>
  <c r="U658" i="11"/>
  <c r="P658" i="11"/>
  <c r="N658" i="11"/>
  <c r="L658" i="11"/>
  <c r="S658" i="11"/>
  <c r="Q658" i="11"/>
  <c r="O658" i="11"/>
  <c r="R658" i="11"/>
  <c r="T658" i="11"/>
  <c r="R549" i="11"/>
  <c r="T671" i="11"/>
  <c r="Q461" i="11"/>
  <c r="G386" i="11"/>
  <c r="B386" i="11"/>
  <c r="B645" i="6"/>
  <c r="N507" i="11"/>
  <c r="W470" i="6"/>
  <c r="Q725" i="11"/>
  <c r="G137" i="11"/>
  <c r="B137" i="11"/>
  <c r="R137" i="11"/>
  <c r="Q428" i="11"/>
  <c r="N428" i="11"/>
  <c r="U428" i="11"/>
  <c r="T428" i="11"/>
  <c r="Q667" i="11"/>
  <c r="B735" i="6"/>
  <c r="W735" i="6"/>
  <c r="B395" i="6"/>
  <c r="W395" i="6"/>
  <c r="B240" i="6"/>
  <c r="W240" i="6"/>
  <c r="W830" i="6"/>
  <c r="B830" i="6"/>
  <c r="B280" i="6"/>
  <c r="W280" i="6"/>
  <c r="B411" i="6"/>
  <c r="W411" i="6"/>
  <c r="W789" i="6"/>
  <c r="B789" i="6"/>
  <c r="R132" i="11"/>
  <c r="L132" i="11"/>
  <c r="S132" i="11"/>
  <c r="T132" i="11"/>
  <c r="O132" i="11"/>
  <c r="N132" i="11"/>
  <c r="P132" i="11"/>
  <c r="G132" i="11"/>
  <c r="B132" i="11"/>
  <c r="Q132" i="11"/>
  <c r="U132" i="11"/>
  <c r="G313" i="11"/>
  <c r="B313" i="11"/>
  <c r="Q313" i="11"/>
  <c r="N313" i="11"/>
  <c r="P313" i="11"/>
  <c r="R313" i="11"/>
  <c r="U313" i="11"/>
  <c r="O313" i="11"/>
  <c r="T313" i="11"/>
  <c r="G706" i="11"/>
  <c r="B706" i="11"/>
  <c r="P706" i="11"/>
  <c r="U706" i="11"/>
  <c r="R706" i="11"/>
  <c r="Q706" i="11"/>
  <c r="T706" i="11"/>
  <c r="O706" i="11"/>
  <c r="N706" i="11"/>
  <c r="G672" i="11"/>
  <c r="B672" i="11"/>
  <c r="O672" i="11"/>
  <c r="Q672" i="11"/>
  <c r="P672" i="11"/>
  <c r="U672" i="11"/>
  <c r="T672" i="11"/>
  <c r="R672" i="11"/>
  <c r="N672" i="11"/>
  <c r="N169" i="11"/>
  <c r="T169" i="11"/>
  <c r="R169" i="11"/>
  <c r="U169" i="11"/>
  <c r="O169" i="11"/>
  <c r="Q169" i="11"/>
  <c r="L169" i="11"/>
  <c r="S169" i="11"/>
  <c r="G169" i="11"/>
  <c r="B169" i="11"/>
  <c r="P169" i="11"/>
  <c r="W747" i="6"/>
  <c r="B747" i="6"/>
  <c r="O345" i="11"/>
  <c r="T345" i="11"/>
  <c r="P345" i="11"/>
  <c r="G345" i="11"/>
  <c r="B345" i="11"/>
  <c r="Q345" i="11"/>
  <c r="U345" i="11"/>
  <c r="N345" i="11"/>
  <c r="R345" i="11"/>
  <c r="P606" i="11"/>
  <c r="R606" i="11"/>
  <c r="N606" i="11"/>
  <c r="Q606" i="11"/>
  <c r="G606" i="11"/>
  <c r="B606" i="11"/>
  <c r="T606" i="11"/>
  <c r="U606" i="11"/>
  <c r="O606" i="11"/>
  <c r="B581" i="6"/>
  <c r="W581" i="6"/>
  <c r="G546" i="11"/>
  <c r="B546" i="11"/>
  <c r="T546" i="11"/>
  <c r="L546" i="11"/>
  <c r="S546" i="11"/>
  <c r="P546" i="11"/>
  <c r="Q546" i="11"/>
  <c r="O546" i="11"/>
  <c r="U546" i="11"/>
  <c r="R546" i="11"/>
  <c r="N546" i="11"/>
  <c r="W766" i="6"/>
  <c r="B766" i="6"/>
  <c r="N31" i="11"/>
  <c r="T31" i="11"/>
  <c r="Q31" i="11"/>
  <c r="G31" i="11"/>
  <c r="B31" i="11"/>
  <c r="P31" i="11"/>
  <c r="U31" i="11"/>
  <c r="R31" i="11"/>
  <c r="O31" i="11"/>
  <c r="G365" i="11"/>
  <c r="B365" i="11"/>
  <c r="O365" i="11"/>
  <c r="T365" i="11"/>
  <c r="R365" i="11"/>
  <c r="U365" i="11"/>
  <c r="N365" i="11"/>
  <c r="L365" i="11"/>
  <c r="S365" i="11"/>
  <c r="P365" i="11"/>
  <c r="Q365" i="11"/>
  <c r="B111" i="6"/>
  <c r="W111" i="6"/>
  <c r="W356" i="6"/>
  <c r="B356" i="6"/>
  <c r="G191" i="11"/>
  <c r="B191" i="11"/>
  <c r="U191" i="11"/>
  <c r="R191" i="11"/>
  <c r="N191" i="11"/>
  <c r="T191" i="11"/>
  <c r="L191" i="11"/>
  <c r="S191" i="11"/>
  <c r="O191" i="11"/>
  <c r="P191" i="11"/>
  <c r="Q191" i="11"/>
  <c r="W306" i="6"/>
  <c r="B306" i="6"/>
  <c r="G721" i="11"/>
  <c r="B721" i="11"/>
  <c r="P721" i="11"/>
  <c r="N721" i="11"/>
  <c r="R721" i="11"/>
  <c r="O721" i="11"/>
  <c r="Q721" i="11"/>
  <c r="U721" i="11"/>
  <c r="T721" i="11"/>
  <c r="B730" i="6"/>
  <c r="W730" i="6"/>
  <c r="W342" i="6"/>
  <c r="B342" i="6"/>
  <c r="G338" i="11"/>
  <c r="B338" i="11"/>
  <c r="N338" i="11"/>
  <c r="P338" i="11"/>
  <c r="Q338" i="11"/>
  <c r="R338" i="11"/>
  <c r="T338" i="11"/>
  <c r="O338" i="11"/>
  <c r="U338" i="11"/>
  <c r="G782" i="11"/>
  <c r="B782" i="11"/>
  <c r="U782" i="11"/>
  <c r="N782" i="11"/>
  <c r="Q782" i="11"/>
  <c r="T782" i="11"/>
  <c r="R782" i="11"/>
  <c r="O782" i="11"/>
  <c r="P782" i="11"/>
  <c r="L782" i="11"/>
  <c r="S782" i="11"/>
  <c r="B749" i="6"/>
  <c r="W749" i="6"/>
  <c r="W198" i="6"/>
  <c r="B198" i="6"/>
  <c r="G547" i="11"/>
  <c r="B547" i="11"/>
  <c r="R547" i="11"/>
  <c r="P547" i="11"/>
  <c r="Q547" i="11"/>
  <c r="U547" i="11"/>
  <c r="N547" i="11"/>
  <c r="T547" i="11"/>
  <c r="O547" i="11"/>
  <c r="L547" i="11"/>
  <c r="S547" i="11"/>
  <c r="G51" i="11"/>
  <c r="B51" i="11"/>
  <c r="N51" i="11"/>
  <c r="O51" i="11"/>
  <c r="Q51" i="11"/>
  <c r="U51" i="11"/>
  <c r="T51" i="11"/>
  <c r="R51" i="11"/>
  <c r="P51" i="11"/>
  <c r="G157" i="11"/>
  <c r="B157" i="11"/>
  <c r="T157" i="11"/>
  <c r="U157" i="11"/>
  <c r="N157" i="11"/>
  <c r="P157" i="11"/>
  <c r="O157" i="11"/>
  <c r="Q157" i="11"/>
  <c r="R157" i="11"/>
  <c r="R364" i="11"/>
  <c r="Q364" i="11"/>
  <c r="L364" i="11"/>
  <c r="S364" i="11"/>
  <c r="N364" i="11"/>
  <c r="U364" i="11"/>
  <c r="P364" i="11"/>
  <c r="O364" i="11"/>
  <c r="T364" i="11"/>
  <c r="G364" i="11"/>
  <c r="B364" i="11"/>
  <c r="U238" i="11"/>
  <c r="T238" i="11"/>
  <c r="G238" i="11"/>
  <c r="B238" i="11"/>
  <c r="P238" i="11"/>
  <c r="N238" i="11"/>
  <c r="R238" i="11"/>
  <c r="O238" i="11"/>
  <c r="Q238" i="11"/>
  <c r="G451" i="11"/>
  <c r="B451" i="11"/>
  <c r="Q451" i="11"/>
  <c r="P451" i="11"/>
  <c r="U451" i="11"/>
  <c r="T451" i="11"/>
  <c r="N451" i="11"/>
  <c r="O451" i="11"/>
  <c r="R451" i="11"/>
  <c r="W448" i="6"/>
  <c r="B448" i="6"/>
  <c r="N209" i="11"/>
  <c r="O209" i="11"/>
  <c r="P209" i="11"/>
  <c r="R209" i="11"/>
  <c r="G209" i="11"/>
  <c r="B209" i="11"/>
  <c r="U209" i="11"/>
  <c r="Q209" i="11"/>
  <c r="T209" i="11"/>
  <c r="R162" i="11"/>
  <c r="Q162" i="11"/>
  <c r="O162" i="11"/>
  <c r="U162" i="11"/>
  <c r="P162" i="11"/>
  <c r="N162" i="11"/>
  <c r="T162" i="11"/>
  <c r="G162" i="11"/>
  <c r="B162" i="11"/>
  <c r="G175" i="11"/>
  <c r="B175" i="11"/>
  <c r="P175" i="11"/>
  <c r="O175" i="11"/>
  <c r="T175" i="11"/>
  <c r="N175" i="11"/>
  <c r="Q175" i="11"/>
  <c r="L175" i="11"/>
  <c r="S175" i="11"/>
  <c r="U175" i="11"/>
  <c r="R175" i="11"/>
  <c r="W105" i="6"/>
  <c r="B105" i="6"/>
  <c r="G321" i="11"/>
  <c r="B321" i="11"/>
  <c r="N321" i="11"/>
  <c r="O321" i="11"/>
  <c r="P321" i="11"/>
  <c r="Q321" i="11"/>
  <c r="T321" i="11"/>
  <c r="U321" i="11"/>
  <c r="R321" i="11"/>
  <c r="R764" i="11"/>
  <c r="O764" i="11"/>
  <c r="Q764" i="11"/>
  <c r="P764" i="11"/>
  <c r="N764" i="11"/>
  <c r="U764" i="11"/>
  <c r="T764" i="11"/>
  <c r="G764" i="11"/>
  <c r="B764" i="11"/>
  <c r="R133" i="11"/>
  <c r="U133" i="11"/>
  <c r="T133" i="11"/>
  <c r="O133" i="11"/>
  <c r="N133" i="11"/>
  <c r="P133" i="11"/>
  <c r="G133" i="11"/>
  <c r="B133" i="11"/>
  <c r="Q133" i="11"/>
  <c r="G389" i="11"/>
  <c r="B389" i="11"/>
  <c r="T389" i="11"/>
  <c r="U389" i="11"/>
  <c r="O389" i="11"/>
  <c r="R389" i="11"/>
  <c r="Q389" i="11"/>
  <c r="L389" i="11"/>
  <c r="S389" i="11"/>
  <c r="N389" i="11"/>
  <c r="P389" i="11"/>
  <c r="G701" i="11"/>
  <c r="B701" i="11"/>
  <c r="T701" i="11"/>
  <c r="R701" i="11"/>
  <c r="N701" i="11"/>
  <c r="L701" i="11"/>
  <c r="U701" i="11"/>
  <c r="P701" i="11"/>
  <c r="Q701" i="11"/>
  <c r="O701" i="11"/>
  <c r="R802" i="11"/>
  <c r="Q802" i="11"/>
  <c r="U802" i="11"/>
  <c r="O802" i="11"/>
  <c r="T802" i="11"/>
  <c r="L802" i="11"/>
  <c r="S802" i="11"/>
  <c r="P802" i="11"/>
  <c r="N802" i="11"/>
  <c r="G802" i="11"/>
  <c r="B802" i="11"/>
  <c r="B764" i="6"/>
  <c r="W764" i="6"/>
  <c r="B441" i="6"/>
  <c r="W441" i="6"/>
  <c r="W355" i="6"/>
  <c r="B355" i="6"/>
  <c r="W92" i="6"/>
  <c r="B92" i="6"/>
  <c r="B759" i="6"/>
  <c r="W759" i="6"/>
  <c r="W608" i="6"/>
  <c r="B608" i="6"/>
  <c r="W706" i="6"/>
  <c r="B706" i="6"/>
  <c r="W222" i="6"/>
  <c r="B222" i="6"/>
  <c r="B266" i="6"/>
  <c r="W266" i="6"/>
  <c r="G548" i="11"/>
  <c r="B548" i="11"/>
  <c r="U548" i="11"/>
  <c r="R548" i="11"/>
  <c r="T548" i="11"/>
  <c r="N548" i="11"/>
  <c r="P548" i="11"/>
  <c r="O548" i="11"/>
  <c r="Q548" i="11"/>
  <c r="B202" i="6"/>
  <c r="W202" i="6"/>
  <c r="B286" i="6"/>
  <c r="W286" i="6"/>
  <c r="W143" i="6"/>
  <c r="B143" i="6"/>
  <c r="B104" i="6"/>
  <c r="W104" i="6"/>
  <c r="B299" i="6"/>
  <c r="W299" i="6"/>
  <c r="G326" i="11"/>
  <c r="B326" i="11"/>
  <c r="T326" i="11"/>
  <c r="R326" i="11"/>
  <c r="O326" i="11"/>
  <c r="U326" i="11"/>
  <c r="N326" i="11"/>
  <c r="Q326" i="11"/>
  <c r="P326" i="11"/>
  <c r="W775" i="6"/>
  <c r="B349" i="6"/>
  <c r="W349" i="6"/>
  <c r="W316" i="6"/>
  <c r="B316" i="6"/>
  <c r="B251" i="6"/>
  <c r="W251" i="6"/>
  <c r="W248" i="6"/>
  <c r="B248" i="6"/>
  <c r="B262" i="6"/>
  <c r="W262" i="6"/>
  <c r="B398" i="6"/>
  <c r="W398" i="6"/>
  <c r="U746" i="11"/>
  <c r="N746" i="11"/>
  <c r="G746" i="11"/>
  <c r="B746" i="11"/>
  <c r="T746" i="11"/>
  <c r="R746" i="11"/>
  <c r="P746" i="11"/>
  <c r="L746" i="11"/>
  <c r="S746" i="11"/>
  <c r="Q746" i="11"/>
  <c r="O746" i="11"/>
  <c r="W128" i="6"/>
  <c r="B128" i="6"/>
  <c r="W453" i="6"/>
  <c r="B453" i="6"/>
  <c r="W751" i="6"/>
  <c r="B751" i="6"/>
  <c r="B151" i="6"/>
  <c r="W151" i="6"/>
  <c r="B421" i="6"/>
  <c r="W421" i="6"/>
  <c r="W800" i="6"/>
  <c r="B800" i="6"/>
  <c r="W673" i="6"/>
  <c r="B673" i="6"/>
  <c r="W435" i="6"/>
  <c r="W131" i="6"/>
  <c r="B131" i="6"/>
  <c r="W656" i="6"/>
  <c r="B656" i="6"/>
  <c r="G713" i="11"/>
  <c r="B713" i="11"/>
  <c r="N713" i="11"/>
  <c r="U713" i="11"/>
  <c r="R713" i="11"/>
  <c r="T713" i="11"/>
  <c r="O713" i="11"/>
  <c r="P713" i="11"/>
  <c r="Q713" i="11"/>
  <c r="G743" i="11"/>
  <c r="B743" i="11"/>
  <c r="R743" i="11"/>
  <c r="P743" i="11"/>
  <c r="N743" i="11"/>
  <c r="T743" i="11"/>
  <c r="U743" i="11"/>
  <c r="O743" i="11"/>
  <c r="Q743" i="11"/>
  <c r="G826" i="11"/>
  <c r="B826" i="11"/>
  <c r="T826" i="11"/>
  <c r="P826" i="11"/>
  <c r="R826" i="11"/>
  <c r="Q826" i="11"/>
  <c r="N826" i="11"/>
  <c r="U826" i="11"/>
  <c r="O826" i="11"/>
  <c r="Q55" i="11"/>
  <c r="P192" i="11"/>
  <c r="N192" i="11"/>
  <c r="Q192" i="11"/>
  <c r="R192" i="11"/>
  <c r="O192" i="11"/>
  <c r="T192" i="11"/>
  <c r="G192" i="11"/>
  <c r="B192" i="11"/>
  <c r="U192" i="11"/>
  <c r="U569" i="11"/>
  <c r="N569" i="11"/>
  <c r="L569" i="11"/>
  <c r="S569" i="11"/>
  <c r="R569" i="11"/>
  <c r="P569" i="11"/>
  <c r="O569" i="11"/>
  <c r="G569" i="11"/>
  <c r="B569" i="11"/>
  <c r="T569" i="11"/>
  <c r="Q569" i="11"/>
  <c r="L529" i="11"/>
  <c r="S529" i="11"/>
  <c r="U529" i="11"/>
  <c r="T529" i="11"/>
  <c r="Q529" i="11"/>
  <c r="G529" i="11"/>
  <c r="B529" i="11"/>
  <c r="R529" i="11"/>
  <c r="P529" i="11"/>
  <c r="O529" i="11"/>
  <c r="N529" i="11"/>
  <c r="R525" i="11"/>
  <c r="W504" i="6"/>
  <c r="B504" i="6"/>
  <c r="B282" i="6"/>
  <c r="W282" i="6"/>
  <c r="W438" i="6"/>
  <c r="B438" i="6"/>
  <c r="W682" i="6"/>
  <c r="B682" i="6"/>
  <c r="W714" i="6"/>
  <c r="B714" i="6"/>
  <c r="W712" i="6"/>
  <c r="B712" i="6"/>
  <c r="W758" i="6"/>
  <c r="B758" i="6"/>
  <c r="U509" i="11"/>
  <c r="B437" i="6"/>
  <c r="W437" i="6"/>
  <c r="W503" i="6"/>
  <c r="B503" i="6"/>
  <c r="W617" i="6"/>
  <c r="B617" i="6"/>
  <c r="G367" i="11"/>
  <c r="B367" i="11"/>
  <c r="Q367" i="11"/>
  <c r="T367" i="11"/>
  <c r="P367" i="11"/>
  <c r="L367" i="11"/>
  <c r="S367" i="11"/>
  <c r="O367" i="11"/>
  <c r="U367" i="11"/>
  <c r="R367" i="11"/>
  <c r="N367" i="11"/>
  <c r="W700" i="6"/>
  <c r="B700" i="6"/>
  <c r="G652" i="11"/>
  <c r="B652" i="11"/>
  <c r="N652" i="11"/>
  <c r="U652" i="11"/>
  <c r="T652" i="11"/>
  <c r="P652" i="11"/>
  <c r="O652" i="11"/>
  <c r="Q652" i="11"/>
  <c r="R652" i="11"/>
  <c r="W613" i="6"/>
  <c r="B613" i="6"/>
  <c r="G816" i="11"/>
  <c r="B816" i="11"/>
  <c r="U816" i="11"/>
  <c r="P816" i="11"/>
  <c r="Q816" i="11"/>
  <c r="T816" i="11"/>
  <c r="N816" i="11"/>
  <c r="R816" i="11"/>
  <c r="O816" i="11"/>
  <c r="U49" i="11"/>
  <c r="Q19" i="11"/>
  <c r="U19" i="11"/>
  <c r="G19" i="11"/>
  <c r="B19" i="11"/>
  <c r="R19" i="11"/>
  <c r="T19" i="11"/>
  <c r="O19" i="11"/>
  <c r="N19" i="11"/>
  <c r="P19" i="11"/>
  <c r="W520" i="6"/>
  <c r="B520" i="6"/>
  <c r="G501" i="11"/>
  <c r="B501" i="11"/>
  <c r="L501" i="11"/>
  <c r="S501" i="11"/>
  <c r="R501" i="11"/>
  <c r="O501" i="11"/>
  <c r="T501" i="11"/>
  <c r="P501" i="11"/>
  <c r="N501" i="11"/>
  <c r="Q501" i="11"/>
  <c r="U501" i="11"/>
  <c r="W837" i="6"/>
  <c r="B837" i="6"/>
  <c r="B471" i="6"/>
  <c r="W471" i="6"/>
  <c r="B500" i="6"/>
  <c r="W500" i="6"/>
  <c r="W451" i="6"/>
  <c r="B451" i="6"/>
  <c r="G396" i="11"/>
  <c r="B396" i="11"/>
  <c r="R396" i="11"/>
  <c r="U396" i="11"/>
  <c r="T396" i="11"/>
  <c r="P396" i="11"/>
  <c r="Q396" i="11"/>
  <c r="L396" i="11"/>
  <c r="S396" i="11"/>
  <c r="O396" i="11"/>
  <c r="N396" i="11"/>
  <c r="G355" i="11"/>
  <c r="B355" i="11"/>
  <c r="Q355" i="11"/>
  <c r="O355" i="11"/>
  <c r="N355" i="11"/>
  <c r="L355" i="11"/>
  <c r="P355" i="11"/>
  <c r="R355" i="11"/>
  <c r="T355" i="11"/>
  <c r="U355" i="11"/>
  <c r="Q57" i="11"/>
  <c r="W543" i="6"/>
  <c r="B119" i="6"/>
  <c r="B464" i="6"/>
  <c r="W464" i="6"/>
  <c r="T587" i="11"/>
  <c r="G463" i="11"/>
  <c r="B463" i="11"/>
  <c r="R463" i="11"/>
  <c r="G475" i="11"/>
  <c r="B475" i="11"/>
  <c r="N475" i="11"/>
  <c r="W772" i="6"/>
  <c r="G600" i="11"/>
  <c r="B600" i="11"/>
  <c r="R600" i="11"/>
  <c r="P136" i="11"/>
  <c r="L136" i="11"/>
  <c r="S136" i="11"/>
  <c r="R803" i="11"/>
  <c r="N803" i="11"/>
  <c r="R26" i="11"/>
  <c r="B599" i="6"/>
  <c r="B777" i="6"/>
  <c r="N807" i="11"/>
  <c r="O302" i="11"/>
  <c r="U302" i="11"/>
  <c r="N565" i="11"/>
  <c r="L745" i="11"/>
  <c r="S745" i="11"/>
  <c r="O745" i="11"/>
  <c r="Q749" i="11"/>
  <c r="F18" i="6"/>
  <c r="F19" i="6"/>
  <c r="H19" i="6"/>
  <c r="H18" i="6"/>
  <c r="W379" i="6"/>
  <c r="R555" i="11"/>
  <c r="N127" i="11"/>
  <c r="T787" i="11"/>
  <c r="R504" i="11"/>
  <c r="L587" i="11"/>
  <c r="S587" i="11"/>
  <c r="G351" i="11"/>
  <c r="B351" i="11"/>
  <c r="O787" i="11"/>
  <c r="L159" i="11"/>
  <c r="S159" i="11"/>
  <c r="O447" i="11"/>
  <c r="L549" i="11"/>
  <c r="S549" i="11"/>
  <c r="N572" i="11"/>
  <c r="U504" i="11"/>
  <c r="W229" i="6"/>
  <c r="N447" i="11"/>
  <c r="T327" i="11"/>
  <c r="W207" i="6"/>
  <c r="W106" i="6"/>
  <c r="L118" i="11"/>
  <c r="L348" i="11"/>
  <c r="P832" i="11"/>
  <c r="L564" i="11"/>
  <c r="S564" i="11"/>
  <c r="L823" i="11"/>
  <c r="S823" i="11"/>
  <c r="G306" i="11"/>
  <c r="B306" i="11"/>
  <c r="U306" i="11"/>
  <c r="L666" i="11"/>
  <c r="S666" i="11"/>
  <c r="T667" i="11"/>
  <c r="W576" i="6"/>
  <c r="B576" i="6"/>
  <c r="U588" i="11"/>
  <c r="R588" i="11"/>
  <c r="N588" i="11"/>
  <c r="O588" i="11"/>
  <c r="N251" i="11"/>
  <c r="G251" i="11"/>
  <c r="B251" i="11"/>
  <c r="C251" i="11"/>
  <c r="U251" i="11"/>
  <c r="O251" i="11"/>
  <c r="P251" i="11"/>
  <c r="P549" i="11"/>
  <c r="O549" i="11"/>
  <c r="G549" i="11"/>
  <c r="B549" i="11"/>
  <c r="U549" i="11"/>
  <c r="T549" i="11"/>
  <c r="G129" i="11"/>
  <c r="B129" i="11"/>
  <c r="O129" i="11"/>
  <c r="U129" i="11"/>
  <c r="T129" i="11"/>
  <c r="P129" i="11"/>
  <c r="Q129" i="11"/>
  <c r="G285" i="11"/>
  <c r="B285" i="11"/>
  <c r="O285" i="11"/>
  <c r="N285" i="11"/>
  <c r="P285" i="11"/>
  <c r="T285" i="11"/>
  <c r="Q285" i="11"/>
  <c r="B168" i="6"/>
  <c r="W168" i="6"/>
  <c r="U774" i="11"/>
  <c r="Q774" i="11"/>
  <c r="R774" i="11"/>
  <c r="O774" i="11"/>
  <c r="P774" i="11"/>
  <c r="N774" i="11"/>
  <c r="Q557" i="11"/>
  <c r="R557" i="11"/>
  <c r="P557" i="11"/>
  <c r="U557" i="11"/>
  <c r="T557" i="11"/>
  <c r="O557" i="11"/>
  <c r="R385" i="11"/>
  <c r="Q385" i="11"/>
  <c r="L384" i="11"/>
  <c r="S384" i="11"/>
  <c r="U385" i="11"/>
  <c r="L385" i="11"/>
  <c r="S385" i="11"/>
  <c r="N385" i="11"/>
  <c r="G385" i="11"/>
  <c r="B385" i="11"/>
  <c r="T385" i="11"/>
  <c r="B833" i="6"/>
  <c r="W833" i="6"/>
  <c r="W556" i="6"/>
  <c r="B556" i="6"/>
  <c r="P302" i="11"/>
  <c r="N302" i="11"/>
  <c r="R302" i="11"/>
  <c r="Q302" i="11"/>
  <c r="L718" i="11"/>
  <c r="S718" i="11"/>
  <c r="U719" i="11"/>
  <c r="L719" i="11"/>
  <c r="G719" i="11"/>
  <c r="B719" i="11"/>
  <c r="T719" i="11"/>
  <c r="R719" i="11"/>
  <c r="Q719" i="11"/>
  <c r="O719" i="11"/>
  <c r="O513" i="11"/>
  <c r="R513" i="11"/>
  <c r="L512" i="11"/>
  <c r="G513" i="11"/>
  <c r="B513" i="11"/>
  <c r="N513" i="11"/>
  <c r="T513" i="11"/>
  <c r="P513" i="11"/>
  <c r="R828" i="11"/>
  <c r="G828" i="11"/>
  <c r="B828" i="11"/>
  <c r="O828" i="11"/>
  <c r="P828" i="11"/>
  <c r="T828" i="11"/>
  <c r="N828" i="11"/>
  <c r="G797" i="11"/>
  <c r="B797" i="11"/>
  <c r="C797" i="11"/>
  <c r="R797" i="11"/>
  <c r="O797" i="11"/>
  <c r="N797" i="11"/>
  <c r="Q797" i="11"/>
  <c r="T797" i="11"/>
  <c r="P392" i="11"/>
  <c r="R392" i="11"/>
  <c r="O392" i="11"/>
  <c r="G392" i="11"/>
  <c r="B392" i="11"/>
  <c r="U392" i="11"/>
  <c r="Q392" i="11"/>
  <c r="G428" i="11"/>
  <c r="B428" i="11"/>
  <c r="C428" i="11"/>
  <c r="P428" i="11"/>
  <c r="R428" i="11"/>
  <c r="O428" i="11"/>
  <c r="P246" i="11"/>
  <c r="L246" i="11"/>
  <c r="S246" i="11"/>
  <c r="B256" i="6"/>
  <c r="W256" i="6"/>
  <c r="N211" i="11"/>
  <c r="T211" i="11"/>
  <c r="G211" i="11"/>
  <c r="B211" i="11"/>
  <c r="P526" i="11"/>
  <c r="T526" i="11"/>
  <c r="O526" i="11"/>
  <c r="T778" i="11"/>
  <c r="R778" i="11"/>
  <c r="O778" i="11"/>
  <c r="Q127" i="11"/>
  <c r="O127" i="11"/>
  <c r="G127" i="11"/>
  <c r="B127" i="11"/>
  <c r="B377" i="6"/>
  <c r="V377" i="6"/>
  <c r="U377" i="6"/>
  <c r="W377" i="6"/>
  <c r="W372" i="6"/>
  <c r="B372" i="6"/>
  <c r="W630" i="6"/>
  <c r="B630" i="6"/>
  <c r="L460" i="11"/>
  <c r="S460" i="11"/>
  <c r="G461" i="11"/>
  <c r="B461" i="11"/>
  <c r="U461" i="11"/>
  <c r="P461" i="11"/>
  <c r="O461" i="11"/>
  <c r="P386" i="11"/>
  <c r="R386" i="11"/>
  <c r="U386" i="11"/>
  <c r="N386" i="11"/>
  <c r="Q386" i="11"/>
  <c r="B553" i="6"/>
  <c r="C553" i="6"/>
  <c r="W553" i="6"/>
  <c r="W61" i="6"/>
  <c r="B61" i="6"/>
  <c r="B818" i="6"/>
  <c r="V818" i="6"/>
  <c r="U818" i="6"/>
  <c r="W818" i="6"/>
  <c r="P463" i="11"/>
  <c r="O463" i="11"/>
  <c r="U463" i="11"/>
  <c r="L463" i="11"/>
  <c r="O587" i="11"/>
  <c r="P587" i="11"/>
  <c r="U587" i="11"/>
  <c r="Q587" i="11"/>
  <c r="L185" i="11"/>
  <c r="G186" i="11"/>
  <c r="B186" i="11"/>
  <c r="O186" i="11"/>
  <c r="Q186" i="11"/>
  <c r="P186" i="11"/>
  <c r="U186" i="11"/>
  <c r="R186" i="11"/>
  <c r="Q757" i="11"/>
  <c r="T757" i="11"/>
  <c r="P757" i="11"/>
  <c r="O757" i="11"/>
  <c r="G757" i="11"/>
  <c r="B757" i="11"/>
  <c r="N757" i="11"/>
  <c r="G152" i="11"/>
  <c r="O152" i="11"/>
  <c r="Q152" i="11"/>
  <c r="U152" i="11"/>
  <c r="R152" i="11"/>
  <c r="L151" i="11"/>
  <c r="S151" i="11"/>
  <c r="N152" i="11"/>
  <c r="N641" i="11"/>
  <c r="T641" i="11"/>
  <c r="Q641" i="11"/>
  <c r="U641" i="11"/>
  <c r="L641" i="11"/>
  <c r="S641" i="11"/>
  <c r="O641" i="11"/>
  <c r="T803" i="11"/>
  <c r="Q803" i="11"/>
  <c r="O803" i="11"/>
  <c r="U803" i="11"/>
  <c r="R248" i="11"/>
  <c r="L248" i="11"/>
  <c r="S248" i="11"/>
  <c r="U248" i="11"/>
  <c r="P248" i="11"/>
  <c r="G248" i="11"/>
  <c r="B248" i="11"/>
  <c r="Z248" i="11"/>
  <c r="L247" i="11"/>
  <c r="S247" i="11"/>
  <c r="O248" i="11"/>
  <c r="N248" i="11"/>
  <c r="P137" i="11"/>
  <c r="O137" i="11"/>
  <c r="N137" i="11"/>
  <c r="U137" i="11"/>
  <c r="W179" i="6"/>
  <c r="B179" i="6"/>
  <c r="B468" i="6"/>
  <c r="W468" i="6"/>
  <c r="G163" i="11"/>
  <c r="B163" i="11"/>
  <c r="Z163" i="11"/>
  <c r="Q163" i="11"/>
  <c r="T163" i="11"/>
  <c r="U163" i="11"/>
  <c r="N163" i="11"/>
  <c r="L162" i="11"/>
  <c r="S162" i="11"/>
  <c r="P163" i="11"/>
  <c r="P582" i="11"/>
  <c r="Q582" i="11"/>
  <c r="R582" i="11"/>
  <c r="T582" i="11"/>
  <c r="G582" i="11"/>
  <c r="B582" i="11"/>
  <c r="U582" i="11"/>
  <c r="O582" i="11"/>
  <c r="U211" i="11"/>
  <c r="O306" i="11"/>
  <c r="N745" i="11"/>
  <c r="T302" i="11"/>
  <c r="B487" i="6"/>
  <c r="P803" i="11"/>
  <c r="U136" i="11"/>
  <c r="N463" i="11"/>
  <c r="N587" i="11"/>
  <c r="G587" i="11"/>
  <c r="B587" i="11"/>
  <c r="W254" i="6"/>
  <c r="B696" i="6"/>
  <c r="P667" i="11"/>
  <c r="Q137" i="11"/>
  <c r="B501" i="6"/>
  <c r="C501" i="6"/>
  <c r="W368" i="6"/>
  <c r="T386" i="11"/>
  <c r="R461" i="11"/>
  <c r="Q549" i="11"/>
  <c r="T392" i="11"/>
  <c r="T152" i="11"/>
  <c r="N557" i="11"/>
  <c r="R757" i="11"/>
  <c r="Q251" i="11"/>
  <c r="Q513" i="11"/>
  <c r="P641" i="11"/>
  <c r="N129" i="11"/>
  <c r="U285" i="11"/>
  <c r="N582" i="11"/>
  <c r="T248" i="11"/>
  <c r="T774" i="11"/>
  <c r="L638" i="11"/>
  <c r="S638" i="11"/>
  <c r="O639" i="11"/>
  <c r="L570" i="11"/>
  <c r="S570" i="11"/>
  <c r="O571" i="11"/>
  <c r="U571" i="11"/>
  <c r="W293" i="6"/>
  <c r="B293" i="6"/>
  <c r="P327" i="11"/>
  <c r="U327" i="11"/>
  <c r="O533" i="11"/>
  <c r="L533" i="11"/>
  <c r="S533" i="11"/>
  <c r="G504" i="11"/>
  <c r="B504" i="11"/>
  <c r="Z504" i="11"/>
  <c r="T504" i="11"/>
  <c r="Q447" i="11"/>
  <c r="T447" i="11"/>
  <c r="L447" i="11"/>
  <c r="M447" i="11"/>
  <c r="G119" i="11"/>
  <c r="B119" i="11"/>
  <c r="L119" i="11"/>
  <c r="Q119" i="11"/>
  <c r="P119" i="11"/>
  <c r="O119" i="11"/>
  <c r="R119" i="11"/>
  <c r="N119" i="11"/>
  <c r="B725" i="6"/>
  <c r="V725" i="6"/>
  <c r="U725" i="6"/>
  <c r="W725" i="6"/>
  <c r="T475" i="11"/>
  <c r="U475" i="11"/>
  <c r="Q475" i="11"/>
  <c r="O475" i="11"/>
  <c r="G572" i="11"/>
  <c r="B572" i="11"/>
  <c r="P572" i="11"/>
  <c r="Q572" i="11"/>
  <c r="T572" i="11"/>
  <c r="R572" i="11"/>
  <c r="O572" i="11"/>
  <c r="U572" i="11"/>
  <c r="W109" i="6"/>
  <c r="B109" i="6"/>
  <c r="P671" i="11"/>
  <c r="N671" i="11"/>
  <c r="G671" i="11"/>
  <c r="B671" i="11"/>
  <c r="Q671" i="11"/>
  <c r="R671" i="11"/>
  <c r="L671" i="11"/>
  <c r="S671" i="11"/>
  <c r="B141" i="6"/>
  <c r="W141" i="6"/>
  <c r="L257" i="11"/>
  <c r="S257" i="11"/>
  <c r="T258" i="11"/>
  <c r="Q258" i="11"/>
  <c r="G258" i="11"/>
  <c r="B258" i="11"/>
  <c r="O258" i="11"/>
  <c r="N258" i="11"/>
  <c r="U258" i="11"/>
  <c r="G402" i="11"/>
  <c r="B402" i="11"/>
  <c r="L402" i="11"/>
  <c r="S402" i="11"/>
  <c r="P402" i="11"/>
  <c r="O402" i="11"/>
  <c r="R402" i="11"/>
  <c r="L401" i="11"/>
  <c r="S401" i="11"/>
  <c r="T402" i="11"/>
  <c r="U402" i="11"/>
  <c r="L599" i="11"/>
  <c r="S599" i="11"/>
  <c r="N600" i="11"/>
  <c r="P600" i="11"/>
  <c r="O600" i="11"/>
  <c r="Q600" i="11"/>
  <c r="G507" i="11"/>
  <c r="B507" i="11"/>
  <c r="O507" i="11"/>
  <c r="Q507" i="11"/>
  <c r="L507" i="11"/>
  <c r="S507" i="11"/>
  <c r="P507" i="11"/>
  <c r="U507" i="11"/>
  <c r="B436" i="6"/>
  <c r="W436" i="6"/>
  <c r="G725" i="11"/>
  <c r="B725" i="11"/>
  <c r="N725" i="11"/>
  <c r="R725" i="11"/>
  <c r="P725" i="11"/>
  <c r="U725" i="11"/>
  <c r="W428" i="6"/>
  <c r="B428" i="6"/>
  <c r="N808" i="11"/>
  <c r="L808" i="11"/>
  <c r="R808" i="11"/>
  <c r="U808" i="11"/>
  <c r="Q808" i="11"/>
  <c r="T808" i="11"/>
  <c r="P808" i="11"/>
  <c r="B680" i="6"/>
  <c r="W680" i="6"/>
  <c r="R136" i="11"/>
  <c r="N136" i="11"/>
  <c r="T136" i="11"/>
  <c r="Q136" i="11"/>
  <c r="T745" i="11"/>
  <c r="U745" i="11"/>
  <c r="R745" i="11"/>
  <c r="P745" i="11"/>
  <c r="Q805" i="11"/>
  <c r="O805" i="11"/>
  <c r="N805" i="11"/>
  <c r="U805" i="11"/>
  <c r="P805" i="11"/>
  <c r="T805" i="11"/>
  <c r="Q787" i="11"/>
  <c r="B607" i="6"/>
  <c r="P211" i="11"/>
  <c r="P306" i="11"/>
  <c r="Q745" i="11"/>
  <c r="G302" i="11"/>
  <c r="B302" i="11"/>
  <c r="B722" i="6"/>
  <c r="G803" i="11"/>
  <c r="B803" i="11"/>
  <c r="C803" i="11"/>
  <c r="O136" i="11"/>
  <c r="T600" i="11"/>
  <c r="B426" i="6"/>
  <c r="P475" i="11"/>
  <c r="T463" i="11"/>
  <c r="R587" i="11"/>
  <c r="B147" i="6"/>
  <c r="N351" i="11"/>
  <c r="G778" i="11"/>
  <c r="B778" i="11"/>
  <c r="T137" i="11"/>
  <c r="O725" i="11"/>
  <c r="R507" i="11"/>
  <c r="O386" i="11"/>
  <c r="N461" i="11"/>
  <c r="U671" i="11"/>
  <c r="N549" i="11"/>
  <c r="N392" i="11"/>
  <c r="P152" i="11"/>
  <c r="L557" i="11"/>
  <c r="S557" i="11"/>
  <c r="G808" i="11"/>
  <c r="B808" i="11"/>
  <c r="C808" i="11"/>
  <c r="U757" i="11"/>
  <c r="T251" i="11"/>
  <c r="U513" i="11"/>
  <c r="R641" i="11"/>
  <c r="R258" i="11"/>
  <c r="R129" i="11"/>
  <c r="B245" i="6"/>
  <c r="P719" i="11"/>
  <c r="R163" i="11"/>
  <c r="N186" i="11"/>
  <c r="G774" i="11"/>
  <c r="B774" i="11"/>
  <c r="L359" i="11"/>
  <c r="S359" i="11"/>
  <c r="G806" i="11"/>
  <c r="B806" i="11"/>
  <c r="W596" i="6"/>
  <c r="G246" i="11"/>
  <c r="B246" i="11"/>
  <c r="U351" i="11"/>
  <c r="T771" i="11"/>
  <c r="L445" i="11"/>
  <c r="S445" i="11"/>
  <c r="U246" i="11"/>
  <c r="W285" i="6"/>
  <c r="R771" i="11"/>
  <c r="N768" i="11"/>
  <c r="G159" i="11"/>
  <c r="B159" i="11"/>
  <c r="T603" i="11"/>
  <c r="Q410" i="11"/>
  <c r="P171" i="11"/>
  <c r="T555" i="11"/>
  <c r="L60" i="11"/>
  <c r="S60" i="11"/>
  <c r="B26" i="6"/>
  <c r="B665" i="6"/>
  <c r="V665" i="6"/>
  <c r="U665" i="6"/>
  <c r="O60" i="11"/>
  <c r="T60" i="11"/>
  <c r="L678" i="11"/>
  <c r="L39" i="11"/>
  <c r="M39" i="11"/>
  <c r="B449" i="6"/>
  <c r="Q715" i="11"/>
  <c r="Q748" i="11"/>
  <c r="G748" i="11"/>
  <c r="B748" i="11"/>
  <c r="C748" i="11"/>
  <c r="R60" i="11"/>
  <c r="Q60" i="11"/>
  <c r="G60" i="11"/>
  <c r="B60" i="11"/>
  <c r="L558" i="11"/>
  <c r="S558" i="11"/>
  <c r="L698" i="11"/>
  <c r="S698" i="11"/>
  <c r="L34" i="11"/>
  <c r="S34" i="11"/>
  <c r="L381" i="11"/>
  <c r="S381" i="11"/>
  <c r="U644" i="11"/>
  <c r="T300" i="11"/>
  <c r="W102" i="6"/>
  <c r="G644" i="11"/>
  <c r="B644" i="11"/>
  <c r="T525" i="11"/>
  <c r="P715" i="11"/>
  <c r="N748" i="11"/>
  <c r="P60" i="11"/>
  <c r="L84" i="11"/>
  <c r="M84" i="11"/>
  <c r="L455" i="11"/>
  <c r="R787" i="11"/>
  <c r="T571" i="11"/>
  <c r="G571" i="11"/>
  <c r="B571" i="11"/>
  <c r="C571" i="11"/>
  <c r="O246" i="11"/>
  <c r="P555" i="11"/>
  <c r="P159" i="11"/>
  <c r="B196" i="6"/>
  <c r="C196" i="6"/>
  <c r="B120" i="6"/>
  <c r="V120" i="6"/>
  <c r="U120" i="6"/>
  <c r="R306" i="11"/>
  <c r="P699" i="11"/>
  <c r="R351" i="11"/>
  <c r="N278" i="11"/>
  <c r="G667" i="11"/>
  <c r="B667" i="11"/>
  <c r="C667" i="11"/>
  <c r="U778" i="11"/>
  <c r="G526" i="11"/>
  <c r="B526" i="11"/>
  <c r="Z526" i="11"/>
  <c r="O327" i="11"/>
  <c r="G327" i="11"/>
  <c r="B327" i="11"/>
  <c r="C327" i="11"/>
  <c r="R616" i="11"/>
  <c r="Q246" i="11"/>
  <c r="Q555" i="11"/>
  <c r="T159" i="11"/>
  <c r="N491" i="11"/>
  <c r="N771" i="11"/>
  <c r="R789" i="11"/>
  <c r="Q533" i="11"/>
  <c r="W235" i="6"/>
  <c r="R80" i="11"/>
  <c r="U300" i="11"/>
  <c r="N88" i="11"/>
  <c r="T156" i="11"/>
  <c r="O299" i="11"/>
  <c r="U88" i="11"/>
  <c r="O156" i="11"/>
  <c r="R691" i="11"/>
  <c r="W571" i="6"/>
  <c r="Q768" i="11"/>
  <c r="P470" i="11"/>
  <c r="T315" i="11"/>
  <c r="O520" i="11"/>
  <c r="U691" i="11"/>
  <c r="L697" i="11"/>
  <c r="S697" i="11"/>
  <c r="L25" i="11"/>
  <c r="L748" i="11"/>
  <c r="S748" i="11"/>
  <c r="Q623" i="11"/>
  <c r="G18" i="11"/>
  <c r="B18" i="11"/>
  <c r="Z18" i="11"/>
  <c r="U645" i="11"/>
  <c r="L334" i="11"/>
  <c r="S334" i="11"/>
  <c r="U18" i="11"/>
  <c r="T697" i="11"/>
  <c r="B623" i="6"/>
  <c r="N673" i="11"/>
  <c r="O388" i="11"/>
  <c r="T749" i="11"/>
  <c r="L673" i="11"/>
  <c r="S673" i="11"/>
  <c r="T104" i="11"/>
  <c r="B598" i="6"/>
  <c r="V598" i="6"/>
  <c r="U598" i="6"/>
  <c r="N301" i="11"/>
  <c r="U551" i="11"/>
  <c r="P749" i="11"/>
  <c r="R749" i="11"/>
  <c r="Q697" i="11"/>
  <c r="Q26" i="11"/>
  <c r="L672" i="11"/>
  <c r="S672" i="11"/>
  <c r="O673" i="11"/>
  <c r="U673" i="11"/>
  <c r="T819" i="11"/>
  <c r="G819" i="11"/>
  <c r="B819" i="11"/>
  <c r="Z819" i="11"/>
  <c r="U301" i="11"/>
  <c r="G388" i="11"/>
  <c r="B388" i="11"/>
  <c r="Z388" i="11"/>
  <c r="U75" i="11"/>
  <c r="R75" i="11"/>
  <c r="L47" i="11"/>
  <c r="S47" i="11"/>
  <c r="N749" i="11"/>
  <c r="G749" i="11"/>
  <c r="B749" i="11"/>
  <c r="P697" i="11"/>
  <c r="P26" i="11"/>
  <c r="B172" i="6"/>
  <c r="C172" i="6"/>
  <c r="B801" i="6"/>
  <c r="R673" i="11"/>
  <c r="Q673" i="11"/>
  <c r="G673" i="11"/>
  <c r="B673" i="11"/>
  <c r="Z673" i="11"/>
  <c r="T712" i="11"/>
  <c r="N656" i="11"/>
  <c r="W58" i="6"/>
  <c r="U819" i="11"/>
  <c r="O819" i="11"/>
  <c r="G221" i="11"/>
  <c r="B221" i="11"/>
  <c r="Z221" i="11"/>
  <c r="L74" i="11"/>
  <c r="S74" i="11"/>
  <c r="O749" i="11"/>
  <c r="U749" i="11"/>
  <c r="N26" i="11"/>
  <c r="P673" i="11"/>
  <c r="B142" i="6"/>
  <c r="C142" i="6"/>
  <c r="U104" i="11"/>
  <c r="W473" i="6"/>
  <c r="R712" i="11"/>
  <c r="L103" i="11"/>
  <c r="S103" i="11"/>
  <c r="U656" i="11"/>
  <c r="Q819" i="11"/>
  <c r="O623" i="11"/>
  <c r="U590" i="11"/>
  <c r="W620" i="6"/>
  <c r="O481" i="11"/>
  <c r="R427" i="11"/>
  <c r="R565" i="11"/>
  <c r="O806" i="11"/>
  <c r="B27" i="6"/>
  <c r="C27" i="6"/>
  <c r="B808" i="6"/>
  <c r="V808" i="6"/>
  <c r="U808" i="6"/>
  <c r="L483" i="11"/>
  <c r="S483" i="11"/>
  <c r="L805" i="11"/>
  <c r="S805" i="11"/>
  <c r="W532" i="6"/>
  <c r="G565" i="11"/>
  <c r="B565" i="11"/>
  <c r="Z565" i="11"/>
  <c r="B231" i="6"/>
  <c r="C231" i="6"/>
  <c r="O70" i="11"/>
  <c r="G393" i="11"/>
  <c r="B393" i="11"/>
  <c r="Z393" i="11"/>
  <c r="W253" i="6"/>
  <c r="N723" i="11"/>
  <c r="G349" i="11"/>
  <c r="B349" i="11"/>
  <c r="G15" i="11"/>
  <c r="B15" i="11"/>
  <c r="Z15" i="11"/>
  <c r="B156" i="6"/>
  <c r="C156" i="6"/>
  <c r="W156" i="6"/>
  <c r="T53" i="11"/>
  <c r="U53" i="11"/>
  <c r="N53" i="11"/>
  <c r="G53" i="11"/>
  <c r="B53" i="11"/>
  <c r="Z53" i="11"/>
  <c r="Q231" i="11"/>
  <c r="P231" i="11"/>
  <c r="U231" i="11"/>
  <c r="O231" i="11"/>
  <c r="G231" i="11"/>
  <c r="B231" i="11"/>
  <c r="T231" i="11"/>
  <c r="R741" i="11"/>
  <c r="T741" i="11"/>
  <c r="P741" i="11"/>
  <c r="U741" i="11"/>
  <c r="L740" i="11"/>
  <c r="S740" i="11"/>
  <c r="W140" i="6"/>
  <c r="B140" i="6"/>
  <c r="Q810" i="11"/>
  <c r="T810" i="11"/>
  <c r="U810" i="11"/>
  <c r="O810" i="11"/>
  <c r="G810" i="11"/>
  <c r="B810" i="11"/>
  <c r="C810" i="11"/>
  <c r="P810" i="11"/>
  <c r="O453" i="11"/>
  <c r="G453" i="11"/>
  <c r="B453" i="11"/>
  <c r="Q453" i="11"/>
  <c r="U453" i="11"/>
  <c r="T453" i="11"/>
  <c r="P453" i="11"/>
  <c r="R670" i="11"/>
  <c r="N670" i="11"/>
  <c r="B232" i="6"/>
  <c r="C232" i="6"/>
  <c r="W232" i="6"/>
  <c r="T807" i="11"/>
  <c r="U807" i="11"/>
  <c r="G276" i="11"/>
  <c r="B276" i="11"/>
  <c r="Z276" i="11"/>
  <c r="U276" i="11"/>
  <c r="O276" i="11"/>
  <c r="Q276" i="11"/>
  <c r="T276" i="11"/>
  <c r="N276" i="11"/>
  <c r="W28" i="6"/>
  <c r="B28" i="6"/>
  <c r="C28" i="6"/>
  <c r="L332" i="11"/>
  <c r="S332" i="11"/>
  <c r="G332" i="11"/>
  <c r="W816" i="6"/>
  <c r="B816" i="6"/>
  <c r="C816" i="6"/>
  <c r="W49" i="6"/>
  <c r="B49" i="6"/>
  <c r="Q604" i="11"/>
  <c r="P604" i="11"/>
  <c r="U484" i="11"/>
  <c r="O484" i="11"/>
  <c r="N484" i="11"/>
  <c r="T484" i="11"/>
  <c r="Q830" i="11"/>
  <c r="R830" i="11"/>
  <c r="N830" i="11"/>
  <c r="T830" i="11"/>
  <c r="T824" i="11"/>
  <c r="P824" i="11"/>
  <c r="R824" i="11"/>
  <c r="Q824" i="11"/>
  <c r="U532" i="11"/>
  <c r="T532" i="11"/>
  <c r="N532" i="11"/>
  <c r="G532" i="11"/>
  <c r="B532" i="11"/>
  <c r="C532" i="11"/>
  <c r="W227" i="6"/>
  <c r="B227" i="6"/>
  <c r="T578" i="11"/>
  <c r="R578" i="11"/>
  <c r="U578" i="11"/>
  <c r="O578" i="11"/>
  <c r="O542" i="11"/>
  <c r="Q542" i="11"/>
  <c r="U542" i="11"/>
  <c r="P542" i="11"/>
  <c r="R423" i="11"/>
  <c r="P423" i="11"/>
  <c r="G423" i="11"/>
  <c r="B423" i="11"/>
  <c r="C423" i="11"/>
  <c r="U423" i="11"/>
  <c r="P395" i="11"/>
  <c r="O395" i="11"/>
  <c r="U584" i="11"/>
  <c r="N584" i="11"/>
  <c r="G584" i="11"/>
  <c r="B584" i="11"/>
  <c r="C584" i="11"/>
  <c r="T584" i="11"/>
  <c r="P584" i="11"/>
  <c r="L583" i="11"/>
  <c r="S583" i="11"/>
  <c r="R584" i="11"/>
  <c r="L584" i="11"/>
  <c r="S584" i="11"/>
  <c r="N769" i="11"/>
  <c r="T769" i="11"/>
  <c r="U769" i="11"/>
  <c r="G769" i="11"/>
  <c r="B769" i="11"/>
  <c r="Z769" i="11"/>
  <c r="R769" i="11"/>
  <c r="O769" i="11"/>
  <c r="Q565" i="11"/>
  <c r="P565" i="11"/>
  <c r="P205" i="11"/>
  <c r="U205" i="11"/>
  <c r="O205" i="11"/>
  <c r="R205" i="11"/>
  <c r="G205" i="11"/>
  <c r="B205" i="11"/>
  <c r="Z205" i="11"/>
  <c r="N205" i="11"/>
  <c r="Q212" i="11"/>
  <c r="L395" i="11"/>
  <c r="S395" i="11"/>
  <c r="Q807" i="11"/>
  <c r="B433" i="6"/>
  <c r="N70" i="11"/>
  <c r="Q832" i="11"/>
  <c r="G830" i="11"/>
  <c r="B830" i="11"/>
  <c r="C830" i="11"/>
  <c r="Q423" i="11"/>
  <c r="W76" i="6"/>
  <c r="L824" i="11"/>
  <c r="S824" i="11"/>
  <c r="N741" i="11"/>
  <c r="B463" i="6"/>
  <c r="U393" i="11"/>
  <c r="Q578" i="11"/>
  <c r="R532" i="11"/>
  <c r="T542" i="11"/>
  <c r="R484" i="11"/>
  <c r="Q15" i="11"/>
  <c r="P53" i="11"/>
  <c r="W309" i="6"/>
  <c r="R453" i="11"/>
  <c r="R810" i="11"/>
  <c r="O110" i="11"/>
  <c r="O584" i="11"/>
  <c r="B427" i="6"/>
  <c r="C427" i="6"/>
  <c r="W703" i="6"/>
  <c r="B703" i="6"/>
  <c r="V703" i="6"/>
  <c r="U703" i="6"/>
  <c r="W690" i="6"/>
  <c r="B690" i="6"/>
  <c r="V690" i="6"/>
  <c r="U690" i="6"/>
  <c r="N806" i="11"/>
  <c r="P806" i="11"/>
  <c r="U349" i="11"/>
  <c r="T349" i="11"/>
  <c r="R349" i="11"/>
  <c r="N349" i="11"/>
  <c r="T723" i="11"/>
  <c r="O723" i="11"/>
  <c r="P723" i="11"/>
  <c r="G723" i="11"/>
  <c r="B723" i="11"/>
  <c r="Z723" i="11"/>
  <c r="Q723" i="11"/>
  <c r="R723" i="11"/>
  <c r="G418" i="11"/>
  <c r="B418" i="11"/>
  <c r="C418" i="11"/>
  <c r="Q418" i="11"/>
  <c r="O418" i="11"/>
  <c r="R418" i="11"/>
  <c r="U418" i="11"/>
  <c r="T418" i="11"/>
  <c r="B467" i="6"/>
  <c r="U565" i="11"/>
  <c r="R395" i="11"/>
  <c r="R807" i="11"/>
  <c r="B551" i="6"/>
  <c r="P670" i="11"/>
  <c r="O670" i="11"/>
  <c r="T604" i="11"/>
  <c r="O604" i="11"/>
  <c r="T565" i="11"/>
  <c r="Q806" i="11"/>
  <c r="L806" i="11"/>
  <c r="S806" i="11"/>
  <c r="N395" i="11"/>
  <c r="U395" i="11"/>
  <c r="P807" i="11"/>
  <c r="G807" i="11"/>
  <c r="B807" i="11"/>
  <c r="Z807" i="11"/>
  <c r="W529" i="6"/>
  <c r="Q670" i="11"/>
  <c r="L670" i="11"/>
  <c r="S670" i="11"/>
  <c r="N604" i="11"/>
  <c r="L604" i="11"/>
  <c r="S604" i="11"/>
  <c r="O830" i="11"/>
  <c r="O423" i="11"/>
  <c r="B733" i="6"/>
  <c r="C733" i="6"/>
  <c r="N824" i="11"/>
  <c r="G824" i="11"/>
  <c r="B824" i="11"/>
  <c r="C824" i="11"/>
  <c r="G741" i="11"/>
  <c r="B741" i="11"/>
  <c r="Z741" i="11"/>
  <c r="W258" i="6"/>
  <c r="G578" i="11"/>
  <c r="B578" i="11"/>
  <c r="P349" i="11"/>
  <c r="B461" i="6"/>
  <c r="C461" i="6"/>
  <c r="Q532" i="11"/>
  <c r="G542" i="11"/>
  <c r="B542" i="11"/>
  <c r="Q484" i="11"/>
  <c r="R53" i="11"/>
  <c r="B536" i="6"/>
  <c r="C536" i="6"/>
  <c r="N810" i="11"/>
  <c r="N231" i="11"/>
  <c r="B137" i="6"/>
  <c r="C137" i="6"/>
  <c r="L58" i="11"/>
  <c r="S58" i="11"/>
  <c r="P59" i="11"/>
  <c r="U637" i="11"/>
  <c r="L637" i="11"/>
  <c r="S637" i="11"/>
  <c r="T637" i="11"/>
  <c r="L14" i="11"/>
  <c r="S14" i="11"/>
  <c r="T15" i="11"/>
  <c r="U15" i="11"/>
  <c r="R15" i="11"/>
  <c r="P15" i="11"/>
  <c r="Q70" i="11"/>
  <c r="P70" i="11"/>
  <c r="G70" i="11"/>
  <c r="B70" i="11"/>
  <c r="Z70" i="11"/>
  <c r="T70" i="11"/>
  <c r="U110" i="11"/>
  <c r="T110" i="11"/>
  <c r="R110" i="11"/>
  <c r="N110" i="11"/>
  <c r="G110" i="11"/>
  <c r="B110" i="11"/>
  <c r="Z110" i="11"/>
  <c r="Q110" i="11"/>
  <c r="G261" i="11"/>
  <c r="B261" i="11"/>
  <c r="Z261" i="11"/>
  <c r="U261" i="11"/>
  <c r="T261" i="11"/>
  <c r="Q261" i="11"/>
  <c r="R261" i="11"/>
  <c r="N261" i="11"/>
  <c r="G832" i="11"/>
  <c r="B832" i="11"/>
  <c r="C832" i="11"/>
  <c r="N832" i="11"/>
  <c r="T832" i="11"/>
  <c r="R832" i="11"/>
  <c r="Q393" i="11"/>
  <c r="N393" i="11"/>
  <c r="R393" i="11"/>
  <c r="T393" i="11"/>
  <c r="L392" i="11"/>
  <c r="S392" i="11"/>
  <c r="U806" i="11"/>
  <c r="T806" i="11"/>
  <c r="G395" i="11"/>
  <c r="B395" i="11"/>
  <c r="T395" i="11"/>
  <c r="L807" i="11"/>
  <c r="S807" i="11"/>
  <c r="T670" i="11"/>
  <c r="U670" i="11"/>
  <c r="G604" i="11"/>
  <c r="B604" i="11"/>
  <c r="C604" i="11"/>
  <c r="U604" i="11"/>
  <c r="R70" i="11"/>
  <c r="U832" i="11"/>
  <c r="L52" i="11"/>
  <c r="S52" i="11"/>
  <c r="U830" i="11"/>
  <c r="N423" i="11"/>
  <c r="O824" i="11"/>
  <c r="Q741" i="11"/>
  <c r="W206" i="6"/>
  <c r="O393" i="11"/>
  <c r="N578" i="11"/>
  <c r="P332" i="11"/>
  <c r="O349" i="11"/>
  <c r="B618" i="6"/>
  <c r="C618" i="6"/>
  <c r="P532" i="11"/>
  <c r="R542" i="11"/>
  <c r="G637" i="11"/>
  <c r="B637" i="11"/>
  <c r="C637" i="11"/>
  <c r="P484" i="11"/>
  <c r="N15" i="11"/>
  <c r="Q53" i="11"/>
  <c r="W642" i="6"/>
  <c r="R276" i="11"/>
  <c r="Q205" i="11"/>
  <c r="N418" i="11"/>
  <c r="P769" i="11"/>
  <c r="W378" i="6"/>
  <c r="O261" i="11"/>
  <c r="R231" i="11"/>
  <c r="L826" i="11"/>
  <c r="S826" i="11"/>
  <c r="L115" i="11"/>
  <c r="S115" i="11"/>
  <c r="L743" i="11"/>
  <c r="S743" i="11"/>
  <c r="L440" i="11"/>
  <c r="S440" i="11"/>
  <c r="L784" i="11"/>
  <c r="S784" i="11"/>
  <c r="Q505" i="11"/>
  <c r="N40" i="11"/>
  <c r="L706" i="11"/>
  <c r="S706" i="11"/>
  <c r="U97" i="11"/>
  <c r="Q252" i="11"/>
  <c r="O413" i="11"/>
  <c r="G97" i="11"/>
  <c r="B97" i="11"/>
  <c r="Z97" i="11"/>
  <c r="Q471" i="11"/>
  <c r="L636" i="11"/>
  <c r="M636" i="11"/>
  <c r="L331" i="11"/>
  <c r="S331" i="11"/>
  <c r="T332" i="11"/>
  <c r="O332" i="11"/>
  <c r="R637" i="11"/>
  <c r="O637" i="11"/>
  <c r="W284" i="6"/>
  <c r="O506" i="11"/>
  <c r="L506" i="11"/>
  <c r="M506" i="11"/>
  <c r="R40" i="11"/>
  <c r="L252" i="11"/>
  <c r="S252" i="11"/>
  <c r="Q413" i="11"/>
  <c r="Q29" i="11"/>
  <c r="U425" i="11"/>
  <c r="P318" i="11"/>
  <c r="O471" i="11"/>
  <c r="N332" i="11"/>
  <c r="Q332" i="11"/>
  <c r="U332" i="11"/>
  <c r="N637" i="11"/>
  <c r="Q637" i="11"/>
  <c r="B396" i="6"/>
  <c r="Q40" i="11"/>
  <c r="R59" i="11"/>
  <c r="G252" i="11"/>
  <c r="B252" i="11"/>
  <c r="C252" i="11"/>
  <c r="O505" i="11"/>
  <c r="G29" i="11"/>
  <c r="B29" i="11"/>
  <c r="Z29" i="11"/>
  <c r="Q425" i="11"/>
  <c r="R318" i="11"/>
  <c r="G471" i="11"/>
  <c r="B471" i="11"/>
  <c r="R332" i="11"/>
  <c r="P637" i="11"/>
  <c r="L211" i="11"/>
  <c r="S211" i="11"/>
  <c r="O214" i="11"/>
  <c r="R506" i="11"/>
  <c r="U506" i="11"/>
  <c r="O40" i="11"/>
  <c r="L40" i="11"/>
  <c r="S40" i="11"/>
  <c r="N212" i="11"/>
  <c r="U212" i="11"/>
  <c r="O59" i="11"/>
  <c r="G59" i="11"/>
  <c r="B59" i="11"/>
  <c r="O252" i="11"/>
  <c r="T252" i="11"/>
  <c r="T413" i="11"/>
  <c r="G413" i="11"/>
  <c r="B413" i="11"/>
  <c r="U505" i="11"/>
  <c r="N505" i="11"/>
  <c r="T29" i="11"/>
  <c r="U29" i="11"/>
  <c r="R360" i="11"/>
  <c r="O97" i="11"/>
  <c r="R97" i="11"/>
  <c r="N412" i="11"/>
  <c r="T425" i="11"/>
  <c r="L425" i="11"/>
  <c r="S425" i="11"/>
  <c r="W667" i="6"/>
  <c r="O318" i="11"/>
  <c r="U318" i="11"/>
  <c r="R471" i="11"/>
  <c r="T471" i="11"/>
  <c r="N506" i="11"/>
  <c r="Q506" i="11"/>
  <c r="T40" i="11"/>
  <c r="G40" i="11"/>
  <c r="B40" i="11"/>
  <c r="C40" i="11"/>
  <c r="T212" i="11"/>
  <c r="R212" i="11"/>
  <c r="R67" i="11"/>
  <c r="Q59" i="11"/>
  <c r="L59" i="11"/>
  <c r="S59" i="11"/>
  <c r="N252" i="11"/>
  <c r="P252" i="11"/>
  <c r="U413" i="11"/>
  <c r="R413" i="11"/>
  <c r="P505" i="11"/>
  <c r="T505" i="11"/>
  <c r="G505" i="11"/>
  <c r="B505" i="11"/>
  <c r="C505" i="11"/>
  <c r="P29" i="11"/>
  <c r="O29" i="11"/>
  <c r="P307" i="11"/>
  <c r="B723" i="6"/>
  <c r="C723" i="6"/>
  <c r="P97" i="11"/>
  <c r="T97" i="11"/>
  <c r="R425" i="11"/>
  <c r="P425" i="11"/>
  <c r="G425" i="11"/>
  <c r="B425" i="11"/>
  <c r="L318" i="11"/>
  <c r="S318" i="11"/>
  <c r="N318" i="11"/>
  <c r="G318" i="11"/>
  <c r="B318" i="11"/>
  <c r="Z318" i="11"/>
  <c r="L471" i="11"/>
  <c r="S471" i="11"/>
  <c r="U471" i="11"/>
  <c r="U444" i="11"/>
  <c r="P506" i="11"/>
  <c r="T506" i="11"/>
  <c r="P40" i="11"/>
  <c r="U40" i="11"/>
  <c r="L212" i="11"/>
  <c r="S212" i="11"/>
  <c r="P212" i="11"/>
  <c r="O212" i="11"/>
  <c r="N59" i="11"/>
  <c r="T59" i="11"/>
  <c r="U59" i="11"/>
  <c r="R252" i="11"/>
  <c r="P413" i="11"/>
  <c r="R505" i="11"/>
  <c r="N29" i="11"/>
  <c r="G307" i="11"/>
  <c r="B307" i="11"/>
  <c r="C307" i="11"/>
  <c r="Q97" i="11"/>
  <c r="O425" i="11"/>
  <c r="T318" i="11"/>
  <c r="N471" i="11"/>
  <c r="W281" i="6"/>
  <c r="N214" i="11"/>
  <c r="N67" i="11"/>
  <c r="L413" i="11"/>
  <c r="S413" i="11"/>
  <c r="N307" i="11"/>
  <c r="L728" i="11"/>
  <c r="S728" i="11"/>
  <c r="N255" i="11"/>
  <c r="T625" i="11"/>
  <c r="U622" i="11"/>
  <c r="R214" i="11"/>
  <c r="B476" i="6"/>
  <c r="G67" i="11"/>
  <c r="B67" i="11"/>
  <c r="Z67" i="11"/>
  <c r="O307" i="11"/>
  <c r="U728" i="11"/>
  <c r="W287" i="6"/>
  <c r="Q295" i="11"/>
  <c r="O383" i="11"/>
  <c r="T214" i="11"/>
  <c r="P67" i="11"/>
  <c r="Q307" i="11"/>
  <c r="U307" i="11"/>
  <c r="B57" i="6"/>
  <c r="C57" i="6"/>
  <c r="P412" i="11"/>
  <c r="U733" i="11"/>
  <c r="L250" i="11"/>
  <c r="S250" i="11"/>
  <c r="P679" i="11"/>
  <c r="G800" i="11"/>
  <c r="B800" i="11"/>
  <c r="L816" i="11"/>
  <c r="S816" i="11"/>
  <c r="U67" i="11"/>
  <c r="U800" i="11"/>
  <c r="N728" i="11"/>
  <c r="T669" i="11"/>
  <c r="T142" i="11"/>
  <c r="T679" i="11"/>
  <c r="N288" i="11"/>
  <c r="P800" i="11"/>
  <c r="Q728" i="11"/>
  <c r="Q360" i="11"/>
  <c r="R142" i="11"/>
  <c r="G679" i="11"/>
  <c r="B679" i="11"/>
  <c r="Z679" i="11"/>
  <c r="R22" i="11"/>
  <c r="O432" i="11"/>
  <c r="U360" i="11"/>
  <c r="U214" i="11"/>
  <c r="P214" i="11"/>
  <c r="G214" i="11"/>
  <c r="B214" i="11"/>
  <c r="C214" i="11"/>
  <c r="T67" i="11"/>
  <c r="L67" i="11"/>
  <c r="S67" i="11"/>
  <c r="L800" i="11"/>
  <c r="S800" i="11"/>
  <c r="R800" i="11"/>
  <c r="P728" i="11"/>
  <c r="G728" i="11"/>
  <c r="B728" i="11"/>
  <c r="C728" i="11"/>
  <c r="N360" i="11"/>
  <c r="T360" i="11"/>
  <c r="Q669" i="11"/>
  <c r="P142" i="11"/>
  <c r="N679" i="11"/>
  <c r="R716" i="11"/>
  <c r="L412" i="11"/>
  <c r="S412" i="11"/>
  <c r="T295" i="11"/>
  <c r="O733" i="11"/>
  <c r="U625" i="11"/>
  <c r="G213" i="11"/>
  <c r="U383" i="11"/>
  <c r="L214" i="11"/>
  <c r="S214" i="11"/>
  <c r="Q214" i="11"/>
  <c r="Q67" i="11"/>
  <c r="T800" i="11"/>
  <c r="T307" i="11"/>
  <c r="R728" i="11"/>
  <c r="O728" i="11"/>
  <c r="P360" i="11"/>
  <c r="G360" i="11"/>
  <c r="B360" i="11"/>
  <c r="Z360" i="11"/>
  <c r="O142" i="11"/>
  <c r="R679" i="11"/>
  <c r="P792" i="11"/>
  <c r="N295" i="11"/>
  <c r="L232" i="11"/>
  <c r="S232" i="11"/>
  <c r="N622" i="11"/>
  <c r="W66" i="6"/>
  <c r="N269" i="11"/>
  <c r="L268" i="11"/>
  <c r="S268" i="11"/>
  <c r="G563" i="11"/>
  <c r="B563" i="11"/>
  <c r="O462" i="11"/>
  <c r="B315" i="6"/>
  <c r="C315" i="6"/>
  <c r="W216" i="6"/>
  <c r="O800" i="11"/>
  <c r="Q800" i="11"/>
  <c r="N800" i="11"/>
  <c r="L360" i="11"/>
  <c r="S360" i="11"/>
  <c r="O360" i="11"/>
  <c r="O669" i="11"/>
  <c r="G669" i="11"/>
  <c r="B669" i="11"/>
  <c r="Z669" i="11"/>
  <c r="Q142" i="11"/>
  <c r="G142" i="11"/>
  <c r="B142" i="11"/>
  <c r="Q679" i="11"/>
  <c r="L679" i="11"/>
  <c r="S679" i="11"/>
  <c r="B50" i="6"/>
  <c r="C50" i="6"/>
  <c r="T22" i="11"/>
  <c r="U669" i="11"/>
  <c r="N142" i="11"/>
  <c r="U142" i="11"/>
  <c r="U679" i="11"/>
  <c r="O679" i="11"/>
  <c r="R817" i="11"/>
  <c r="U184" i="11"/>
  <c r="L317" i="11"/>
  <c r="S317" i="11"/>
  <c r="O216" i="11"/>
  <c r="N219" i="11"/>
  <c r="N504" i="11"/>
  <c r="Q504" i="11"/>
  <c r="U787" i="11"/>
  <c r="P787" i="11"/>
  <c r="Q571" i="11"/>
  <c r="L571" i="11"/>
  <c r="S571" i="11"/>
  <c r="U127" i="11"/>
  <c r="P127" i="11"/>
  <c r="Q211" i="11"/>
  <c r="O211" i="11"/>
  <c r="R246" i="11"/>
  <c r="N246" i="11"/>
  <c r="O555" i="11"/>
  <c r="U555" i="11"/>
  <c r="Q159" i="11"/>
  <c r="R159" i="11"/>
  <c r="L306" i="11"/>
  <c r="S306" i="11"/>
  <c r="N306" i="11"/>
  <c r="R462" i="11"/>
  <c r="L652" i="11"/>
  <c r="M652" i="11"/>
  <c r="R447" i="11"/>
  <c r="P447" i="11"/>
  <c r="B479" i="6"/>
  <c r="C479" i="6"/>
  <c r="P351" i="11"/>
  <c r="T351" i="11"/>
  <c r="O278" i="11"/>
  <c r="O667" i="11"/>
  <c r="N667" i="11"/>
  <c r="L771" i="11"/>
  <c r="S771" i="11"/>
  <c r="Q778" i="11"/>
  <c r="P778" i="11"/>
  <c r="U526" i="11"/>
  <c r="Q526" i="11"/>
  <c r="L327" i="11"/>
  <c r="S327" i="11"/>
  <c r="N327" i="11"/>
  <c r="T639" i="11"/>
  <c r="O789" i="11"/>
  <c r="R533" i="11"/>
  <c r="G533" i="11"/>
  <c r="B533" i="11"/>
  <c r="Z533" i="11"/>
  <c r="Q445" i="11"/>
  <c r="N616" i="11"/>
  <c r="T171" i="11"/>
  <c r="R251" i="11"/>
  <c r="P588" i="11"/>
  <c r="Q588" i="11"/>
  <c r="W657" i="6"/>
  <c r="L446" i="11"/>
  <c r="S446" i="11"/>
  <c r="L554" i="11"/>
  <c r="S554" i="11"/>
  <c r="L504" i="11"/>
  <c r="M504" i="11"/>
  <c r="O504" i="11"/>
  <c r="N787" i="11"/>
  <c r="G787" i="11"/>
  <c r="B787" i="11"/>
  <c r="C787" i="11"/>
  <c r="R571" i="11"/>
  <c r="P571" i="11"/>
  <c r="R127" i="11"/>
  <c r="R211" i="11"/>
  <c r="T246" i="11"/>
  <c r="N555" i="11"/>
  <c r="O159" i="11"/>
  <c r="N159" i="11"/>
  <c r="Q306" i="11"/>
  <c r="T306" i="11"/>
  <c r="O93" i="11"/>
  <c r="N559" i="11"/>
  <c r="L326" i="11"/>
  <c r="S326" i="11"/>
  <c r="U447" i="11"/>
  <c r="Q351" i="11"/>
  <c r="U278" i="11"/>
  <c r="P278" i="11"/>
  <c r="R667" i="11"/>
  <c r="U667" i="11"/>
  <c r="U771" i="11"/>
  <c r="Q771" i="11"/>
  <c r="N778" i="11"/>
  <c r="N526" i="11"/>
  <c r="R327" i="11"/>
  <c r="R639" i="11"/>
  <c r="W832" i="6"/>
  <c r="T610" i="11"/>
  <c r="N533" i="11"/>
  <c r="R445" i="11"/>
  <c r="T616" i="11"/>
  <c r="N517" i="11"/>
  <c r="O171" i="11"/>
  <c r="P653" i="11"/>
  <c r="W402" i="6"/>
  <c r="G588" i="11"/>
  <c r="B588" i="11"/>
  <c r="C588" i="11"/>
  <c r="P537" i="11"/>
  <c r="W472" i="6"/>
  <c r="U559" i="11"/>
  <c r="R278" i="11"/>
  <c r="Q278" i="11"/>
  <c r="P639" i="11"/>
  <c r="B267" i="6"/>
  <c r="U410" i="11"/>
  <c r="U533" i="11"/>
  <c r="N445" i="11"/>
  <c r="O616" i="11"/>
  <c r="G517" i="11"/>
  <c r="B517" i="11"/>
  <c r="C517" i="11"/>
  <c r="U171" i="11"/>
  <c r="Q354" i="11"/>
  <c r="G535" i="11"/>
  <c r="B535" i="11"/>
  <c r="L428" i="11"/>
  <c r="S428" i="11"/>
  <c r="L713" i="11"/>
  <c r="S713" i="11"/>
  <c r="G37" i="11"/>
  <c r="B37" i="11"/>
  <c r="C37" i="11"/>
  <c r="R563" i="11"/>
  <c r="N623" i="11"/>
  <c r="P793" i="11"/>
  <c r="U499" i="11"/>
  <c r="T645" i="11"/>
  <c r="U689" i="11"/>
  <c r="G88" i="11"/>
  <c r="B88" i="11"/>
  <c r="C88" i="11"/>
  <c r="L279" i="11"/>
  <c r="S279" i="11"/>
  <c r="P80" i="11"/>
  <c r="W697" i="6"/>
  <c r="P520" i="11"/>
  <c r="N299" i="11"/>
  <c r="R138" i="11"/>
  <c r="N37" i="11"/>
  <c r="T563" i="11"/>
  <c r="L793" i="11"/>
  <c r="S793" i="11"/>
  <c r="B490" i="6"/>
  <c r="G470" i="11"/>
  <c r="B470" i="11"/>
  <c r="C470" i="11"/>
  <c r="O315" i="11"/>
  <c r="W459" i="6"/>
  <c r="O279" i="11"/>
  <c r="N80" i="11"/>
  <c r="R520" i="11"/>
  <c r="U138" i="11"/>
  <c r="T820" i="11"/>
  <c r="B584" i="6"/>
  <c r="C584" i="6"/>
  <c r="B303" i="6"/>
  <c r="C303" i="6"/>
  <c r="T93" i="11"/>
  <c r="U459" i="11"/>
  <c r="R50" i="11"/>
  <c r="O434" i="11"/>
  <c r="B340" i="6"/>
  <c r="C340" i="6"/>
  <c r="W340" i="6"/>
  <c r="W80" i="6"/>
  <c r="B80" i="6"/>
  <c r="C80" i="6"/>
  <c r="Q576" i="11"/>
  <c r="G576" i="11"/>
  <c r="B576" i="11"/>
  <c r="W597" i="6"/>
  <c r="B597" i="6"/>
  <c r="C597" i="6"/>
  <c r="W786" i="6"/>
  <c r="B786" i="6"/>
  <c r="L362" i="11"/>
  <c r="S362" i="11"/>
  <c r="Q363" i="11"/>
  <c r="U363" i="11"/>
  <c r="P363" i="11"/>
  <c r="N363" i="11"/>
  <c r="T363" i="11"/>
  <c r="O363" i="11"/>
  <c r="G408" i="11"/>
  <c r="B408" i="11"/>
  <c r="Z408" i="11"/>
  <c r="U408" i="11"/>
  <c r="T408" i="11"/>
  <c r="N408" i="11"/>
  <c r="P408" i="11"/>
  <c r="O408" i="11"/>
  <c r="Q408" i="11"/>
  <c r="U602" i="11"/>
  <c r="Q602" i="11"/>
  <c r="O602" i="11"/>
  <c r="P602" i="11"/>
  <c r="R602" i="11"/>
  <c r="N602" i="11"/>
  <c r="O52" i="11"/>
  <c r="Q52" i="11"/>
  <c r="L51" i="11"/>
  <c r="S51" i="11"/>
  <c r="G52" i="11"/>
  <c r="B52" i="11"/>
  <c r="C52" i="11"/>
  <c r="R52" i="11"/>
  <c r="T52" i="11"/>
  <c r="N52" i="11"/>
  <c r="P52" i="11"/>
  <c r="W189" i="6"/>
  <c r="B189" i="6"/>
  <c r="C189" i="6"/>
  <c r="B695" i="6"/>
  <c r="V695" i="6"/>
  <c r="U695" i="6"/>
  <c r="W695" i="6"/>
  <c r="G102" i="11"/>
  <c r="B102" i="11"/>
  <c r="Z102" i="11"/>
  <c r="Q102" i="11"/>
  <c r="R102" i="11"/>
  <c r="N102" i="11"/>
  <c r="T102" i="11"/>
  <c r="P102" i="11"/>
  <c r="L102" i="11"/>
  <c r="S102" i="11"/>
  <c r="G697" i="11"/>
  <c r="B697" i="11"/>
  <c r="Z697" i="11"/>
  <c r="O697" i="11"/>
  <c r="N697" i="11"/>
  <c r="L91" i="11"/>
  <c r="M91" i="11"/>
  <c r="Q92" i="11"/>
  <c r="U92" i="11"/>
  <c r="N92" i="11"/>
  <c r="T92" i="11"/>
  <c r="P92" i="11"/>
  <c r="O92" i="11"/>
  <c r="G660" i="11"/>
  <c r="B660" i="11"/>
  <c r="C660" i="11"/>
  <c r="P660" i="11"/>
  <c r="L660" i="11"/>
  <c r="S660" i="11"/>
  <c r="R660" i="11"/>
  <c r="L659" i="11"/>
  <c r="S659" i="11"/>
  <c r="O660" i="11"/>
  <c r="U660" i="11"/>
  <c r="Q660" i="11"/>
  <c r="B699" i="6"/>
  <c r="V699" i="6"/>
  <c r="U699" i="6"/>
  <c r="W699" i="6"/>
  <c r="W45" i="6"/>
  <c r="B45" i="6"/>
  <c r="V45" i="6"/>
  <c r="U45" i="6"/>
  <c r="N831" i="11"/>
  <c r="Q831" i="11"/>
  <c r="L830" i="11"/>
  <c r="S830" i="11"/>
  <c r="G831" i="11"/>
  <c r="B831" i="11"/>
  <c r="Z831" i="11"/>
  <c r="R831" i="11"/>
  <c r="U831" i="11"/>
  <c r="T831" i="11"/>
  <c r="P831" i="11"/>
  <c r="G309" i="11"/>
  <c r="B309" i="11"/>
  <c r="C309" i="11"/>
  <c r="N309" i="11"/>
  <c r="W215" i="6"/>
  <c r="B215" i="6"/>
  <c r="V215" i="6"/>
  <c r="U215" i="6"/>
  <c r="W591" i="6"/>
  <c r="B591" i="6"/>
  <c r="V591" i="6"/>
  <c r="U591" i="6"/>
  <c r="B787" i="6"/>
  <c r="C787" i="6"/>
  <c r="W787" i="6"/>
  <c r="G154" i="11"/>
  <c r="B154" i="11"/>
  <c r="Z154" i="11"/>
  <c r="Q154" i="11"/>
  <c r="N130" i="11"/>
  <c r="G130" i="11"/>
  <c r="B130" i="11"/>
  <c r="C130" i="11"/>
  <c r="P130" i="11"/>
  <c r="L129" i="11"/>
  <c r="S129" i="11"/>
  <c r="B561" i="6"/>
  <c r="W561" i="6"/>
  <c r="R61" i="11"/>
  <c r="P61" i="11"/>
  <c r="G61" i="11"/>
  <c r="B61" i="11"/>
  <c r="Z61" i="11"/>
  <c r="O61" i="11"/>
  <c r="T61" i="11"/>
  <c r="Q61" i="11"/>
  <c r="B246" i="6"/>
  <c r="W246" i="6"/>
  <c r="N400" i="11"/>
  <c r="R400" i="11"/>
  <c r="T400" i="11"/>
  <c r="G400" i="11"/>
  <c r="B400" i="11"/>
  <c r="C400" i="11"/>
  <c r="L400" i="11"/>
  <c r="S400" i="11"/>
  <c r="G373" i="11"/>
  <c r="B373" i="11"/>
  <c r="C373" i="11"/>
  <c r="R373" i="11"/>
  <c r="T373" i="11"/>
  <c r="Q373" i="11"/>
  <c r="U373" i="11"/>
  <c r="B200" i="6"/>
  <c r="C200" i="6"/>
  <c r="U102" i="11"/>
  <c r="U52" i="11"/>
  <c r="W767" i="6"/>
  <c r="R92" i="11"/>
  <c r="W769" i="6"/>
  <c r="O831" i="11"/>
  <c r="O373" i="11"/>
  <c r="N576" i="11"/>
  <c r="T154" i="11"/>
  <c r="W704" i="6"/>
  <c r="B704" i="6"/>
  <c r="C704" i="6"/>
  <c r="P480" i="11"/>
  <c r="R480" i="11"/>
  <c r="T480" i="11"/>
  <c r="U480" i="11"/>
  <c r="N480" i="11"/>
  <c r="W495" i="6"/>
  <c r="B495" i="6"/>
  <c r="C495" i="6"/>
  <c r="B446" i="6"/>
  <c r="C446" i="6"/>
  <c r="W446" i="6"/>
  <c r="W685" i="6"/>
  <c r="B685" i="6"/>
  <c r="C685" i="6"/>
  <c r="G123" i="11"/>
  <c r="B123" i="11"/>
  <c r="Z123" i="11"/>
  <c r="L123" i="11"/>
  <c r="S123" i="11"/>
  <c r="R123" i="11"/>
  <c r="T123" i="11"/>
  <c r="U123" i="11"/>
  <c r="Q123" i="11"/>
  <c r="P123" i="11"/>
  <c r="U833" i="11"/>
  <c r="O833" i="11"/>
  <c r="L832" i="11"/>
  <c r="S832" i="11"/>
  <c r="G833" i="11"/>
  <c r="B833" i="11"/>
  <c r="Z833" i="11"/>
  <c r="Q833" i="11"/>
  <c r="N833" i="11"/>
  <c r="R833" i="11"/>
  <c r="U697" i="11"/>
  <c r="B77" i="6"/>
  <c r="C77" i="6"/>
  <c r="N123" i="11"/>
  <c r="U309" i="11"/>
  <c r="R697" i="11"/>
  <c r="W600" i="6"/>
  <c r="B624" i="6"/>
  <c r="C624" i="6"/>
  <c r="N660" i="11"/>
  <c r="B47" i="6"/>
  <c r="V47" i="6"/>
  <c r="U47" i="6"/>
  <c r="N61" i="11"/>
  <c r="G92" i="11"/>
  <c r="B92" i="11"/>
  <c r="Z92" i="11"/>
  <c r="G480" i="11"/>
  <c r="B480" i="11"/>
  <c r="G363" i="11"/>
  <c r="B363" i="11"/>
  <c r="Z363" i="11"/>
  <c r="L831" i="11"/>
  <c r="S831" i="11"/>
  <c r="P373" i="11"/>
  <c r="W236" i="6"/>
  <c r="B236" i="6"/>
  <c r="C236" i="6"/>
  <c r="G700" i="11"/>
  <c r="B700" i="11"/>
  <c r="Z700" i="11"/>
  <c r="P700" i="11"/>
  <c r="Q756" i="11"/>
  <c r="O756" i="11"/>
  <c r="T756" i="11"/>
  <c r="N756" i="11"/>
  <c r="L755" i="11"/>
  <c r="S755" i="11"/>
  <c r="G756" i="11"/>
  <c r="B756" i="11"/>
  <c r="C756" i="11"/>
  <c r="L756" i="11"/>
  <c r="S756" i="11"/>
  <c r="P756" i="11"/>
  <c r="Q309" i="11"/>
  <c r="W121" i="6"/>
  <c r="L408" i="11"/>
  <c r="S408" i="11"/>
  <c r="R756" i="11"/>
  <c r="B681" i="6"/>
  <c r="U61" i="11"/>
  <c r="O480" i="11"/>
  <c r="B171" i="6"/>
  <c r="C171" i="6"/>
  <c r="L363" i="11"/>
  <c r="S363" i="11"/>
  <c r="T602" i="11"/>
  <c r="W288" i="6"/>
  <c r="O400" i="11"/>
  <c r="T26" i="11"/>
  <c r="G26" i="11"/>
  <c r="B26" i="11"/>
  <c r="Z26" i="11"/>
  <c r="B686" i="6"/>
  <c r="C686" i="6"/>
  <c r="G104" i="11"/>
  <c r="B104" i="11"/>
  <c r="C104" i="11"/>
  <c r="N104" i="11"/>
  <c r="B205" i="6"/>
  <c r="V205" i="6"/>
  <c r="U205" i="6"/>
  <c r="N712" i="11"/>
  <c r="Q712" i="11"/>
  <c r="L712" i="11"/>
  <c r="S712" i="11"/>
  <c r="L656" i="11"/>
  <c r="S656" i="11"/>
  <c r="G656" i="11"/>
  <c r="B656" i="11"/>
  <c r="C656" i="11"/>
  <c r="B579" i="6"/>
  <c r="C579" i="6"/>
  <c r="T301" i="11"/>
  <c r="L301" i="11"/>
  <c r="S301" i="11"/>
  <c r="W175" i="6"/>
  <c r="U221" i="11"/>
  <c r="T269" i="11"/>
  <c r="R269" i="11"/>
  <c r="T388" i="11"/>
  <c r="L316" i="11"/>
  <c r="M316" i="11"/>
  <c r="Q104" i="11"/>
  <c r="R104" i="11"/>
  <c r="P712" i="11"/>
  <c r="U712" i="11"/>
  <c r="T656" i="11"/>
  <c r="Q656" i="11"/>
  <c r="P656" i="11"/>
  <c r="L711" i="11"/>
  <c r="S711" i="11"/>
  <c r="Q301" i="11"/>
  <c r="R301" i="11"/>
  <c r="G301" i="11"/>
  <c r="B301" i="11"/>
  <c r="Z301" i="11"/>
  <c r="N221" i="11"/>
  <c r="P221" i="11"/>
  <c r="Q269" i="11"/>
  <c r="G269" i="11"/>
  <c r="B269" i="11"/>
  <c r="Z269" i="11"/>
  <c r="B780" i="6"/>
  <c r="V780" i="6"/>
  <c r="U780" i="6"/>
  <c r="Q388" i="11"/>
  <c r="U388" i="11"/>
  <c r="O26" i="11"/>
  <c r="U26" i="11"/>
  <c r="L104" i="11"/>
  <c r="S104" i="11"/>
  <c r="P104" i="11"/>
  <c r="O712" i="11"/>
  <c r="R656" i="11"/>
  <c r="L220" i="11"/>
  <c r="S220" i="11"/>
  <c r="O301" i="11"/>
  <c r="R221" i="11"/>
  <c r="Q221" i="11"/>
  <c r="O269" i="11"/>
  <c r="B304" i="6"/>
  <c r="V304" i="6"/>
  <c r="U304" i="6"/>
  <c r="P388" i="11"/>
  <c r="L388" i="11"/>
  <c r="M388" i="11"/>
  <c r="L651" i="11"/>
  <c r="S651" i="11"/>
  <c r="L491" i="11"/>
  <c r="S491" i="11"/>
  <c r="P116" i="11"/>
  <c r="O700" i="11"/>
  <c r="R700" i="11"/>
  <c r="W637" i="6"/>
  <c r="W114" i="6"/>
  <c r="B152" i="6"/>
  <c r="C152" i="6"/>
  <c r="U400" i="11"/>
  <c r="Q400" i="11"/>
  <c r="P576" i="11"/>
  <c r="U576" i="11"/>
  <c r="Q130" i="11"/>
  <c r="R130" i="11"/>
  <c r="W257" i="6"/>
  <c r="R154" i="11"/>
  <c r="N154" i="11"/>
  <c r="R309" i="11"/>
  <c r="T309" i="11"/>
  <c r="N100" i="11"/>
  <c r="N277" i="11"/>
  <c r="P309" i="11"/>
  <c r="L309" i="11"/>
  <c r="S309" i="11"/>
  <c r="N589" i="11"/>
  <c r="Q480" i="11"/>
  <c r="Q700" i="11"/>
  <c r="U700" i="11"/>
  <c r="L372" i="11"/>
  <c r="S372" i="11"/>
  <c r="L399" i="11"/>
  <c r="S399" i="11"/>
  <c r="T833" i="11"/>
  <c r="O221" i="11"/>
  <c r="U269" i="11"/>
  <c r="N373" i="11"/>
  <c r="N388" i="11"/>
  <c r="P400" i="11"/>
  <c r="T576" i="11"/>
  <c r="O576" i="11"/>
  <c r="U130" i="11"/>
  <c r="T130" i="11"/>
  <c r="O154" i="11"/>
  <c r="P154" i="11"/>
  <c r="W347" i="6"/>
  <c r="G100" i="11"/>
  <c r="B100" i="11"/>
  <c r="Z100" i="11"/>
  <c r="U274" i="11"/>
  <c r="R236" i="11"/>
  <c r="N700" i="11"/>
  <c r="L700" i="11"/>
  <c r="S700" i="11"/>
  <c r="L575" i="11"/>
  <c r="M575" i="11"/>
  <c r="R576" i="11"/>
  <c r="O130" i="11"/>
  <c r="U154" i="11"/>
  <c r="O242" i="11"/>
  <c r="P664" i="11"/>
  <c r="T763" i="11"/>
  <c r="N305" i="11"/>
  <c r="U651" i="11"/>
  <c r="T653" i="11"/>
  <c r="R382" i="11"/>
  <c r="O116" i="11"/>
  <c r="G274" i="11"/>
  <c r="B274" i="11"/>
  <c r="Z274" i="11"/>
  <c r="N311" i="11"/>
  <c r="P100" i="11"/>
  <c r="R44" i="11"/>
  <c r="G277" i="11"/>
  <c r="B277" i="11"/>
  <c r="C277" i="11"/>
  <c r="B776" i="6"/>
  <c r="C776" i="6"/>
  <c r="B32" i="6"/>
  <c r="C32" i="6"/>
  <c r="Q100" i="11"/>
  <c r="R116" i="11"/>
  <c r="O685" i="11"/>
  <c r="P274" i="11"/>
  <c r="R241" i="11"/>
  <c r="W345" i="6"/>
  <c r="T210" i="11"/>
  <c r="R100" i="11"/>
  <c r="T100" i="11"/>
  <c r="N116" i="11"/>
  <c r="P685" i="11"/>
  <c r="T274" i="11"/>
  <c r="Q71" i="11"/>
  <c r="R499" i="11"/>
  <c r="T590" i="11"/>
  <c r="B405" i="6"/>
  <c r="C405" i="6"/>
  <c r="G689" i="11"/>
  <c r="B689" i="11"/>
  <c r="Z689" i="11"/>
  <c r="R284" i="11"/>
  <c r="R216" i="11"/>
  <c r="T155" i="11"/>
  <c r="P36" i="11"/>
  <c r="N754" i="11"/>
  <c r="G551" i="11"/>
  <c r="B551" i="11"/>
  <c r="Z551" i="11"/>
  <c r="O645" i="11"/>
  <c r="G590" i="11"/>
  <c r="B590" i="11"/>
  <c r="C590" i="11"/>
  <c r="B577" i="6"/>
  <c r="V577" i="6"/>
  <c r="U577" i="6"/>
  <c r="L427" i="11"/>
  <c r="S427" i="11"/>
  <c r="T284" i="11"/>
  <c r="P481" i="11"/>
  <c r="Q334" i="11"/>
  <c r="O686" i="11"/>
  <c r="G494" i="11"/>
  <c r="B494" i="11"/>
  <c r="Z494" i="11"/>
  <c r="L495" i="11"/>
  <c r="S495" i="11"/>
  <c r="R487" i="11"/>
  <c r="U173" i="11"/>
  <c r="Q210" i="11"/>
  <c r="U100" i="11"/>
  <c r="O100" i="11"/>
  <c r="Q116" i="11"/>
  <c r="T116" i="11"/>
  <c r="U685" i="11"/>
  <c r="R274" i="11"/>
  <c r="Q274" i="11"/>
  <c r="T44" i="11"/>
  <c r="U277" i="11"/>
  <c r="N314" i="11"/>
  <c r="N241" i="11"/>
  <c r="Q241" i="11"/>
  <c r="G71" i="11"/>
  <c r="B71" i="11"/>
  <c r="Z71" i="11"/>
  <c r="Q236" i="11"/>
  <c r="G487" i="11"/>
  <c r="B487" i="11"/>
  <c r="C487" i="11"/>
  <c r="P589" i="11"/>
  <c r="Q173" i="11"/>
  <c r="P210" i="11"/>
  <c r="U116" i="11"/>
  <c r="G116" i="11"/>
  <c r="B116" i="11"/>
  <c r="C116" i="11"/>
  <c r="R685" i="11"/>
  <c r="O274" i="11"/>
  <c r="Q277" i="11"/>
  <c r="R277" i="11"/>
  <c r="T241" i="11"/>
  <c r="G241" i="11"/>
  <c r="B241" i="11"/>
  <c r="C241" i="11"/>
  <c r="P236" i="11"/>
  <c r="U236" i="11"/>
  <c r="T589" i="11"/>
  <c r="O589" i="11"/>
  <c r="Q608" i="11"/>
  <c r="U210" i="11"/>
  <c r="T685" i="11"/>
  <c r="N685" i="11"/>
  <c r="U44" i="11"/>
  <c r="P277" i="11"/>
  <c r="L277" i="11"/>
  <c r="S277" i="11"/>
  <c r="B187" i="6"/>
  <c r="C187" i="6"/>
  <c r="P241" i="11"/>
  <c r="N71" i="11"/>
  <c r="T236" i="11"/>
  <c r="O236" i="11"/>
  <c r="U495" i="11"/>
  <c r="R589" i="11"/>
  <c r="U589" i="11"/>
  <c r="O608" i="11"/>
  <c r="T71" i="11"/>
  <c r="Q311" i="11"/>
  <c r="T495" i="11"/>
  <c r="R495" i="11"/>
  <c r="N487" i="11"/>
  <c r="N608" i="11"/>
  <c r="L210" i="11"/>
  <c r="S210" i="11"/>
  <c r="N210" i="11"/>
  <c r="G44" i="11"/>
  <c r="B44" i="11"/>
  <c r="C44" i="11"/>
  <c r="B638" i="6"/>
  <c r="C638" i="6"/>
  <c r="B191" i="6"/>
  <c r="C191" i="6"/>
  <c r="O210" i="11"/>
  <c r="R210" i="11"/>
  <c r="G210" i="11"/>
  <c r="B210" i="11"/>
  <c r="C210" i="11"/>
  <c r="G685" i="11"/>
  <c r="B685" i="11"/>
  <c r="Z685" i="11"/>
  <c r="P44" i="11"/>
  <c r="T277" i="11"/>
  <c r="P314" i="11"/>
  <c r="U241" i="11"/>
  <c r="O71" i="11"/>
  <c r="R71" i="11"/>
  <c r="N236" i="11"/>
  <c r="U311" i="11"/>
  <c r="G495" i="11"/>
  <c r="B495" i="11"/>
  <c r="C495" i="11"/>
  <c r="T487" i="11"/>
  <c r="G589" i="11"/>
  <c r="B589" i="11"/>
  <c r="C589" i="11"/>
  <c r="R173" i="11"/>
  <c r="O767" i="11"/>
  <c r="N44" i="11"/>
  <c r="G314" i="11"/>
  <c r="B314" i="11"/>
  <c r="C314" i="11"/>
  <c r="L133" i="11"/>
  <c r="S133" i="11"/>
  <c r="L311" i="11"/>
  <c r="S311" i="11"/>
  <c r="O311" i="11"/>
  <c r="N495" i="11"/>
  <c r="O495" i="11"/>
  <c r="O487" i="11"/>
  <c r="U487" i="11"/>
  <c r="R608" i="11"/>
  <c r="G608" i="11"/>
  <c r="B608" i="11"/>
  <c r="C608" i="11"/>
  <c r="P173" i="11"/>
  <c r="B300" i="6"/>
  <c r="V300" i="6"/>
  <c r="U300" i="6"/>
  <c r="O314" i="11"/>
  <c r="R311" i="11"/>
  <c r="G311" i="11"/>
  <c r="B311" i="11"/>
  <c r="Z311" i="11"/>
  <c r="L487" i="11"/>
  <c r="S487" i="11"/>
  <c r="P608" i="11"/>
  <c r="G173" i="11"/>
  <c r="B173" i="11"/>
  <c r="C173" i="11"/>
  <c r="O173" i="11"/>
  <c r="W550" i="6"/>
  <c r="O763" i="11"/>
  <c r="B42" i="6"/>
  <c r="C42" i="6"/>
  <c r="N603" i="11"/>
  <c r="W192" i="6"/>
  <c r="G651" i="11"/>
  <c r="B651" i="11"/>
  <c r="Z651" i="11"/>
  <c r="T812" i="11"/>
  <c r="L152" i="11"/>
  <c r="S152" i="11"/>
  <c r="U699" i="11"/>
  <c r="O664" i="11"/>
  <c r="G763" i="11"/>
  <c r="B763" i="11"/>
  <c r="Z763" i="11"/>
  <c r="W51" i="6"/>
  <c r="U522" i="11"/>
  <c r="Q708" i="11"/>
  <c r="L603" i="11"/>
  <c r="S603" i="11"/>
  <c r="L532" i="11"/>
  <c r="S532" i="11"/>
  <c r="Q288" i="11"/>
  <c r="L669" i="11"/>
  <c r="P669" i="11"/>
  <c r="P288" i="11"/>
  <c r="T442" i="11"/>
  <c r="L245" i="11"/>
  <c r="S245" i="11"/>
  <c r="P109" i="11"/>
  <c r="W466" i="6"/>
  <c r="T491" i="11"/>
  <c r="O491" i="11"/>
  <c r="N699" i="11"/>
  <c r="Q699" i="11"/>
  <c r="G699" i="11"/>
  <c r="B699" i="11"/>
  <c r="Z699" i="11"/>
  <c r="Q462" i="11"/>
  <c r="U462" i="11"/>
  <c r="G462" i="11"/>
  <c r="B462" i="11"/>
  <c r="C462" i="11"/>
  <c r="N664" i="11"/>
  <c r="Q664" i="11"/>
  <c r="N763" i="11"/>
  <c r="P763" i="11"/>
  <c r="L93" i="11"/>
  <c r="S93" i="11"/>
  <c r="P93" i="11"/>
  <c r="G93" i="11"/>
  <c r="B93" i="11"/>
  <c r="C93" i="11"/>
  <c r="O559" i="11"/>
  <c r="P559" i="11"/>
  <c r="G603" i="11"/>
  <c r="B603" i="11"/>
  <c r="C603" i="11"/>
  <c r="P603" i="11"/>
  <c r="W221" i="6"/>
  <c r="R305" i="11"/>
  <c r="B65" i="6"/>
  <c r="C65" i="6"/>
  <c r="Q789" i="11"/>
  <c r="T789" i="11"/>
  <c r="T522" i="11"/>
  <c r="G610" i="11"/>
  <c r="B610" i="11"/>
  <c r="Z610" i="11"/>
  <c r="R651" i="11"/>
  <c r="R410" i="11"/>
  <c r="G410" i="11"/>
  <c r="B410" i="11"/>
  <c r="Z410" i="11"/>
  <c r="O459" i="11"/>
  <c r="Q812" i="11"/>
  <c r="W312" i="6"/>
  <c r="L461" i="11"/>
  <c r="S461" i="11"/>
  <c r="U517" i="11"/>
  <c r="T50" i="11"/>
  <c r="O653" i="11"/>
  <c r="B535" i="6"/>
  <c r="V535" i="6"/>
  <c r="U535" i="6"/>
  <c r="T387" i="11"/>
  <c r="G219" i="11"/>
  <c r="B219" i="11"/>
  <c r="Z219" i="11"/>
  <c r="R266" i="11"/>
  <c r="Q469" i="11"/>
  <c r="R153" i="11"/>
  <c r="O537" i="11"/>
  <c r="R296" i="11"/>
  <c r="N690" i="11"/>
  <c r="G434" i="11"/>
  <c r="B434" i="11"/>
  <c r="C434" i="11"/>
  <c r="P491" i="11"/>
  <c r="Q491" i="11"/>
  <c r="G491" i="11"/>
  <c r="B491" i="11"/>
  <c r="C491" i="11"/>
  <c r="R699" i="11"/>
  <c r="T699" i="11"/>
  <c r="N462" i="11"/>
  <c r="P462" i="11"/>
  <c r="T664" i="11"/>
  <c r="G664" i="11"/>
  <c r="B664" i="11"/>
  <c r="Z664" i="11"/>
  <c r="B164" i="6"/>
  <c r="V164" i="6"/>
  <c r="U164" i="6"/>
  <c r="L763" i="11"/>
  <c r="S763" i="11"/>
  <c r="U763" i="11"/>
  <c r="R93" i="11"/>
  <c r="Q93" i="11"/>
  <c r="T559" i="11"/>
  <c r="G559" i="11"/>
  <c r="B559" i="11"/>
  <c r="Z559" i="11"/>
  <c r="R603" i="11"/>
  <c r="O603" i="11"/>
  <c r="W748" i="6"/>
  <c r="L509" i="11"/>
  <c r="S509" i="11"/>
  <c r="B88" i="6"/>
  <c r="C88" i="6"/>
  <c r="T278" i="11"/>
  <c r="P771" i="11"/>
  <c r="O771" i="11"/>
  <c r="L295" i="11"/>
  <c r="S295" i="11"/>
  <c r="N639" i="11"/>
  <c r="U639" i="11"/>
  <c r="T305" i="11"/>
  <c r="G305" i="11"/>
  <c r="B305" i="11"/>
  <c r="Z305" i="11"/>
  <c r="G789" i="11"/>
  <c r="B789" i="11"/>
  <c r="Z789" i="11"/>
  <c r="N789" i="11"/>
  <c r="L610" i="11"/>
  <c r="S610" i="11"/>
  <c r="Q651" i="11"/>
  <c r="O651" i="11"/>
  <c r="B199" i="6"/>
  <c r="V199" i="6"/>
  <c r="U199" i="6"/>
  <c r="P410" i="11"/>
  <c r="Q459" i="11"/>
  <c r="T459" i="11"/>
  <c r="R812" i="11"/>
  <c r="T533" i="11"/>
  <c r="P533" i="11"/>
  <c r="U445" i="11"/>
  <c r="P445" i="11"/>
  <c r="G616" i="11"/>
  <c r="B616" i="11"/>
  <c r="Z616" i="11"/>
  <c r="Q616" i="11"/>
  <c r="T517" i="11"/>
  <c r="P517" i="11"/>
  <c r="R171" i="11"/>
  <c r="G171" i="11"/>
  <c r="B171" i="11"/>
  <c r="Z171" i="11"/>
  <c r="W353" i="6"/>
  <c r="N653" i="11"/>
  <c r="B791" i="6"/>
  <c r="C791" i="6"/>
  <c r="N387" i="11"/>
  <c r="N34" i="11"/>
  <c r="Q266" i="11"/>
  <c r="U478" i="11"/>
  <c r="N535" i="11"/>
  <c r="O465" i="11"/>
  <c r="R690" i="11"/>
  <c r="Q161" i="11"/>
  <c r="L692" i="11"/>
  <c r="S692" i="11"/>
  <c r="R491" i="11"/>
  <c r="L699" i="11"/>
  <c r="S699" i="11"/>
  <c r="O699" i="11"/>
  <c r="L462" i="11"/>
  <c r="S462" i="11"/>
  <c r="U664" i="11"/>
  <c r="R664" i="11"/>
  <c r="R763" i="11"/>
  <c r="Q763" i="11"/>
  <c r="N93" i="11"/>
  <c r="R559" i="11"/>
  <c r="Q559" i="11"/>
  <c r="Q603" i="11"/>
  <c r="G639" i="11"/>
  <c r="B639" i="11"/>
  <c r="Z639" i="11"/>
  <c r="Q639" i="11"/>
  <c r="U305" i="11"/>
  <c r="P789" i="11"/>
  <c r="B734" i="6"/>
  <c r="C734" i="6"/>
  <c r="R610" i="11"/>
  <c r="P651" i="11"/>
  <c r="N459" i="11"/>
  <c r="G812" i="11"/>
  <c r="B812" i="11"/>
  <c r="Z812" i="11"/>
  <c r="L386" i="11"/>
  <c r="S386" i="11"/>
  <c r="G445" i="11"/>
  <c r="B445" i="11"/>
  <c r="Z445" i="11"/>
  <c r="O445" i="11"/>
  <c r="P616" i="11"/>
  <c r="O517" i="11"/>
  <c r="Q517" i="11"/>
  <c r="N171" i="11"/>
  <c r="Q171" i="11"/>
  <c r="G653" i="11"/>
  <c r="B653" i="11"/>
  <c r="C653" i="11"/>
  <c r="O354" i="11"/>
  <c r="Q219" i="11"/>
  <c r="P478" i="11"/>
  <c r="P535" i="11"/>
  <c r="T382" i="11"/>
  <c r="G690" i="11"/>
  <c r="B690" i="11"/>
  <c r="C690" i="11"/>
  <c r="Q627" i="11"/>
  <c r="L789" i="11"/>
  <c r="S789" i="11"/>
  <c r="R669" i="11"/>
  <c r="T101" i="11"/>
  <c r="B507" i="6"/>
  <c r="C507" i="6"/>
  <c r="G288" i="11"/>
  <c r="B288" i="11"/>
  <c r="Z288" i="11"/>
  <c r="W188" i="6"/>
  <c r="G792" i="11"/>
  <c r="B792" i="11"/>
  <c r="C792" i="11"/>
  <c r="W359" i="6"/>
  <c r="B670" i="6"/>
  <c r="C670" i="6"/>
  <c r="B392" i="6"/>
  <c r="V392" i="6"/>
  <c r="U392" i="6"/>
  <c r="O688" i="11"/>
  <c r="P54" i="11"/>
  <c r="R407" i="11"/>
  <c r="R414" i="11"/>
  <c r="T716" i="11"/>
  <c r="U442" i="11"/>
  <c r="Q65" i="11"/>
  <c r="R184" i="11"/>
  <c r="L431" i="11"/>
  <c r="S431" i="11"/>
  <c r="R213" i="11"/>
  <c r="Q250" i="11"/>
  <c r="G89" i="11"/>
  <c r="B89" i="11"/>
  <c r="C89" i="11"/>
  <c r="Q83" i="11"/>
  <c r="L452" i="11"/>
  <c r="S452" i="11"/>
  <c r="O44" i="11"/>
  <c r="Q44" i="11"/>
  <c r="T314" i="11"/>
  <c r="U71" i="11"/>
  <c r="T311" i="11"/>
  <c r="P311" i="11"/>
  <c r="P495" i="11"/>
  <c r="Q487" i="11"/>
  <c r="T608" i="11"/>
  <c r="T173" i="11"/>
  <c r="T206" i="11"/>
  <c r="Q516" i="11"/>
  <c r="W89" i="6"/>
  <c r="R206" i="11"/>
  <c r="T818" i="11"/>
  <c r="R314" i="11"/>
  <c r="L194" i="11"/>
  <c r="S194" i="11"/>
  <c r="Q206" i="11"/>
  <c r="R818" i="11"/>
  <c r="T128" i="11"/>
  <c r="B519" i="6"/>
  <c r="C519" i="6"/>
  <c r="P818" i="11"/>
  <c r="W678" i="6"/>
  <c r="N194" i="11"/>
  <c r="Q594" i="11"/>
  <c r="T765" i="11"/>
  <c r="N206" i="11"/>
  <c r="L818" i="11"/>
  <c r="S818" i="11"/>
  <c r="O765" i="11"/>
  <c r="B625" i="6"/>
  <c r="C625" i="6"/>
  <c r="P405" i="11"/>
  <c r="O128" i="11"/>
  <c r="U260" i="11"/>
  <c r="P456" i="11"/>
  <c r="P516" i="11"/>
  <c r="U217" i="11"/>
  <c r="W709" i="6"/>
  <c r="L765" i="11"/>
  <c r="S765" i="11"/>
  <c r="N405" i="11"/>
  <c r="U795" i="11"/>
  <c r="L313" i="11"/>
  <c r="S313" i="11"/>
  <c r="N16" i="11"/>
  <c r="G405" i="11"/>
  <c r="B405" i="11"/>
  <c r="C405" i="11"/>
  <c r="G320" i="11"/>
  <c r="B320" i="11"/>
  <c r="C320" i="11"/>
  <c r="L655" i="11"/>
  <c r="S655" i="11"/>
  <c r="L92" i="11"/>
  <c r="S92" i="11"/>
  <c r="L353" i="11"/>
  <c r="S353" i="11"/>
  <c r="W840" i="6"/>
  <c r="W750" i="6"/>
  <c r="B331" i="6"/>
  <c r="V331" i="6"/>
  <c r="U331" i="6"/>
  <c r="W331" i="6"/>
  <c r="U677" i="11"/>
  <c r="G677" i="11"/>
  <c r="B677" i="11"/>
  <c r="Z677" i="11"/>
  <c r="O677" i="11"/>
  <c r="U63" i="11"/>
  <c r="Q63" i="11"/>
  <c r="T63" i="11"/>
  <c r="T292" i="11"/>
  <c r="L292" i="11"/>
  <c r="S292" i="11"/>
  <c r="Q292" i="11"/>
  <c r="P196" i="11"/>
  <c r="R196" i="11"/>
  <c r="G196" i="11"/>
  <c r="B196" i="11"/>
  <c r="C196" i="11"/>
  <c r="O196" i="11"/>
  <c r="L35" i="11"/>
  <c r="S35" i="11"/>
  <c r="N36" i="11"/>
  <c r="O36" i="11"/>
  <c r="B323" i="6"/>
  <c r="V323" i="6"/>
  <c r="U323" i="6"/>
  <c r="W323" i="6"/>
  <c r="G66" i="11"/>
  <c r="B66" i="11"/>
  <c r="Z66" i="11"/>
  <c r="R66" i="11"/>
  <c r="N66" i="11"/>
  <c r="T66" i="11"/>
  <c r="Q66" i="11"/>
  <c r="P66" i="11"/>
  <c r="U66" i="11"/>
  <c r="B93" i="6"/>
  <c r="V93" i="6"/>
  <c r="U93" i="6"/>
  <c r="W93" i="6"/>
  <c r="B74" i="6"/>
  <c r="V74" i="6"/>
  <c r="U74" i="6"/>
  <c r="W74" i="6"/>
  <c r="G814" i="11"/>
  <c r="B814" i="11"/>
  <c r="Z814" i="11"/>
  <c r="U814" i="11"/>
  <c r="N814" i="11"/>
  <c r="T814" i="11"/>
  <c r="P814" i="11"/>
  <c r="Q814" i="11"/>
  <c r="W174" i="6"/>
  <c r="B174" i="6"/>
  <c r="V174" i="6"/>
  <c r="U174" i="6"/>
  <c r="W159" i="6"/>
  <c r="B159" i="6"/>
  <c r="C159" i="6"/>
  <c r="W783" i="6"/>
  <c r="B783" i="6"/>
  <c r="C783" i="6"/>
  <c r="P239" i="11"/>
  <c r="R239" i="11"/>
  <c r="N239" i="11"/>
  <c r="Q239" i="11"/>
  <c r="T239" i="11"/>
  <c r="G239" i="11"/>
  <c r="B239" i="11"/>
  <c r="C239" i="11"/>
  <c r="U239" i="11"/>
  <c r="L239" i="11"/>
  <c r="S239" i="11"/>
  <c r="L238" i="11"/>
  <c r="S238" i="11"/>
  <c r="O239" i="11"/>
  <c r="B33" i="6"/>
  <c r="V33" i="6"/>
  <c r="U33" i="6"/>
  <c r="W33" i="6"/>
  <c r="R48" i="11"/>
  <c r="U48" i="11"/>
  <c r="G48" i="11"/>
  <c r="B48" i="11"/>
  <c r="C48" i="11"/>
  <c r="Q48" i="11"/>
  <c r="N48" i="11"/>
  <c r="O48" i="11"/>
  <c r="P48" i="11"/>
  <c r="L48" i="11"/>
  <c r="S48" i="11"/>
  <c r="N20" i="11"/>
  <c r="P20" i="11"/>
  <c r="U20" i="11"/>
  <c r="G20" i="11"/>
  <c r="B20" i="11"/>
  <c r="Z20" i="11"/>
  <c r="T20" i="11"/>
  <c r="L19" i="11"/>
  <c r="S19" i="11"/>
  <c r="O20" i="11"/>
  <c r="R20" i="11"/>
  <c r="W455" i="6"/>
  <c r="B455" i="6"/>
  <c r="C455" i="6"/>
  <c r="G609" i="11"/>
  <c r="B609" i="11"/>
  <c r="C609" i="11"/>
  <c r="N609" i="11"/>
  <c r="O609" i="11"/>
  <c r="P609" i="11"/>
  <c r="R609" i="11"/>
  <c r="Q609" i="11"/>
  <c r="U609" i="11"/>
  <c r="L608" i="11"/>
  <c r="S608" i="11"/>
  <c r="U38" i="11"/>
  <c r="P38" i="11"/>
  <c r="G38" i="11"/>
  <c r="B38" i="11"/>
  <c r="C38" i="11"/>
  <c r="O38" i="11"/>
  <c r="T38" i="11"/>
  <c r="L38" i="11"/>
  <c r="S38" i="11"/>
  <c r="R38" i="11"/>
  <c r="Q430" i="11"/>
  <c r="R430" i="11"/>
  <c r="G430" i="11"/>
  <c r="B430" i="11"/>
  <c r="C430" i="11"/>
  <c r="U430" i="11"/>
  <c r="N430" i="11"/>
  <c r="O430" i="11"/>
  <c r="L430" i="11"/>
  <c r="S430" i="11"/>
  <c r="P430" i="11"/>
  <c r="T430" i="11"/>
  <c r="R218" i="11"/>
  <c r="T218" i="11"/>
  <c r="P218" i="11"/>
  <c r="U218" i="11"/>
  <c r="N218" i="11"/>
  <c r="Q218" i="11"/>
  <c r="G218" i="11"/>
  <c r="B218" i="11"/>
  <c r="Z218" i="11"/>
  <c r="O218" i="11"/>
  <c r="G281" i="11"/>
  <c r="B281" i="11"/>
  <c r="Z281" i="11"/>
  <c r="L281" i="11"/>
  <c r="S281" i="11"/>
  <c r="Q281" i="11"/>
  <c r="P281" i="11"/>
  <c r="U281" i="11"/>
  <c r="T281" i="11"/>
  <c r="R281" i="11"/>
  <c r="W167" i="6"/>
  <c r="B167" i="6"/>
  <c r="V167" i="6"/>
  <c r="U167" i="6"/>
  <c r="B439" i="6"/>
  <c r="V439" i="6"/>
  <c r="U439" i="6"/>
  <c r="W439" i="6"/>
  <c r="U187" i="11"/>
  <c r="N187" i="11"/>
  <c r="L186" i="11"/>
  <c r="S186" i="11"/>
  <c r="P187" i="11"/>
  <c r="T187" i="11"/>
  <c r="L187" i="11"/>
  <c r="S187" i="11"/>
  <c r="G187" i="11"/>
  <c r="B187" i="11"/>
  <c r="Z187" i="11"/>
  <c r="R187" i="11"/>
  <c r="Q187" i="11"/>
  <c r="O187" i="11"/>
  <c r="W68" i="6"/>
  <c r="B68" i="6"/>
  <c r="V68" i="6"/>
  <c r="U68" i="6"/>
  <c r="B296" i="6"/>
  <c r="C296" i="6"/>
  <c r="W296" i="6"/>
  <c r="W583" i="6"/>
  <c r="B583" i="6"/>
  <c r="V583" i="6"/>
  <c r="U583" i="6"/>
  <c r="O56" i="11"/>
  <c r="R56" i="11"/>
  <c r="B582" i="6"/>
  <c r="C582" i="6"/>
  <c r="W582" i="6"/>
  <c r="W62" i="6"/>
  <c r="B62" i="6"/>
  <c r="C62" i="6"/>
  <c r="W739" i="6"/>
  <c r="B739" i="6"/>
  <c r="C739" i="6"/>
  <c r="W563" i="6"/>
  <c r="B563" i="6"/>
  <c r="C563" i="6"/>
  <c r="R45" i="11"/>
  <c r="O45" i="11"/>
  <c r="L45" i="11"/>
  <c r="S45" i="11"/>
  <c r="Q45" i="11"/>
  <c r="N45" i="11"/>
  <c r="U45" i="11"/>
  <c r="G45" i="11"/>
  <c r="B45" i="11"/>
  <c r="C45" i="11"/>
  <c r="P45" i="11"/>
  <c r="W127" i="6"/>
  <c r="B127" i="6"/>
  <c r="C127" i="6"/>
  <c r="L55" i="11"/>
  <c r="S55" i="11"/>
  <c r="R55" i="11"/>
  <c r="W144" i="6"/>
  <c r="B144" i="6"/>
  <c r="V144" i="6"/>
  <c r="U144" i="6"/>
  <c r="W150" i="6"/>
  <c r="B150" i="6"/>
  <c r="V150" i="6"/>
  <c r="U150" i="6"/>
  <c r="N77" i="11"/>
  <c r="R77" i="11"/>
  <c r="G77" i="11"/>
  <c r="B77" i="11"/>
  <c r="C77" i="11"/>
  <c r="O77" i="11"/>
  <c r="P77" i="11"/>
  <c r="Q77" i="11"/>
  <c r="T77" i="11"/>
  <c r="U77" i="11"/>
  <c r="Q240" i="11"/>
  <c r="P240" i="11"/>
  <c r="U240" i="11"/>
  <c r="N240" i="11"/>
  <c r="G240" i="11"/>
  <c r="B240" i="11"/>
  <c r="Z240" i="11"/>
  <c r="O240" i="11"/>
  <c r="T240" i="11"/>
  <c r="W753" i="6"/>
  <c r="B753" i="6"/>
  <c r="C753" i="6"/>
  <c r="Q46" i="11"/>
  <c r="T46" i="11"/>
  <c r="L46" i="11"/>
  <c r="S46" i="11"/>
  <c r="P46" i="11"/>
  <c r="G46" i="11"/>
  <c r="B46" i="11"/>
  <c r="C46" i="11"/>
  <c r="R46" i="11"/>
  <c r="N46" i="11"/>
  <c r="U46" i="11"/>
  <c r="O46" i="11"/>
  <c r="R536" i="11"/>
  <c r="G536" i="11"/>
  <c r="B536" i="11"/>
  <c r="Z536" i="11"/>
  <c r="Q536" i="11"/>
  <c r="P536" i="11"/>
  <c r="U536" i="11"/>
  <c r="N536" i="11"/>
  <c r="T536" i="11"/>
  <c r="O536" i="11"/>
  <c r="O293" i="11"/>
  <c r="T293" i="11"/>
  <c r="P293" i="11"/>
  <c r="N293" i="11"/>
  <c r="G293" i="11"/>
  <c r="B293" i="11"/>
  <c r="Z293" i="11"/>
  <c r="R293" i="11"/>
  <c r="Q293" i="11"/>
  <c r="U293" i="11"/>
  <c r="B97" i="6"/>
  <c r="C97" i="6"/>
  <c r="W97" i="6"/>
  <c r="N580" i="11"/>
  <c r="U580" i="11"/>
  <c r="O580" i="11"/>
  <c r="P580" i="11"/>
  <c r="Q580" i="11"/>
  <c r="R580" i="11"/>
  <c r="G580" i="11"/>
  <c r="B580" i="11"/>
  <c r="Z580" i="11"/>
  <c r="L57" i="11"/>
  <c r="S57" i="11"/>
  <c r="U57" i="11"/>
  <c r="R37" i="11"/>
  <c r="U37" i="11"/>
  <c r="O37" i="11"/>
  <c r="L563" i="11"/>
  <c r="S563" i="11"/>
  <c r="U563" i="11"/>
  <c r="Q590" i="11"/>
  <c r="P590" i="11"/>
  <c r="G216" i="11"/>
  <c r="B216" i="11"/>
  <c r="Z216" i="11"/>
  <c r="R155" i="11"/>
  <c r="U155" i="11"/>
  <c r="R256" i="11"/>
  <c r="L792" i="11"/>
  <c r="R668" i="11"/>
  <c r="Q279" i="11"/>
  <c r="U279" i="11"/>
  <c r="L80" i="11"/>
  <c r="S80" i="11"/>
  <c r="U80" i="11"/>
  <c r="P156" i="11"/>
  <c r="U156" i="11"/>
  <c r="G156" i="11"/>
  <c r="B156" i="11"/>
  <c r="C156" i="11"/>
  <c r="L520" i="11"/>
  <c r="N520" i="11"/>
  <c r="R299" i="11"/>
  <c r="P299" i="11"/>
  <c r="L691" i="11"/>
  <c r="S691" i="11"/>
  <c r="T691" i="11"/>
  <c r="G691" i="11"/>
  <c r="B691" i="11"/>
  <c r="Z691" i="11"/>
  <c r="N138" i="11"/>
  <c r="L138" i="11"/>
  <c r="S138" i="11"/>
  <c r="B691" i="6"/>
  <c r="C691" i="6"/>
  <c r="T57" i="11"/>
  <c r="R57" i="11"/>
  <c r="W54" i="6"/>
  <c r="N644" i="11"/>
  <c r="T49" i="11"/>
  <c r="Q509" i="11"/>
  <c r="B502" i="6"/>
  <c r="V502" i="6"/>
  <c r="U502" i="6"/>
  <c r="N525" i="11"/>
  <c r="N55" i="11"/>
  <c r="U55" i="11"/>
  <c r="N56" i="11"/>
  <c r="T56" i="11"/>
  <c r="N715" i="11"/>
  <c r="G715" i="11"/>
  <c r="B715" i="11"/>
  <c r="Z715" i="11"/>
  <c r="W385" i="6"/>
  <c r="G334" i="11"/>
  <c r="B334" i="11"/>
  <c r="Z334" i="11"/>
  <c r="T36" i="11"/>
  <c r="G36" i="11"/>
  <c r="B36" i="11"/>
  <c r="Z36" i="11"/>
  <c r="G820" i="11"/>
  <c r="B820" i="11"/>
  <c r="Z820" i="11"/>
  <c r="P820" i="11"/>
  <c r="G754" i="11"/>
  <c r="B754" i="11"/>
  <c r="C754" i="11"/>
  <c r="R686" i="11"/>
  <c r="T494" i="11"/>
  <c r="L137" i="11"/>
  <c r="S137" i="11"/>
  <c r="O281" i="11"/>
  <c r="N692" i="11"/>
  <c r="O814" i="11"/>
  <c r="W788" i="6"/>
  <c r="W339" i="6"/>
  <c r="W154" i="6"/>
  <c r="T609" i="11"/>
  <c r="B31" i="6"/>
  <c r="C31" i="6"/>
  <c r="B560" i="6"/>
  <c r="C560" i="6"/>
  <c r="B269" i="6"/>
  <c r="C269" i="6"/>
  <c r="B34" i="6"/>
  <c r="C34" i="6"/>
  <c r="W425" i="6"/>
  <c r="G411" i="11"/>
  <c r="B411" i="11"/>
  <c r="Z411" i="11"/>
  <c r="P411" i="11"/>
  <c r="L333" i="11"/>
  <c r="S333" i="11"/>
  <c r="P334" i="11"/>
  <c r="O334" i="11"/>
  <c r="Q551" i="11"/>
  <c r="P551" i="11"/>
  <c r="L646" i="11"/>
  <c r="S646" i="11"/>
  <c r="G646" i="11"/>
  <c r="B646" i="11"/>
  <c r="C646" i="11"/>
  <c r="Q646" i="11"/>
  <c r="T646" i="11"/>
  <c r="W203" i="6"/>
  <c r="B203" i="6"/>
  <c r="V203" i="6"/>
  <c r="U203" i="6"/>
  <c r="W669" i="6"/>
  <c r="B669" i="6"/>
  <c r="C669" i="6"/>
  <c r="W217" i="6"/>
  <c r="B217" i="6"/>
  <c r="V217" i="6"/>
  <c r="U217" i="6"/>
  <c r="B290" i="6"/>
  <c r="C290" i="6"/>
  <c r="W290" i="6"/>
  <c r="B178" i="6"/>
  <c r="V178" i="6"/>
  <c r="U178" i="6"/>
  <c r="W178" i="6"/>
  <c r="B70" i="6"/>
  <c r="C70" i="6"/>
  <c r="W70" i="6"/>
  <c r="L484" i="11"/>
  <c r="M484" i="11"/>
  <c r="N485" i="11"/>
  <c r="P485" i="11"/>
  <c r="T485" i="11"/>
  <c r="O485" i="11"/>
  <c r="U485" i="11"/>
  <c r="G485" i="11"/>
  <c r="B485" i="11"/>
  <c r="Z485" i="11"/>
  <c r="R485" i="11"/>
  <c r="Q485" i="11"/>
  <c r="B324" i="6"/>
  <c r="V324" i="6"/>
  <c r="U324" i="6"/>
  <c r="W324" i="6"/>
  <c r="T303" i="11"/>
  <c r="Q303" i="11"/>
  <c r="P303" i="11"/>
  <c r="R303" i="11"/>
  <c r="U303" i="11"/>
  <c r="O303" i="11"/>
  <c r="G303" i="11"/>
  <c r="B303" i="11"/>
  <c r="C303" i="11"/>
  <c r="N303" i="11"/>
  <c r="B524" i="6"/>
  <c r="V524" i="6"/>
  <c r="U524" i="6"/>
  <c r="W524" i="6"/>
  <c r="L110" i="11"/>
  <c r="S110" i="11"/>
  <c r="O111" i="11"/>
  <c r="P111" i="11"/>
  <c r="U111" i="11"/>
  <c r="Q111" i="11"/>
  <c r="R111" i="11"/>
  <c r="L111" i="11"/>
  <c r="S111" i="11"/>
  <c r="T111" i="11"/>
  <c r="N111" i="11"/>
  <c r="G111" i="11"/>
  <c r="B111" i="11"/>
  <c r="Z111" i="11"/>
  <c r="B213" i="6"/>
  <c r="V213" i="6"/>
  <c r="U213" i="6"/>
  <c r="W213" i="6"/>
  <c r="B442" i="6"/>
  <c r="C442" i="6"/>
  <c r="W442" i="6"/>
  <c r="Q280" i="11"/>
  <c r="R280" i="11"/>
  <c r="N280" i="11"/>
  <c r="P280" i="11"/>
  <c r="U280" i="11"/>
  <c r="T280" i="11"/>
  <c r="G280" i="11"/>
  <c r="B280" i="11"/>
  <c r="C280" i="11"/>
  <c r="O280" i="11"/>
  <c r="L280" i="11"/>
  <c r="S280" i="11"/>
  <c r="O538" i="11"/>
  <c r="T538" i="11"/>
  <c r="Q538" i="11"/>
  <c r="P538" i="11"/>
  <c r="L538" i="11"/>
  <c r="S538" i="11"/>
  <c r="G538" i="11"/>
  <c r="B538" i="11"/>
  <c r="C538" i="11"/>
  <c r="N538" i="11"/>
  <c r="R538" i="11"/>
  <c r="U538" i="11"/>
  <c r="L714" i="11"/>
  <c r="S714" i="11"/>
  <c r="T714" i="11"/>
  <c r="R714" i="11"/>
  <c r="O714" i="11"/>
  <c r="Q714" i="11"/>
  <c r="G714" i="11"/>
  <c r="B714" i="11"/>
  <c r="Z714" i="11"/>
  <c r="U714" i="11"/>
  <c r="P714" i="11"/>
  <c r="N714" i="11"/>
  <c r="L530" i="11"/>
  <c r="S530" i="11"/>
  <c r="G531" i="11"/>
  <c r="B531" i="11"/>
  <c r="Z531" i="11"/>
  <c r="R531" i="11"/>
  <c r="U531" i="11"/>
  <c r="N531" i="11"/>
  <c r="L531" i="11"/>
  <c r="S531" i="11"/>
  <c r="P531" i="11"/>
  <c r="O531" i="11"/>
  <c r="Q531" i="11"/>
  <c r="T531" i="11"/>
  <c r="G615" i="11"/>
  <c r="B615" i="11"/>
  <c r="C615" i="11"/>
  <c r="O615" i="11"/>
  <c r="T615" i="11"/>
  <c r="N615" i="11"/>
  <c r="Q615" i="11"/>
  <c r="R615" i="11"/>
  <c r="L615" i="11"/>
  <c r="S615" i="11"/>
  <c r="P615" i="11"/>
  <c r="L614" i="11"/>
  <c r="S614" i="11"/>
  <c r="W538" i="6"/>
  <c r="B538" i="6"/>
  <c r="C538" i="6"/>
  <c r="W719" i="6"/>
  <c r="B719" i="6"/>
  <c r="C719" i="6"/>
  <c r="W268" i="6"/>
  <c r="B268" i="6"/>
  <c r="C268" i="6"/>
  <c r="W181" i="6"/>
  <c r="B181" i="6"/>
  <c r="V181" i="6"/>
  <c r="U181" i="6"/>
  <c r="B270" i="6"/>
  <c r="C270" i="6"/>
  <c r="W270" i="6"/>
  <c r="W297" i="6"/>
  <c r="B297" i="6"/>
  <c r="C297" i="6"/>
  <c r="W557" i="6"/>
  <c r="B557" i="6"/>
  <c r="C557" i="6"/>
  <c r="B56" i="6"/>
  <c r="C56" i="6"/>
  <c r="W56" i="6"/>
  <c r="L759" i="11"/>
  <c r="S759" i="11"/>
  <c r="T760" i="11"/>
  <c r="N760" i="11"/>
  <c r="G760" i="11"/>
  <c r="B760" i="11"/>
  <c r="C760" i="11"/>
  <c r="Q760" i="11"/>
  <c r="O760" i="11"/>
  <c r="L760" i="11"/>
  <c r="S760" i="11"/>
  <c r="R760" i="11"/>
  <c r="P760" i="11"/>
  <c r="R552" i="11"/>
  <c r="T552" i="11"/>
  <c r="N552" i="11"/>
  <c r="Q552" i="11"/>
  <c r="G552" i="11"/>
  <c r="B552" i="11"/>
  <c r="Z552" i="11"/>
  <c r="U552" i="11"/>
  <c r="L552" i="11"/>
  <c r="S552" i="11"/>
  <c r="P552" i="11"/>
  <c r="L524" i="11"/>
  <c r="S524" i="11"/>
  <c r="U525" i="11"/>
  <c r="L525" i="11"/>
  <c r="S525" i="11"/>
  <c r="G630" i="11"/>
  <c r="B630" i="11"/>
  <c r="C630" i="11"/>
  <c r="Q630" i="11"/>
  <c r="T630" i="11"/>
  <c r="U630" i="11"/>
  <c r="L629" i="11"/>
  <c r="S629" i="11"/>
  <c r="O630" i="11"/>
  <c r="R630" i="11"/>
  <c r="P630" i="11"/>
  <c r="N509" i="11"/>
  <c r="T509" i="11"/>
  <c r="L508" i="11"/>
  <c r="S508" i="11"/>
  <c r="P49" i="11"/>
  <c r="G49" i="11"/>
  <c r="B49" i="11"/>
  <c r="C49" i="11"/>
  <c r="L49" i="11"/>
  <c r="S49" i="11"/>
  <c r="W675" i="6"/>
  <c r="B675" i="6"/>
  <c r="C675" i="6"/>
  <c r="B193" i="6"/>
  <c r="C193" i="6"/>
  <c r="W193" i="6"/>
  <c r="U85" i="11"/>
  <c r="N85" i="11"/>
  <c r="O85" i="11"/>
  <c r="T85" i="11"/>
  <c r="G85" i="11"/>
  <c r="B85" i="11"/>
  <c r="Z85" i="11"/>
  <c r="Q85" i="11"/>
  <c r="P85" i="11"/>
  <c r="R317" i="11"/>
  <c r="U317" i="11"/>
  <c r="O300" i="11"/>
  <c r="Q300" i="11"/>
  <c r="N427" i="11"/>
  <c r="U427" i="11"/>
  <c r="O427" i="11"/>
  <c r="Q689" i="11"/>
  <c r="P689" i="11"/>
  <c r="P284" i="11"/>
  <c r="Q284" i="11"/>
  <c r="G284" i="11"/>
  <c r="B284" i="11"/>
  <c r="Z284" i="11"/>
  <c r="G375" i="11"/>
  <c r="B375" i="11"/>
  <c r="Z375" i="11"/>
  <c r="R481" i="11"/>
  <c r="B569" i="6"/>
  <c r="C569" i="6"/>
  <c r="W456" i="6"/>
  <c r="L768" i="11"/>
  <c r="S768" i="11"/>
  <c r="T768" i="11"/>
  <c r="Q88" i="11"/>
  <c r="L88" i="11"/>
  <c r="S88" i="11"/>
  <c r="R470" i="11"/>
  <c r="L315" i="11"/>
  <c r="S315" i="11"/>
  <c r="U315" i="11"/>
  <c r="W407" i="6"/>
  <c r="Q37" i="11"/>
  <c r="L37" i="11"/>
  <c r="S37" i="11"/>
  <c r="P563" i="11"/>
  <c r="N563" i="11"/>
  <c r="P317" i="11"/>
  <c r="O317" i="11"/>
  <c r="G317" i="11"/>
  <c r="B317" i="11"/>
  <c r="C317" i="11"/>
  <c r="P623" i="11"/>
  <c r="L623" i="11"/>
  <c r="S623" i="11"/>
  <c r="Q18" i="11"/>
  <c r="R18" i="11"/>
  <c r="O18" i="11"/>
  <c r="U793" i="11"/>
  <c r="O793" i="11"/>
  <c r="W469" i="6"/>
  <c r="Q499" i="11"/>
  <c r="O499" i="11"/>
  <c r="G499" i="11"/>
  <c r="B499" i="11"/>
  <c r="Z499" i="11"/>
  <c r="G645" i="11"/>
  <c r="B645" i="11"/>
  <c r="C645" i="11"/>
  <c r="L645" i="11"/>
  <c r="S645" i="11"/>
  <c r="L44" i="11"/>
  <c r="S44" i="11"/>
  <c r="R590" i="11"/>
  <c r="L590" i="11"/>
  <c r="S590" i="11"/>
  <c r="L555" i="11"/>
  <c r="S555" i="11"/>
  <c r="P300" i="11"/>
  <c r="L300" i="11"/>
  <c r="S300" i="11"/>
  <c r="G300" i="11"/>
  <c r="B300" i="11"/>
  <c r="Z300" i="11"/>
  <c r="T427" i="11"/>
  <c r="P427" i="11"/>
  <c r="T689" i="11"/>
  <c r="R689" i="11"/>
  <c r="L689" i="11"/>
  <c r="S689" i="11"/>
  <c r="L284" i="11"/>
  <c r="S284" i="11"/>
  <c r="N284" i="11"/>
  <c r="Q481" i="11"/>
  <c r="T481" i="11"/>
  <c r="U216" i="11"/>
  <c r="N155" i="11"/>
  <c r="P155" i="11"/>
  <c r="P768" i="11"/>
  <c r="O768" i="11"/>
  <c r="T88" i="11"/>
  <c r="R88" i="11"/>
  <c r="U470" i="11"/>
  <c r="L470" i="11"/>
  <c r="S470" i="11"/>
  <c r="N470" i="11"/>
  <c r="P315" i="11"/>
  <c r="N315" i="11"/>
  <c r="L302" i="11"/>
  <c r="S302" i="11"/>
  <c r="B388" i="6"/>
  <c r="V388" i="6"/>
  <c r="U388" i="6"/>
  <c r="N279" i="11"/>
  <c r="R279" i="11"/>
  <c r="G279" i="11"/>
  <c r="B279" i="11"/>
  <c r="C279" i="11"/>
  <c r="Q80" i="11"/>
  <c r="O80" i="11"/>
  <c r="N156" i="11"/>
  <c r="L156" i="11"/>
  <c r="S156" i="11"/>
  <c r="T520" i="11"/>
  <c r="U520" i="11"/>
  <c r="Q299" i="11"/>
  <c r="U299" i="11"/>
  <c r="G299" i="11"/>
  <c r="B299" i="11"/>
  <c r="Z299" i="11"/>
  <c r="N691" i="11"/>
  <c r="P691" i="11"/>
  <c r="T138" i="11"/>
  <c r="O138" i="11"/>
  <c r="G138" i="11"/>
  <c r="B138" i="11"/>
  <c r="C138" i="11"/>
  <c r="W367" i="6"/>
  <c r="B129" i="6"/>
  <c r="C129" i="6"/>
  <c r="N57" i="11"/>
  <c r="P57" i="11"/>
  <c r="T644" i="11"/>
  <c r="O49" i="11"/>
  <c r="R49" i="11"/>
  <c r="P509" i="11"/>
  <c r="R509" i="11"/>
  <c r="Q525" i="11"/>
  <c r="T55" i="11"/>
  <c r="G55" i="11"/>
  <c r="B55" i="11"/>
  <c r="C55" i="11"/>
  <c r="Q56" i="11"/>
  <c r="U56" i="11"/>
  <c r="B186" i="6"/>
  <c r="C186" i="6"/>
  <c r="T334" i="11"/>
  <c r="U36" i="11"/>
  <c r="O820" i="11"/>
  <c r="L278" i="11"/>
  <c r="S278" i="11"/>
  <c r="T754" i="11"/>
  <c r="N551" i="11"/>
  <c r="N223" i="11"/>
  <c r="O411" i="11"/>
  <c r="N281" i="11"/>
  <c r="L20" i="11"/>
  <c r="S20" i="11"/>
  <c r="R814" i="11"/>
  <c r="N630" i="11"/>
  <c r="T48" i="11"/>
  <c r="B148" i="6"/>
  <c r="V148" i="6"/>
  <c r="U148" i="6"/>
  <c r="W148" i="6"/>
  <c r="P834" i="11"/>
  <c r="G834" i="11"/>
  <c r="B834" i="11"/>
  <c r="Z834" i="11"/>
  <c r="T834" i="11"/>
  <c r="B692" i="6"/>
  <c r="C692" i="6"/>
  <c r="W692" i="6"/>
  <c r="O738" i="11"/>
  <c r="R738" i="11"/>
  <c r="Q738" i="11"/>
  <c r="G776" i="11"/>
  <c r="B776" i="11"/>
  <c r="C776" i="11"/>
  <c r="R776" i="11"/>
  <c r="Q686" i="11"/>
  <c r="P686" i="11"/>
  <c r="B614" i="6"/>
  <c r="V614" i="6"/>
  <c r="U614" i="6"/>
  <c r="W614" i="6"/>
  <c r="L819" i="11"/>
  <c r="S819" i="11"/>
  <c r="L820" i="11"/>
  <c r="S820" i="11"/>
  <c r="R820" i="11"/>
  <c r="G282" i="11"/>
  <c r="B282" i="11"/>
  <c r="Z282" i="11"/>
  <c r="R282" i="11"/>
  <c r="O282" i="11"/>
  <c r="Q282" i="11"/>
  <c r="T282" i="11"/>
  <c r="N282" i="11"/>
  <c r="U282" i="11"/>
  <c r="B176" i="6"/>
  <c r="C176" i="6"/>
  <c r="W176" i="6"/>
  <c r="B329" i="6"/>
  <c r="V329" i="6"/>
  <c r="U329" i="6"/>
  <c r="W329" i="6"/>
  <c r="G662" i="11"/>
  <c r="B662" i="11"/>
  <c r="C662" i="11"/>
  <c r="O662" i="11"/>
  <c r="N662" i="11"/>
  <c r="Q662" i="11"/>
  <c r="T662" i="11"/>
  <c r="L662" i="11"/>
  <c r="S662" i="11"/>
  <c r="R662" i="11"/>
  <c r="U662" i="11"/>
  <c r="P662" i="11"/>
  <c r="L661" i="11"/>
  <c r="S661" i="11"/>
  <c r="W822" i="6"/>
  <c r="B822" i="6"/>
  <c r="C822" i="6"/>
  <c r="W534" i="6"/>
  <c r="B534" i="6"/>
  <c r="C534" i="6"/>
  <c r="W798" i="6"/>
  <c r="B798" i="6"/>
  <c r="C798" i="6"/>
  <c r="B73" i="6"/>
  <c r="V73" i="6"/>
  <c r="U73" i="6"/>
  <c r="W73" i="6"/>
  <c r="B494" i="6"/>
  <c r="C494" i="6"/>
  <c r="W494" i="6"/>
  <c r="W821" i="6"/>
  <c r="B821" i="6"/>
  <c r="V821" i="6"/>
  <c r="U821" i="6"/>
  <c r="B498" i="6"/>
  <c r="V498" i="6"/>
  <c r="U498" i="6"/>
  <c r="W498" i="6"/>
  <c r="B649" i="6"/>
  <c r="C649" i="6"/>
  <c r="W649" i="6"/>
  <c r="T692" i="11"/>
  <c r="O692" i="11"/>
  <c r="G692" i="11"/>
  <c r="B692" i="11"/>
  <c r="C692" i="11"/>
  <c r="Q692" i="11"/>
  <c r="U692" i="11"/>
  <c r="P692" i="11"/>
  <c r="R692" i="11"/>
  <c r="W460" i="6"/>
  <c r="B460" i="6"/>
  <c r="C460" i="6"/>
  <c r="B399" i="6"/>
  <c r="V399" i="6"/>
  <c r="U399" i="6"/>
  <c r="W399" i="6"/>
  <c r="G436" i="11"/>
  <c r="B436" i="11"/>
  <c r="C436" i="11"/>
  <c r="R436" i="11"/>
  <c r="L435" i="11"/>
  <c r="S435" i="11"/>
  <c r="O436" i="11"/>
  <c r="Q436" i="11"/>
  <c r="U436" i="11"/>
  <c r="T436" i="11"/>
  <c r="P436" i="11"/>
  <c r="W69" i="6"/>
  <c r="B69" i="6"/>
  <c r="V69" i="6"/>
  <c r="U69" i="6"/>
  <c r="B366" i="6"/>
  <c r="C366" i="6"/>
  <c r="W366" i="6"/>
  <c r="U174" i="11"/>
  <c r="T174" i="11"/>
  <c r="G174" i="11"/>
  <c r="B174" i="11"/>
  <c r="C174" i="11"/>
  <c r="Q174" i="11"/>
  <c r="R174" i="11"/>
  <c r="P174" i="11"/>
  <c r="N174" i="11"/>
  <c r="O174" i="11"/>
  <c r="L174" i="11"/>
  <c r="S174" i="11"/>
  <c r="U654" i="11"/>
  <c r="Q654" i="11"/>
  <c r="T654" i="11"/>
  <c r="N654" i="11"/>
  <c r="L653" i="11"/>
  <c r="S653" i="11"/>
  <c r="R654" i="11"/>
  <c r="O654" i="11"/>
  <c r="P654" i="11"/>
  <c r="U715" i="11"/>
  <c r="R715" i="11"/>
  <c r="B78" i="6"/>
  <c r="C78" i="6"/>
  <c r="W78" i="6"/>
  <c r="B130" i="6"/>
  <c r="V130" i="6"/>
  <c r="U130" i="6"/>
  <c r="W130" i="6"/>
  <c r="W157" i="6"/>
  <c r="B157" i="6"/>
  <c r="V157" i="6"/>
  <c r="U157" i="6"/>
  <c r="N143" i="11"/>
  <c r="R143" i="11"/>
  <c r="G143" i="11"/>
  <c r="B143" i="11"/>
  <c r="C143" i="11"/>
  <c r="P143" i="11"/>
  <c r="T143" i="11"/>
  <c r="U143" i="11"/>
  <c r="Q143" i="11"/>
  <c r="O143" i="11"/>
  <c r="W223" i="6"/>
  <c r="B223" i="6"/>
  <c r="V223" i="6"/>
  <c r="U223" i="6"/>
  <c r="R200" i="11"/>
  <c r="G200" i="11"/>
  <c r="B200" i="11"/>
  <c r="Z200" i="11"/>
  <c r="O200" i="11"/>
  <c r="T200" i="11"/>
  <c r="P200" i="11"/>
  <c r="Q200" i="11"/>
  <c r="U200" i="11"/>
  <c r="L200" i="11"/>
  <c r="S200" i="11"/>
  <c r="L643" i="11"/>
  <c r="S643" i="11"/>
  <c r="O644" i="11"/>
  <c r="R644" i="11"/>
  <c r="W307" i="6"/>
  <c r="B307" i="6"/>
  <c r="C307" i="6"/>
  <c r="B173" i="6"/>
  <c r="V173" i="6"/>
  <c r="U173" i="6"/>
  <c r="W173" i="6"/>
  <c r="G623" i="11"/>
  <c r="B623" i="11"/>
  <c r="Z623" i="11"/>
  <c r="U623" i="11"/>
  <c r="P18" i="11"/>
  <c r="N18" i="11"/>
  <c r="R793" i="11"/>
  <c r="Q793" i="11"/>
  <c r="T499" i="11"/>
  <c r="L499" i="11"/>
  <c r="S499" i="11"/>
  <c r="L685" i="11"/>
  <c r="S685" i="11"/>
  <c r="P645" i="11"/>
  <c r="Q645" i="11"/>
  <c r="Q470" i="11"/>
  <c r="L787" i="11"/>
  <c r="S787" i="11"/>
  <c r="P37" i="11"/>
  <c r="Q563" i="11"/>
  <c r="O563" i="11"/>
  <c r="T317" i="11"/>
  <c r="Q317" i="11"/>
  <c r="T623" i="11"/>
  <c r="L18" i="11"/>
  <c r="S18" i="11"/>
  <c r="N793" i="11"/>
  <c r="T793" i="11"/>
  <c r="N499" i="11"/>
  <c r="P499" i="11"/>
  <c r="R645" i="11"/>
  <c r="N590" i="11"/>
  <c r="L29" i="11"/>
  <c r="S29" i="11"/>
  <c r="L314" i="11"/>
  <c r="S314" i="11"/>
  <c r="R300" i="11"/>
  <c r="Q427" i="11"/>
  <c r="G427" i="11"/>
  <c r="B427" i="11"/>
  <c r="Z427" i="11"/>
  <c r="O689" i="11"/>
  <c r="O284" i="11"/>
  <c r="L481" i="11"/>
  <c r="S481" i="11"/>
  <c r="L142" i="11"/>
  <c r="S142" i="11"/>
  <c r="P216" i="11"/>
  <c r="T216" i="11"/>
  <c r="Q155" i="11"/>
  <c r="B384" i="6"/>
  <c r="C384" i="6"/>
  <c r="B653" i="6"/>
  <c r="V653" i="6"/>
  <c r="U653" i="6"/>
  <c r="U768" i="11"/>
  <c r="R768" i="11"/>
  <c r="O88" i="11"/>
  <c r="T470" i="11"/>
  <c r="R315" i="11"/>
  <c r="Q315" i="11"/>
  <c r="T279" i="11"/>
  <c r="T80" i="11"/>
  <c r="G80" i="11"/>
  <c r="B80" i="11"/>
  <c r="Z80" i="11"/>
  <c r="R156" i="11"/>
  <c r="G520" i="11"/>
  <c r="B520" i="11"/>
  <c r="C520" i="11"/>
  <c r="L299" i="11"/>
  <c r="S299" i="11"/>
  <c r="O691" i="11"/>
  <c r="Q138" i="11"/>
  <c r="O57" i="11"/>
  <c r="G57" i="11"/>
  <c r="B57" i="11"/>
  <c r="Z57" i="11"/>
  <c r="L644" i="11"/>
  <c r="M644" i="11"/>
  <c r="P644" i="11"/>
  <c r="N49" i="11"/>
  <c r="G509" i="11"/>
  <c r="B509" i="11"/>
  <c r="Z509" i="11"/>
  <c r="O525" i="11"/>
  <c r="P525" i="11"/>
  <c r="O55" i="11"/>
  <c r="B350" i="6"/>
  <c r="C350" i="6"/>
  <c r="L56" i="11"/>
  <c r="S56" i="11"/>
  <c r="G56" i="11"/>
  <c r="B56" i="11"/>
  <c r="Z56" i="11"/>
  <c r="T715" i="11"/>
  <c r="W603" i="6"/>
  <c r="W757" i="6"/>
  <c r="N334" i="11"/>
  <c r="U334" i="11"/>
  <c r="R36" i="11"/>
  <c r="L36" i="11"/>
  <c r="S36" i="11"/>
  <c r="N820" i="11"/>
  <c r="U820" i="11"/>
  <c r="R754" i="11"/>
  <c r="T686" i="11"/>
  <c r="T551" i="11"/>
  <c r="L173" i="11"/>
  <c r="S173" i="11"/>
  <c r="G223" i="11"/>
  <c r="B223" i="11"/>
  <c r="C223" i="11"/>
  <c r="N38" i="11"/>
  <c r="Q20" i="11"/>
  <c r="P282" i="11"/>
  <c r="T45" i="11"/>
  <c r="N436" i="11"/>
  <c r="U615" i="11"/>
  <c r="R240" i="11"/>
  <c r="L519" i="11"/>
  <c r="S519" i="11"/>
  <c r="L217" i="11"/>
  <c r="S217" i="11"/>
  <c r="L240" i="11"/>
  <c r="S240" i="11"/>
  <c r="L307" i="11"/>
  <c r="S307" i="11"/>
  <c r="B335" i="6"/>
  <c r="C335" i="6"/>
  <c r="R422" i="11"/>
  <c r="U631" i="11"/>
  <c r="O798" i="11"/>
  <c r="T264" i="11"/>
  <c r="G617" i="11"/>
  <c r="B617" i="11"/>
  <c r="C617" i="11"/>
  <c r="T256" i="11"/>
  <c r="G668" i="11"/>
  <c r="B668" i="11"/>
  <c r="C668" i="11"/>
  <c r="W180" i="6"/>
  <c r="N353" i="11"/>
  <c r="W770" i="6"/>
  <c r="Q687" i="11"/>
  <c r="R730" i="11"/>
  <c r="U375" i="11"/>
  <c r="P340" i="11"/>
  <c r="N242" i="11"/>
  <c r="Q730" i="11"/>
  <c r="L451" i="11"/>
  <c r="S451" i="11"/>
  <c r="U798" i="11"/>
  <c r="O336" i="11"/>
  <c r="L335" i="11"/>
  <c r="S335" i="11"/>
  <c r="G815" i="11"/>
  <c r="B815" i="11"/>
  <c r="Z815" i="11"/>
  <c r="L480" i="11"/>
  <c r="S480" i="11"/>
  <c r="R682" i="11"/>
  <c r="U314" i="11"/>
  <c r="N217" i="11"/>
  <c r="U206" i="11"/>
  <c r="G206" i="11"/>
  <c r="B206" i="11"/>
  <c r="Z206" i="11"/>
  <c r="G818" i="11"/>
  <c r="B818" i="11"/>
  <c r="Z818" i="11"/>
  <c r="Q818" i="11"/>
  <c r="N818" i="11"/>
  <c r="Q765" i="11"/>
  <c r="U765" i="11"/>
  <c r="Q405" i="11"/>
  <c r="B539" i="6"/>
  <c r="C539" i="6"/>
  <c r="G128" i="11"/>
  <c r="B128" i="11"/>
  <c r="C128" i="11"/>
  <c r="W562" i="6"/>
  <c r="B701" i="6"/>
  <c r="V701" i="6"/>
  <c r="U701" i="6"/>
  <c r="W166" i="6"/>
  <c r="B574" i="6"/>
  <c r="C574" i="6"/>
  <c r="B233" i="6"/>
  <c r="C233" i="6"/>
  <c r="L15" i="11"/>
  <c r="S15" i="11"/>
  <c r="L127" i="11"/>
  <c r="S127" i="11"/>
  <c r="O206" i="11"/>
  <c r="O818" i="11"/>
  <c r="P765" i="11"/>
  <c r="O320" i="11"/>
  <c r="W226" i="6"/>
  <c r="Q16" i="11"/>
  <c r="L456" i="11"/>
  <c r="S456" i="11"/>
  <c r="Q433" i="11"/>
  <c r="N108" i="11"/>
  <c r="L379" i="11"/>
  <c r="S379" i="11"/>
  <c r="L589" i="11"/>
  <c r="S589" i="11"/>
  <c r="T617" i="11"/>
  <c r="O617" i="11"/>
  <c r="R804" i="11"/>
  <c r="L804" i="11"/>
  <c r="S804" i="11"/>
  <c r="T804" i="11"/>
  <c r="G353" i="11"/>
  <c r="B353" i="11"/>
  <c r="Z353" i="11"/>
  <c r="U353" i="11"/>
  <c r="R353" i="11"/>
  <c r="G722" i="11"/>
  <c r="B722" i="11"/>
  <c r="Z722" i="11"/>
  <c r="N722" i="11"/>
  <c r="R722" i="11"/>
  <c r="T687" i="11"/>
  <c r="U687" i="11"/>
  <c r="O96" i="11"/>
  <c r="P96" i="11"/>
  <c r="G568" i="11"/>
  <c r="B568" i="11"/>
  <c r="Z568" i="11"/>
  <c r="L567" i="11"/>
  <c r="S567" i="11"/>
  <c r="L120" i="11"/>
  <c r="S120" i="11"/>
  <c r="Q121" i="11"/>
  <c r="U121" i="11"/>
  <c r="R454" i="11"/>
  <c r="Q454" i="11"/>
  <c r="T377" i="11"/>
  <c r="N377" i="11"/>
  <c r="G377" i="11"/>
  <c r="B377" i="11"/>
  <c r="C377" i="11"/>
  <c r="P490" i="11"/>
  <c r="O490" i="11"/>
  <c r="U490" i="11"/>
  <c r="W113" i="6"/>
  <c r="B113" i="6"/>
  <c r="V113" i="6"/>
  <c r="U113" i="6"/>
  <c r="L783" i="11"/>
  <c r="S783" i="11"/>
  <c r="U784" i="11"/>
  <c r="P784" i="11"/>
  <c r="L390" i="11"/>
  <c r="M390" i="11"/>
  <c r="L391" i="11"/>
  <c r="S391" i="11"/>
  <c r="N391" i="11"/>
  <c r="P391" i="11"/>
  <c r="U494" i="11"/>
  <c r="R494" i="11"/>
  <c r="P494" i="11"/>
  <c r="U788" i="11"/>
  <c r="N788" i="11"/>
  <c r="R788" i="11"/>
  <c r="P788" i="11"/>
  <c r="L75" i="11"/>
  <c r="S75" i="11"/>
  <c r="P76" i="11"/>
  <c r="L76" i="11"/>
  <c r="S76" i="11"/>
  <c r="O76" i="11"/>
  <c r="T76" i="11"/>
  <c r="G76" i="11"/>
  <c r="B76" i="11"/>
  <c r="C76" i="11"/>
  <c r="G437" i="11"/>
  <c r="B437" i="11"/>
  <c r="Z437" i="11"/>
  <c r="N437" i="11"/>
  <c r="N834" i="11"/>
  <c r="U834" i="11"/>
  <c r="L410" i="11"/>
  <c r="S410" i="11"/>
  <c r="T411" i="11"/>
  <c r="R411" i="11"/>
  <c r="P223" i="11"/>
  <c r="O223" i="11"/>
  <c r="T677" i="11"/>
  <c r="R677" i="11"/>
  <c r="L676" i="11"/>
  <c r="S676" i="11"/>
  <c r="G738" i="11"/>
  <c r="B738" i="11"/>
  <c r="C738" i="11"/>
  <c r="P738" i="11"/>
  <c r="N738" i="11"/>
  <c r="N449" i="11"/>
  <c r="P449" i="11"/>
  <c r="N265" i="11"/>
  <c r="L265" i="11"/>
  <c r="S265" i="11"/>
  <c r="O265" i="11"/>
  <c r="Q265" i="11"/>
  <c r="G265" i="11"/>
  <c r="B265" i="11"/>
  <c r="C265" i="11"/>
  <c r="W440" i="6"/>
  <c r="B440" i="6"/>
  <c r="C440" i="6"/>
  <c r="O754" i="11"/>
  <c r="L754" i="11"/>
  <c r="S754" i="11"/>
  <c r="L550" i="11"/>
  <c r="S550" i="11"/>
  <c r="O551" i="11"/>
  <c r="R551" i="11"/>
  <c r="N686" i="11"/>
  <c r="U686" i="11"/>
  <c r="U635" i="11"/>
  <c r="N635" i="11"/>
  <c r="R736" i="11"/>
  <c r="O736" i="11"/>
  <c r="P63" i="11"/>
  <c r="R63" i="11"/>
  <c r="O63" i="11"/>
  <c r="N63" i="11"/>
  <c r="O633" i="11"/>
  <c r="G633" i="11"/>
  <c r="B633" i="11"/>
  <c r="Z633" i="11"/>
  <c r="R292" i="11"/>
  <c r="U292" i="11"/>
  <c r="L291" i="11"/>
  <c r="S291" i="11"/>
  <c r="G292" i="11"/>
  <c r="B292" i="11"/>
  <c r="C292" i="11"/>
  <c r="P292" i="11"/>
  <c r="N292" i="11"/>
  <c r="L17" i="11"/>
  <c r="S17" i="11"/>
  <c r="T196" i="11"/>
  <c r="Q196" i="11"/>
  <c r="N196" i="11"/>
  <c r="U196" i="11"/>
  <c r="N646" i="11"/>
  <c r="U646" i="11"/>
  <c r="R646" i="11"/>
  <c r="O646" i="11"/>
  <c r="P646" i="11"/>
  <c r="B659" i="6"/>
  <c r="C659" i="6"/>
  <c r="W659" i="6"/>
  <c r="P375" i="11"/>
  <c r="R375" i="11"/>
  <c r="T560" i="11"/>
  <c r="L256" i="11"/>
  <c r="S256" i="11"/>
  <c r="P256" i="11"/>
  <c r="N668" i="11"/>
  <c r="Q668" i="11"/>
  <c r="R340" i="11"/>
  <c r="U242" i="11"/>
  <c r="P242" i="11"/>
  <c r="U730" i="11"/>
  <c r="N730" i="11"/>
  <c r="G730" i="11"/>
  <c r="B730" i="11"/>
  <c r="Z730" i="11"/>
  <c r="L721" i="11"/>
  <c r="S721" i="11"/>
  <c r="L241" i="11"/>
  <c r="S241" i="11"/>
  <c r="R223" i="11"/>
  <c r="T223" i="11"/>
  <c r="N494" i="11"/>
  <c r="Q494" i="11"/>
  <c r="N411" i="11"/>
  <c r="Q411" i="11"/>
  <c r="R834" i="11"/>
  <c r="B694" i="6"/>
  <c r="V694" i="6"/>
  <c r="U694" i="6"/>
  <c r="U722" i="11"/>
  <c r="Q784" i="11"/>
  <c r="O784" i="11"/>
  <c r="N677" i="11"/>
  <c r="P677" i="11"/>
  <c r="P353" i="11"/>
  <c r="Q804" i="11"/>
  <c r="R617" i="11"/>
  <c r="P617" i="11"/>
  <c r="Q798" i="11"/>
  <c r="R121" i="11"/>
  <c r="P687" i="11"/>
  <c r="L436" i="11"/>
  <c r="S436" i="11"/>
  <c r="L493" i="11"/>
  <c r="S493" i="11"/>
  <c r="P265" i="11"/>
  <c r="Q391" i="11"/>
  <c r="N490" i="11"/>
  <c r="Q76" i="11"/>
  <c r="T788" i="11"/>
  <c r="G283" i="11"/>
  <c r="B283" i="11"/>
  <c r="Z283" i="11"/>
  <c r="L632" i="11"/>
  <c r="S632" i="11"/>
  <c r="W450" i="6"/>
  <c r="B450" i="6"/>
  <c r="C450" i="6"/>
  <c r="P619" i="11"/>
  <c r="L619" i="11"/>
  <c r="S619" i="11"/>
  <c r="U336" i="11"/>
  <c r="T336" i="11"/>
  <c r="P336" i="11"/>
  <c r="P798" i="11"/>
  <c r="R798" i="11"/>
  <c r="W249" i="6"/>
  <c r="L560" i="11"/>
  <c r="S560" i="11"/>
  <c r="O631" i="11"/>
  <c r="Q242" i="11"/>
  <c r="G242" i="11"/>
  <c r="B242" i="11"/>
  <c r="Z242" i="11"/>
  <c r="L730" i="11"/>
  <c r="S730" i="11"/>
  <c r="T730" i="11"/>
  <c r="L803" i="11"/>
  <c r="S803" i="11"/>
  <c r="L667" i="11"/>
  <c r="S667" i="11"/>
  <c r="T722" i="11"/>
  <c r="O722" i="11"/>
  <c r="R784" i="11"/>
  <c r="T784" i="11"/>
  <c r="B444" i="6"/>
  <c r="C444" i="6"/>
  <c r="T353" i="11"/>
  <c r="Q619" i="11"/>
  <c r="G804" i="11"/>
  <c r="B804" i="11"/>
  <c r="C804" i="11"/>
  <c r="U804" i="11"/>
  <c r="N617" i="11"/>
  <c r="G62" i="11"/>
  <c r="B62" i="11"/>
  <c r="Z62" i="11"/>
  <c r="L798" i="11"/>
  <c r="S798" i="11"/>
  <c r="G798" i="11"/>
  <c r="B798" i="11"/>
  <c r="C798" i="11"/>
  <c r="B523" i="6"/>
  <c r="V523" i="6"/>
  <c r="U523" i="6"/>
  <c r="O121" i="11"/>
  <c r="T121" i="11"/>
  <c r="Q336" i="11"/>
  <c r="R336" i="11"/>
  <c r="N687" i="11"/>
  <c r="L814" i="11"/>
  <c r="S814" i="11"/>
  <c r="U265" i="11"/>
  <c r="G391" i="11"/>
  <c r="B391" i="11"/>
  <c r="C391" i="11"/>
  <c r="R76" i="11"/>
  <c r="G788" i="11"/>
  <c r="B788" i="11"/>
  <c r="C788" i="11"/>
  <c r="L635" i="11"/>
  <c r="S635" i="11"/>
  <c r="T633" i="11"/>
  <c r="W781" i="6"/>
  <c r="B781" i="6"/>
  <c r="C781" i="6"/>
  <c r="L263" i="11"/>
  <c r="S263" i="11"/>
  <c r="R264" i="11"/>
  <c r="Q375" i="11"/>
  <c r="T375" i="11"/>
  <c r="N256" i="11"/>
  <c r="G256" i="11"/>
  <c r="B256" i="11"/>
  <c r="Z256" i="11"/>
  <c r="U256" i="11"/>
  <c r="O668" i="11"/>
  <c r="T668" i="11"/>
  <c r="L559" i="11"/>
  <c r="N375" i="11"/>
  <c r="U481" i="11"/>
  <c r="G481" i="11"/>
  <c r="B481" i="11"/>
  <c r="Z481" i="11"/>
  <c r="Q216" i="11"/>
  <c r="N216" i="11"/>
  <c r="L155" i="11"/>
  <c r="S155" i="11"/>
  <c r="O155" i="11"/>
  <c r="Q256" i="11"/>
  <c r="U668" i="11"/>
  <c r="T631" i="11"/>
  <c r="R242" i="11"/>
  <c r="P730" i="11"/>
  <c r="O730" i="11"/>
  <c r="P754" i="11"/>
  <c r="U754" i="11"/>
  <c r="L686" i="11"/>
  <c r="S686" i="11"/>
  <c r="Q223" i="11"/>
  <c r="L494" i="11"/>
  <c r="L738" i="11"/>
  <c r="S738" i="11"/>
  <c r="T738" i="11"/>
  <c r="U411" i="11"/>
  <c r="O834" i="11"/>
  <c r="Q834" i="11"/>
  <c r="Q722" i="11"/>
  <c r="L722" i="11"/>
  <c r="S722" i="11"/>
  <c r="N784" i="11"/>
  <c r="G784" i="11"/>
  <c r="B784" i="11"/>
  <c r="C784" i="11"/>
  <c r="L677" i="11"/>
  <c r="S677" i="11"/>
  <c r="Q353" i="11"/>
  <c r="O353" i="11"/>
  <c r="B796" i="6"/>
  <c r="V796" i="6"/>
  <c r="U796" i="6"/>
  <c r="G619" i="11"/>
  <c r="B619" i="11"/>
  <c r="C619" i="11"/>
  <c r="P804" i="11"/>
  <c r="O804" i="11"/>
  <c r="U617" i="11"/>
  <c r="T798" i="11"/>
  <c r="N121" i="11"/>
  <c r="P121" i="11"/>
  <c r="G336" i="11"/>
  <c r="B336" i="11"/>
  <c r="Z336" i="11"/>
  <c r="R687" i="11"/>
  <c r="O687" i="11"/>
  <c r="L735" i="11"/>
  <c r="M735" i="11"/>
  <c r="G63" i="11"/>
  <c r="B63" i="11"/>
  <c r="C63" i="11"/>
  <c r="T265" i="11"/>
  <c r="O292" i="11"/>
  <c r="R391" i="11"/>
  <c r="U76" i="11"/>
  <c r="Q788" i="11"/>
  <c r="O377" i="11"/>
  <c r="P736" i="11"/>
  <c r="N811" i="11"/>
  <c r="B209" i="6"/>
  <c r="C209" i="6"/>
  <c r="L154" i="11"/>
  <c r="S154" i="11"/>
  <c r="L833" i="11"/>
  <c r="S833" i="11"/>
  <c r="L602" i="11"/>
  <c r="S602" i="11"/>
  <c r="P64" i="11"/>
  <c r="L338" i="11"/>
  <c r="M338" i="11"/>
  <c r="B208" i="6"/>
  <c r="V208" i="6"/>
  <c r="U208" i="6"/>
  <c r="O64" i="11"/>
  <c r="G322" i="11"/>
  <c r="B322" i="11"/>
  <c r="Z322" i="11"/>
  <c r="L490" i="11"/>
  <c r="S490" i="11"/>
  <c r="L788" i="11"/>
  <c r="S788" i="11"/>
  <c r="Q64" i="11"/>
  <c r="L321" i="11"/>
  <c r="S321" i="11"/>
  <c r="O305" i="11"/>
  <c r="Q305" i="11"/>
  <c r="Q522" i="11"/>
  <c r="O610" i="11"/>
  <c r="O593" i="11"/>
  <c r="R322" i="11"/>
  <c r="B806" i="6"/>
  <c r="C806" i="6"/>
  <c r="P708" i="11"/>
  <c r="W387" i="6"/>
  <c r="B376" i="6"/>
  <c r="C376" i="6"/>
  <c r="B277" i="6"/>
  <c r="C277" i="6"/>
  <c r="L112" i="11"/>
  <c r="S112" i="11"/>
  <c r="B648" i="6"/>
  <c r="C648" i="6"/>
  <c r="W648" i="6"/>
  <c r="G339" i="11"/>
  <c r="B339" i="11"/>
  <c r="Z339" i="11"/>
  <c r="O339" i="11"/>
  <c r="O708" i="11"/>
  <c r="R708" i="11"/>
  <c r="W593" i="6"/>
  <c r="B593" i="6"/>
  <c r="C593" i="6"/>
  <c r="L322" i="11"/>
  <c r="S322" i="11"/>
  <c r="N322" i="11"/>
  <c r="Q593" i="11"/>
  <c r="P593" i="11"/>
  <c r="L592" i="11"/>
  <c r="S592" i="11"/>
  <c r="B661" i="6"/>
  <c r="V661" i="6"/>
  <c r="U661" i="6"/>
  <c r="W661" i="6"/>
  <c r="G457" i="11"/>
  <c r="B457" i="11"/>
  <c r="C457" i="11"/>
  <c r="L457" i="11"/>
  <c r="S457" i="11"/>
  <c r="N457" i="11"/>
  <c r="N477" i="11"/>
  <c r="R477" i="11"/>
  <c r="G477" i="11"/>
  <c r="B477" i="11"/>
  <c r="Z477" i="11"/>
  <c r="L477" i="11"/>
  <c r="S477" i="11"/>
  <c r="L521" i="11"/>
  <c r="M521" i="11"/>
  <c r="N522" i="11"/>
  <c r="P522" i="11"/>
  <c r="R522" i="11"/>
  <c r="G304" i="11"/>
  <c r="B304" i="11"/>
  <c r="C304" i="11"/>
  <c r="R304" i="11"/>
  <c r="Q304" i="11"/>
  <c r="Q168" i="11"/>
  <c r="L168" i="11"/>
  <c r="S168" i="11"/>
  <c r="R168" i="11"/>
  <c r="T421" i="11"/>
  <c r="L420" i="11"/>
  <c r="S420" i="11"/>
  <c r="G421" i="11"/>
  <c r="B421" i="11"/>
  <c r="C421" i="11"/>
  <c r="U610" i="11"/>
  <c r="P610" i="11"/>
  <c r="U113" i="11"/>
  <c r="G113" i="11"/>
  <c r="B113" i="11"/>
  <c r="Z113" i="11"/>
  <c r="R113" i="11"/>
  <c r="W23" i="6"/>
  <c r="B23" i="6"/>
  <c r="C23" i="6"/>
  <c r="N812" i="11"/>
  <c r="P812" i="11"/>
  <c r="Q510" i="11"/>
  <c r="N510" i="11"/>
  <c r="P510" i="11"/>
  <c r="L510" i="11"/>
  <c r="S510" i="11"/>
  <c r="L769" i="11"/>
  <c r="S769" i="11"/>
  <c r="N770" i="11"/>
  <c r="Q770" i="11"/>
  <c r="O634" i="11"/>
  <c r="P634" i="11"/>
  <c r="G634" i="11"/>
  <c r="B634" i="11"/>
  <c r="Z634" i="11"/>
  <c r="N634" i="11"/>
  <c r="L634" i="11"/>
  <c r="S634" i="11"/>
  <c r="P208" i="11"/>
  <c r="T208" i="11"/>
  <c r="G208" i="11"/>
  <c r="B208" i="11"/>
  <c r="Z208" i="11"/>
  <c r="T651" i="11"/>
  <c r="N651" i="11"/>
  <c r="G195" i="11"/>
  <c r="B195" i="11"/>
  <c r="Z195" i="11"/>
  <c r="O195" i="11"/>
  <c r="P195" i="11"/>
  <c r="B259" i="6"/>
  <c r="V259" i="6"/>
  <c r="U259" i="6"/>
  <c r="W259" i="6"/>
  <c r="W184" i="6"/>
  <c r="B184" i="6"/>
  <c r="C184" i="6"/>
  <c r="N95" i="11"/>
  <c r="L94" i="11"/>
  <c r="S94" i="11"/>
  <c r="Q95" i="11"/>
  <c r="U153" i="11"/>
  <c r="O153" i="11"/>
  <c r="N153" i="11"/>
  <c r="Q153" i="11"/>
  <c r="P153" i="11"/>
  <c r="T153" i="11"/>
  <c r="L731" i="11"/>
  <c r="S731" i="11"/>
  <c r="R731" i="11"/>
  <c r="G731" i="11"/>
  <c r="B731" i="11"/>
  <c r="C731" i="11"/>
  <c r="L458" i="11"/>
  <c r="S458" i="11"/>
  <c r="G459" i="11"/>
  <c r="B459" i="11"/>
  <c r="C459" i="11"/>
  <c r="P459" i="11"/>
  <c r="L459" i="11"/>
  <c r="S459" i="11"/>
  <c r="P469" i="11"/>
  <c r="L469" i="11"/>
  <c r="S469" i="11"/>
  <c r="T469" i="11"/>
  <c r="U469" i="11"/>
  <c r="L468" i="11"/>
  <c r="S468" i="11"/>
  <c r="G469" i="11"/>
  <c r="B469" i="11"/>
  <c r="Z469" i="11"/>
  <c r="O469" i="11"/>
  <c r="R469" i="11"/>
  <c r="L409" i="11"/>
  <c r="S409" i="11"/>
  <c r="O410" i="11"/>
  <c r="T410" i="11"/>
  <c r="P266" i="11"/>
  <c r="O266" i="11"/>
  <c r="U266" i="11"/>
  <c r="N266" i="11"/>
  <c r="T266" i="11"/>
  <c r="L266" i="11"/>
  <c r="S266" i="11"/>
  <c r="L189" i="11"/>
  <c r="S189" i="11"/>
  <c r="O190" i="11"/>
  <c r="N709" i="11"/>
  <c r="O709" i="11"/>
  <c r="G34" i="11"/>
  <c r="B34" i="11"/>
  <c r="Z34" i="11"/>
  <c r="U34" i="11"/>
  <c r="Q34" i="11"/>
  <c r="R34" i="11"/>
  <c r="O34" i="11"/>
  <c r="P34" i="11"/>
  <c r="T34" i="11"/>
  <c r="B55" i="6"/>
  <c r="C55" i="6"/>
  <c r="W55" i="6"/>
  <c r="L31" i="11"/>
  <c r="S31" i="11"/>
  <c r="P305" i="11"/>
  <c r="G522" i="11"/>
  <c r="B522" i="11"/>
  <c r="Z522" i="11"/>
  <c r="O522" i="11"/>
  <c r="Q610" i="11"/>
  <c r="N593" i="11"/>
  <c r="O812" i="11"/>
  <c r="B839" i="6"/>
  <c r="C839" i="6"/>
  <c r="O421" i="11"/>
  <c r="W729" i="6"/>
  <c r="O50" i="11"/>
  <c r="U50" i="11"/>
  <c r="R354" i="11"/>
  <c r="U354" i="11"/>
  <c r="G354" i="11"/>
  <c r="B354" i="11"/>
  <c r="Z354" i="11"/>
  <c r="P387" i="11"/>
  <c r="R387" i="11"/>
  <c r="O219" i="11"/>
  <c r="R219" i="11"/>
  <c r="L160" i="11"/>
  <c r="S160" i="11"/>
  <c r="L464" i="11"/>
  <c r="S464" i="11"/>
  <c r="N478" i="11"/>
  <c r="R478" i="11"/>
  <c r="W101" i="6"/>
  <c r="G537" i="11"/>
  <c r="B537" i="11"/>
  <c r="C537" i="11"/>
  <c r="T537" i="11"/>
  <c r="R535" i="11"/>
  <c r="Q535" i="11"/>
  <c r="Q296" i="11"/>
  <c r="U296" i="11"/>
  <c r="T465" i="11"/>
  <c r="R465" i="11"/>
  <c r="G382" i="11"/>
  <c r="B382" i="11"/>
  <c r="Z382" i="11"/>
  <c r="P382" i="11"/>
  <c r="L690" i="11"/>
  <c r="Q690" i="11"/>
  <c r="W713" i="6"/>
  <c r="Q434" i="11"/>
  <c r="W99" i="6"/>
  <c r="P161" i="11"/>
  <c r="G161" i="11"/>
  <c r="B161" i="11"/>
  <c r="Z161" i="11"/>
  <c r="L797" i="11"/>
  <c r="S797" i="11"/>
  <c r="L616" i="11"/>
  <c r="S616" i="11"/>
  <c r="N50" i="11"/>
  <c r="P50" i="11"/>
  <c r="N354" i="11"/>
  <c r="T354" i="11"/>
  <c r="U387" i="11"/>
  <c r="Q387" i="11"/>
  <c r="P219" i="11"/>
  <c r="L219" i="11"/>
  <c r="S219" i="11"/>
  <c r="O478" i="11"/>
  <c r="T478" i="11"/>
  <c r="L537" i="11"/>
  <c r="S537" i="11"/>
  <c r="Q537" i="11"/>
  <c r="U537" i="11"/>
  <c r="O535" i="11"/>
  <c r="U535" i="11"/>
  <c r="O296" i="11"/>
  <c r="U465" i="11"/>
  <c r="G465" i="11"/>
  <c r="B465" i="11"/>
  <c r="Z465" i="11"/>
  <c r="U382" i="11"/>
  <c r="N382" i="11"/>
  <c r="O690" i="11"/>
  <c r="T690" i="11"/>
  <c r="L434" i="11"/>
  <c r="S434" i="11"/>
  <c r="T161" i="11"/>
  <c r="W482" i="6"/>
  <c r="L536" i="11"/>
  <c r="S536" i="11"/>
  <c r="L534" i="11"/>
  <c r="S534" i="11"/>
  <c r="L517" i="11"/>
  <c r="S517" i="11"/>
  <c r="Q50" i="11"/>
  <c r="L50" i="11"/>
  <c r="M50" i="11"/>
  <c r="R653" i="11"/>
  <c r="Q653" i="11"/>
  <c r="L354" i="11"/>
  <c r="S354" i="11"/>
  <c r="O387" i="11"/>
  <c r="L387" i="11"/>
  <c r="S387" i="11"/>
  <c r="U219" i="11"/>
  <c r="G478" i="11"/>
  <c r="B478" i="11"/>
  <c r="Z478" i="11"/>
  <c r="R537" i="11"/>
  <c r="L535" i="11"/>
  <c r="S535" i="11"/>
  <c r="L296" i="11"/>
  <c r="S296" i="11"/>
  <c r="P296" i="11"/>
  <c r="Q465" i="11"/>
  <c r="N465" i="11"/>
  <c r="O382" i="11"/>
  <c r="Q382" i="11"/>
  <c r="P690" i="11"/>
  <c r="P434" i="11"/>
  <c r="U161" i="11"/>
  <c r="R627" i="11"/>
  <c r="B499" i="6"/>
  <c r="V499" i="6"/>
  <c r="U499" i="6"/>
  <c r="B52" i="6"/>
  <c r="C52" i="6"/>
  <c r="N560" i="11"/>
  <c r="O560" i="11"/>
  <c r="G560" i="11"/>
  <c r="B560" i="11"/>
  <c r="C560" i="11"/>
  <c r="N340" i="11"/>
  <c r="G340" i="11"/>
  <c r="B340" i="11"/>
  <c r="C340" i="11"/>
  <c r="P631" i="11"/>
  <c r="Q631" i="11"/>
  <c r="B86" i="6"/>
  <c r="C86" i="6"/>
  <c r="L62" i="11"/>
  <c r="S62" i="11"/>
  <c r="L375" i="11"/>
  <c r="S375" i="11"/>
  <c r="W518" i="6"/>
  <c r="U340" i="11"/>
  <c r="O340" i="11"/>
  <c r="B357" i="6"/>
  <c r="V357" i="6"/>
  <c r="U357" i="6"/>
  <c r="P148" i="11"/>
  <c r="R441" i="11"/>
  <c r="R62" i="11"/>
  <c r="L61" i="11"/>
  <c r="S61" i="11"/>
  <c r="L664" i="11"/>
  <c r="S664" i="11"/>
  <c r="P560" i="11"/>
  <c r="R560" i="11"/>
  <c r="W305" i="6"/>
  <c r="G631" i="11"/>
  <c r="B631" i="11"/>
  <c r="C631" i="11"/>
  <c r="N631" i="11"/>
  <c r="U560" i="11"/>
  <c r="T340" i="11"/>
  <c r="R631" i="11"/>
  <c r="L631" i="11"/>
  <c r="S631" i="11"/>
  <c r="O148" i="11"/>
  <c r="N62" i="11"/>
  <c r="O198" i="11"/>
  <c r="W525" i="6"/>
  <c r="W36" i="6"/>
  <c r="L668" i="11"/>
  <c r="S668" i="11"/>
  <c r="L254" i="11"/>
  <c r="S254" i="11"/>
  <c r="L411" i="11"/>
  <c r="S411" i="11"/>
  <c r="B760" i="6"/>
  <c r="C760" i="6"/>
  <c r="W760" i="6"/>
  <c r="O287" i="11"/>
  <c r="N287" i="11"/>
  <c r="P287" i="11"/>
  <c r="Q164" i="11"/>
  <c r="R164" i="11"/>
  <c r="U164" i="11"/>
  <c r="O294" i="11"/>
  <c r="G294" i="11"/>
  <c r="B294" i="11"/>
  <c r="Z294" i="11"/>
  <c r="Q101" i="11"/>
  <c r="O716" i="11"/>
  <c r="U716" i="11"/>
  <c r="O288" i="11"/>
  <c r="L288" i="11"/>
  <c r="S288" i="11"/>
  <c r="R288" i="11"/>
  <c r="L715" i="11"/>
  <c r="S715" i="11"/>
  <c r="W671" i="6"/>
  <c r="P775" i="11"/>
  <c r="L624" i="11"/>
  <c r="S624" i="11"/>
  <c r="Q624" i="11"/>
  <c r="R624" i="11"/>
  <c r="B811" i="6"/>
  <c r="C811" i="6"/>
  <c r="W811" i="6"/>
  <c r="O65" i="11"/>
  <c r="T65" i="11"/>
  <c r="G65" i="11"/>
  <c r="B65" i="11"/>
  <c r="Z65" i="11"/>
  <c r="U65" i="11"/>
  <c r="P65" i="11"/>
  <c r="G688" i="11"/>
  <c r="B688" i="11"/>
  <c r="C688" i="11"/>
  <c r="U688" i="11"/>
  <c r="R688" i="11"/>
  <c r="T688" i="11"/>
  <c r="Q688" i="11"/>
  <c r="L53" i="11"/>
  <c r="S53" i="11"/>
  <c r="G54" i="11"/>
  <c r="B54" i="11"/>
  <c r="Z54" i="11"/>
  <c r="L54" i="11"/>
  <c r="S54" i="11"/>
  <c r="R54" i="11"/>
  <c r="U54" i="11"/>
  <c r="N54" i="11"/>
  <c r="B177" i="6"/>
  <c r="C177" i="6"/>
  <c r="W177" i="6"/>
  <c r="L406" i="11"/>
  <c r="S406" i="11"/>
  <c r="G407" i="11"/>
  <c r="B407" i="11"/>
  <c r="C407" i="11"/>
  <c r="Q407" i="11"/>
  <c r="N407" i="11"/>
  <c r="T407" i="11"/>
  <c r="L407" i="11"/>
  <c r="S407" i="11"/>
  <c r="O792" i="11"/>
  <c r="T792" i="11"/>
  <c r="N792" i="11"/>
  <c r="U792" i="11"/>
  <c r="B506" i="6"/>
  <c r="V506" i="6"/>
  <c r="U506" i="6"/>
  <c r="W506" i="6"/>
  <c r="L244" i="11"/>
  <c r="S244" i="11"/>
  <c r="T245" i="11"/>
  <c r="G245" i="11"/>
  <c r="B245" i="11"/>
  <c r="Z245" i="11"/>
  <c r="U245" i="11"/>
  <c r="P245" i="11"/>
  <c r="N245" i="11"/>
  <c r="O245" i="11"/>
  <c r="L702" i="11"/>
  <c r="S702" i="11"/>
  <c r="G703" i="11"/>
  <c r="B703" i="11"/>
  <c r="Z703" i="11"/>
  <c r="O703" i="11"/>
  <c r="T703" i="11"/>
  <c r="N703" i="11"/>
  <c r="U703" i="11"/>
  <c r="Q703" i="11"/>
  <c r="P147" i="11"/>
  <c r="T147" i="11"/>
  <c r="L418" i="11"/>
  <c r="S418" i="11"/>
  <c r="R419" i="11"/>
  <c r="U618" i="11"/>
  <c r="L617" i="11"/>
  <c r="S617" i="11"/>
  <c r="O618" i="11"/>
  <c r="U358" i="11"/>
  <c r="N358" i="11"/>
  <c r="G98" i="11"/>
  <c r="B98" i="11"/>
  <c r="C98" i="11"/>
  <c r="N98" i="11"/>
  <c r="L97" i="11"/>
  <c r="S97" i="11"/>
  <c r="R790" i="11"/>
  <c r="O790" i="11"/>
  <c r="P543" i="11"/>
  <c r="L543" i="11"/>
  <c r="S543" i="11"/>
  <c r="R543" i="11"/>
  <c r="L184" i="11"/>
  <c r="S184" i="11"/>
  <c r="G184" i="11"/>
  <c r="B184" i="11"/>
  <c r="C184" i="11"/>
  <c r="N184" i="11"/>
  <c r="Q184" i="11"/>
  <c r="O184" i="11"/>
  <c r="P184" i="11"/>
  <c r="Q683" i="11"/>
  <c r="U683" i="11"/>
  <c r="U350" i="11"/>
  <c r="G350" i="11"/>
  <c r="B350" i="11"/>
  <c r="Z350" i="11"/>
  <c r="T350" i="11"/>
  <c r="R796" i="11"/>
  <c r="L796" i="11"/>
  <c r="S796" i="11"/>
  <c r="W417" i="6"/>
  <c r="B417" i="6"/>
  <c r="V417" i="6"/>
  <c r="U417" i="6"/>
  <c r="T486" i="11"/>
  <c r="R486" i="11"/>
  <c r="L485" i="11"/>
  <c r="S485" i="11"/>
  <c r="T817" i="11"/>
  <c r="N817" i="11"/>
  <c r="U817" i="11"/>
  <c r="P817" i="11"/>
  <c r="G817" i="11"/>
  <c r="B817" i="11"/>
  <c r="C817" i="11"/>
  <c r="Q817" i="11"/>
  <c r="O22" i="11"/>
  <c r="P22" i="11"/>
  <c r="L21" i="11"/>
  <c r="S21" i="11"/>
  <c r="L22" i="11"/>
  <c r="S22" i="11"/>
  <c r="U22" i="11"/>
  <c r="Q22" i="11"/>
  <c r="N22" i="11"/>
  <c r="B707" i="6"/>
  <c r="C707" i="6"/>
  <c r="W707" i="6"/>
  <c r="L231" i="11"/>
  <c r="S231" i="11"/>
  <c r="T232" i="11"/>
  <c r="R232" i="11"/>
  <c r="O232" i="11"/>
  <c r="N232" i="11"/>
  <c r="P232" i="11"/>
  <c r="U232" i="11"/>
  <c r="G232" i="11"/>
  <c r="B232" i="11"/>
  <c r="C232" i="11"/>
  <c r="B505" i="6"/>
  <c r="C505" i="6"/>
  <c r="W505" i="6"/>
  <c r="W809" i="6"/>
  <c r="B809" i="6"/>
  <c r="C809" i="6"/>
  <c r="G78" i="11"/>
  <c r="B78" i="11"/>
  <c r="Z78" i="11"/>
  <c r="O78" i="11"/>
  <c r="B741" i="6"/>
  <c r="C741" i="6"/>
  <c r="W741" i="6"/>
  <c r="G442" i="11"/>
  <c r="B442" i="11"/>
  <c r="C442" i="11"/>
  <c r="O442" i="11"/>
  <c r="R442" i="11"/>
  <c r="Q442" i="11"/>
  <c r="L206" i="11"/>
  <c r="S206" i="11"/>
  <c r="L101" i="11"/>
  <c r="S101" i="11"/>
  <c r="L716" i="11"/>
  <c r="S716" i="11"/>
  <c r="P716" i="11"/>
  <c r="G716" i="11"/>
  <c r="B716" i="11"/>
  <c r="C716" i="11"/>
  <c r="N688" i="11"/>
  <c r="L65" i="11"/>
  <c r="S65" i="11"/>
  <c r="Q54" i="11"/>
  <c r="W762" i="6"/>
  <c r="B762" i="6"/>
  <c r="V762" i="6"/>
  <c r="U762" i="6"/>
  <c r="P341" i="11"/>
  <c r="O341" i="11"/>
  <c r="L340" i="11"/>
  <c r="S340" i="11"/>
  <c r="T243" i="11"/>
  <c r="P243" i="11"/>
  <c r="N442" i="11"/>
  <c r="U101" i="11"/>
  <c r="Q716" i="11"/>
  <c r="T288" i="11"/>
  <c r="P442" i="11"/>
  <c r="R792" i="11"/>
  <c r="L688" i="11"/>
  <c r="S688" i="11"/>
  <c r="N65" i="11"/>
  <c r="L242" i="11"/>
  <c r="S242" i="11"/>
  <c r="T54" i="11"/>
  <c r="P703" i="11"/>
  <c r="R245" i="11"/>
  <c r="W21" i="6"/>
  <c r="U73" i="11"/>
  <c r="G618" i="11"/>
  <c r="B618" i="11"/>
  <c r="Z618" i="11"/>
  <c r="R412" i="11"/>
  <c r="U412" i="11"/>
  <c r="G412" i="11"/>
  <c r="B412" i="11"/>
  <c r="C412" i="11"/>
  <c r="O295" i="11"/>
  <c r="R295" i="11"/>
  <c r="G295" i="11"/>
  <c r="B295" i="11"/>
  <c r="C295" i="11"/>
  <c r="T255" i="11"/>
  <c r="Q255" i="11"/>
  <c r="G255" i="11"/>
  <c r="B255" i="11"/>
  <c r="C255" i="11"/>
  <c r="Q733" i="11"/>
  <c r="L733" i="11"/>
  <c r="S733" i="11"/>
  <c r="B100" i="6"/>
  <c r="C100" i="6"/>
  <c r="Q625" i="11"/>
  <c r="R625" i="11"/>
  <c r="P444" i="11"/>
  <c r="Q213" i="11"/>
  <c r="U213" i="11"/>
  <c r="L622" i="11"/>
  <c r="S622" i="11"/>
  <c r="R622" i="11"/>
  <c r="R250" i="11"/>
  <c r="N250" i="11"/>
  <c r="L383" i="11"/>
  <c r="S383" i="11"/>
  <c r="N383" i="11"/>
  <c r="G432" i="11"/>
  <c r="B432" i="11"/>
  <c r="C432" i="11"/>
  <c r="U109" i="11"/>
  <c r="G109" i="11"/>
  <c r="B109" i="11"/>
  <c r="C109" i="11"/>
  <c r="N414" i="11"/>
  <c r="U89" i="11"/>
  <c r="N199" i="11"/>
  <c r="G228" i="11"/>
  <c r="B228" i="11"/>
  <c r="Z228" i="11"/>
  <c r="T86" i="11"/>
  <c r="R255" i="11"/>
  <c r="L255" i="11"/>
  <c r="S255" i="11"/>
  <c r="L732" i="11"/>
  <c r="M732" i="11"/>
  <c r="N733" i="11"/>
  <c r="P733" i="11"/>
  <c r="T733" i="11"/>
  <c r="P625" i="11"/>
  <c r="O625" i="11"/>
  <c r="L444" i="11"/>
  <c r="S444" i="11"/>
  <c r="T213" i="11"/>
  <c r="P213" i="11"/>
  <c r="P622" i="11"/>
  <c r="T622" i="11"/>
  <c r="U250" i="11"/>
  <c r="G250" i="11"/>
  <c r="B250" i="11"/>
  <c r="Z250" i="11"/>
  <c r="T383" i="11"/>
  <c r="Q383" i="11"/>
  <c r="R432" i="11"/>
  <c r="T109" i="11"/>
  <c r="O414" i="11"/>
  <c r="O707" i="11"/>
  <c r="G83" i="11"/>
  <c r="B83" i="11"/>
  <c r="Z83" i="11"/>
  <c r="Q412" i="11"/>
  <c r="T412" i="11"/>
  <c r="U295" i="11"/>
  <c r="P255" i="11"/>
  <c r="O255" i="11"/>
  <c r="L85" i="11"/>
  <c r="S85" i="11"/>
  <c r="G733" i="11"/>
  <c r="B733" i="11"/>
  <c r="Z733" i="11"/>
  <c r="G625" i="11"/>
  <c r="B625" i="11"/>
  <c r="C625" i="11"/>
  <c r="R444" i="11"/>
  <c r="O213" i="11"/>
  <c r="Q622" i="11"/>
  <c r="O622" i="11"/>
  <c r="G622" i="11"/>
  <c r="B622" i="11"/>
  <c r="Z622" i="11"/>
  <c r="P383" i="11"/>
  <c r="R383" i="11"/>
  <c r="U432" i="11"/>
  <c r="L109" i="11"/>
  <c r="S109" i="11"/>
  <c r="P414" i="11"/>
  <c r="G414" i="11"/>
  <c r="B414" i="11"/>
  <c r="C414" i="11"/>
  <c r="Q289" i="11"/>
  <c r="W292" i="6"/>
  <c r="W275" i="6"/>
  <c r="B564" i="6"/>
  <c r="V564" i="6"/>
  <c r="U564" i="6"/>
  <c r="W406" i="6"/>
  <c r="L72" i="11"/>
  <c r="S72" i="11"/>
  <c r="W604" i="6"/>
  <c r="Q696" i="11"/>
  <c r="Q441" i="11"/>
  <c r="T325" i="11"/>
  <c r="L394" i="11"/>
  <c r="S394" i="11"/>
  <c r="W676" i="6"/>
  <c r="W802" i="6"/>
  <c r="B358" i="6"/>
  <c r="C358" i="6"/>
  <c r="O696" i="11"/>
  <c r="G148" i="11"/>
  <c r="B148" i="11"/>
  <c r="C148" i="11"/>
  <c r="T619" i="11"/>
  <c r="O62" i="11"/>
  <c r="O264" i="11"/>
  <c r="L264" i="11"/>
  <c r="S264" i="11"/>
  <c r="B687" i="6"/>
  <c r="V687" i="6"/>
  <c r="U687" i="6"/>
  <c r="T198" i="11"/>
  <c r="Q376" i="11"/>
  <c r="W483" i="6"/>
  <c r="B640" i="6"/>
  <c r="C640" i="6"/>
  <c r="U377" i="11"/>
  <c r="N815" i="11"/>
  <c r="R325" i="11"/>
  <c r="N454" i="11"/>
  <c r="O235" i="11"/>
  <c r="R655" i="11"/>
  <c r="N568" i="11"/>
  <c r="R343" i="11"/>
  <c r="R544" i="11"/>
  <c r="T449" i="11"/>
  <c r="W570" i="6"/>
  <c r="W63" i="6"/>
  <c r="T148" i="11"/>
  <c r="N619" i="11"/>
  <c r="R619" i="11"/>
  <c r="P62" i="11"/>
  <c r="U62" i="11"/>
  <c r="W117" i="6"/>
  <c r="U264" i="11"/>
  <c r="G264" i="11"/>
  <c r="B264" i="11"/>
  <c r="C264" i="11"/>
  <c r="U198" i="11"/>
  <c r="O376" i="11"/>
  <c r="L282" i="11"/>
  <c r="S282" i="11"/>
  <c r="Q490" i="11"/>
  <c r="G490" i="11"/>
  <c r="B490" i="11"/>
  <c r="C490" i="11"/>
  <c r="Q377" i="11"/>
  <c r="R377" i="11"/>
  <c r="U815" i="11"/>
  <c r="W462" i="6"/>
  <c r="Q776" i="11"/>
  <c r="Q343" i="11"/>
  <c r="G343" i="11"/>
  <c r="B343" i="11"/>
  <c r="Z343" i="11"/>
  <c r="G158" i="11"/>
  <c r="B158" i="11"/>
  <c r="C158" i="11"/>
  <c r="Q158" i="11"/>
  <c r="R158" i="11"/>
  <c r="O158" i="11"/>
  <c r="B573" i="6"/>
  <c r="V573" i="6"/>
  <c r="U573" i="6"/>
  <c r="W573" i="6"/>
  <c r="R394" i="11"/>
  <c r="N394" i="11"/>
  <c r="N378" i="11"/>
  <c r="Q378" i="11"/>
  <c r="T378" i="11"/>
  <c r="O378" i="11"/>
  <c r="U378" i="11"/>
  <c r="R378" i="11"/>
  <c r="P813" i="11"/>
  <c r="L813" i="11"/>
  <c r="S813" i="11"/>
  <c r="G813" i="11"/>
  <c r="B813" i="11"/>
  <c r="C813" i="11"/>
  <c r="U813" i="11"/>
  <c r="Q813" i="11"/>
  <c r="T813" i="11"/>
  <c r="O813" i="11"/>
  <c r="U72" i="11"/>
  <c r="T72" i="11"/>
  <c r="N197" i="11"/>
  <c r="L197" i="11"/>
  <c r="S197" i="11"/>
  <c r="Q197" i="11"/>
  <c r="U197" i="11"/>
  <c r="O197" i="11"/>
  <c r="P197" i="11"/>
  <c r="Q704" i="11"/>
  <c r="U704" i="11"/>
  <c r="P704" i="11"/>
  <c r="T704" i="11"/>
  <c r="O704" i="11"/>
  <c r="L704" i="11"/>
  <c r="S704" i="11"/>
  <c r="N704" i="11"/>
  <c r="T283" i="11"/>
  <c r="Q283" i="11"/>
  <c r="P337" i="11"/>
  <c r="R337" i="11"/>
  <c r="Q337" i="11"/>
  <c r="N337" i="11"/>
  <c r="T337" i="11"/>
  <c r="U337" i="11"/>
  <c r="G337" i="11"/>
  <c r="B337" i="11"/>
  <c r="Z337" i="11"/>
  <c r="T308" i="11"/>
  <c r="R308" i="11"/>
  <c r="N308" i="11"/>
  <c r="O308" i="11"/>
  <c r="Q308" i="11"/>
  <c r="U308" i="11"/>
  <c r="G577" i="11"/>
  <c r="B577" i="11"/>
  <c r="Z577" i="11"/>
  <c r="R577" i="11"/>
  <c r="Q577" i="11"/>
  <c r="T577" i="11"/>
  <c r="O577" i="11"/>
  <c r="L576" i="11"/>
  <c r="S576" i="11"/>
  <c r="L577" i="11"/>
  <c r="S577" i="11"/>
  <c r="U577" i="11"/>
  <c r="W327" i="6"/>
  <c r="B327" i="6"/>
  <c r="C327" i="6"/>
  <c r="N479" i="11"/>
  <c r="G479" i="11"/>
  <c r="B479" i="11"/>
  <c r="C479" i="11"/>
  <c r="L479" i="11"/>
  <c r="S479" i="11"/>
  <c r="U479" i="11"/>
  <c r="R479" i="11"/>
  <c r="O479" i="11"/>
  <c r="T479" i="11"/>
  <c r="G96" i="11"/>
  <c r="B96" i="11"/>
  <c r="C96" i="11"/>
  <c r="U96" i="11"/>
  <c r="U556" i="11"/>
  <c r="O556" i="11"/>
  <c r="R556" i="11"/>
  <c r="Q556" i="11"/>
  <c r="G556" i="11"/>
  <c r="B556" i="11"/>
  <c r="C556" i="11"/>
  <c r="N556" i="11"/>
  <c r="T556" i="11"/>
  <c r="P568" i="11"/>
  <c r="Q568" i="11"/>
  <c r="L654" i="11"/>
  <c r="S654" i="11"/>
  <c r="Q655" i="11"/>
  <c r="O655" i="11"/>
  <c r="L143" i="11"/>
  <c r="S143" i="11"/>
  <c r="G144" i="11"/>
  <c r="B144" i="11"/>
  <c r="Z144" i="11"/>
  <c r="T144" i="11"/>
  <c r="T452" i="11"/>
  <c r="N452" i="11"/>
  <c r="G452" i="11"/>
  <c r="B452" i="11"/>
  <c r="Z452" i="11"/>
  <c r="U452" i="11"/>
  <c r="Q452" i="11"/>
  <c r="O452" i="11"/>
  <c r="R452" i="11"/>
  <c r="L453" i="11"/>
  <c r="S453" i="11"/>
  <c r="U454" i="11"/>
  <c r="G454" i="11"/>
  <c r="B454" i="11"/>
  <c r="Z454" i="11"/>
  <c r="L454" i="11"/>
  <c r="S454" i="11"/>
  <c r="W805" i="6"/>
  <c r="B805" i="6"/>
  <c r="C805" i="6"/>
  <c r="U30" i="11"/>
  <c r="P30" i="11"/>
  <c r="N30" i="11"/>
  <c r="R30" i="11"/>
  <c r="L30" i="11"/>
  <c r="S30" i="11"/>
  <c r="O30" i="11"/>
  <c r="O727" i="11"/>
  <c r="G727" i="11"/>
  <c r="B727" i="11"/>
  <c r="Z727" i="11"/>
  <c r="R727" i="11"/>
  <c r="P727" i="11"/>
  <c r="Q727" i="11"/>
  <c r="N727" i="11"/>
  <c r="Q203" i="11"/>
  <c r="T203" i="11"/>
  <c r="O203" i="11"/>
  <c r="U203" i="11"/>
  <c r="P203" i="11"/>
  <c r="N203" i="11"/>
  <c r="B727" i="6"/>
  <c r="V727" i="6"/>
  <c r="U727" i="6"/>
  <c r="W727" i="6"/>
  <c r="U437" i="11"/>
  <c r="Q437" i="11"/>
  <c r="T437" i="11"/>
  <c r="O437" i="11"/>
  <c r="L437" i="11"/>
  <c r="S437" i="11"/>
  <c r="R437" i="11"/>
  <c r="B486" i="6"/>
  <c r="C486" i="6"/>
  <c r="W486" i="6"/>
  <c r="U544" i="11"/>
  <c r="O544" i="11"/>
  <c r="G544" i="11"/>
  <c r="B544" i="11"/>
  <c r="C544" i="11"/>
  <c r="T544" i="11"/>
  <c r="N544" i="11"/>
  <c r="L544" i="11"/>
  <c r="S544" i="11"/>
  <c r="Q544" i="11"/>
  <c r="R665" i="11"/>
  <c r="P665" i="11"/>
  <c r="U665" i="11"/>
  <c r="L665" i="11"/>
  <c r="S665" i="11"/>
  <c r="N665" i="11"/>
  <c r="O665" i="11"/>
  <c r="B784" i="6"/>
  <c r="C784" i="6"/>
  <c r="R696" i="11"/>
  <c r="N696" i="11"/>
  <c r="L157" i="11"/>
  <c r="S157" i="11"/>
  <c r="L71" i="11"/>
  <c r="S71" i="11"/>
  <c r="Q148" i="11"/>
  <c r="R148" i="11"/>
  <c r="L703" i="11"/>
  <c r="S703" i="11"/>
  <c r="O619" i="11"/>
  <c r="B721" i="6"/>
  <c r="C721" i="6"/>
  <c r="U441" i="11"/>
  <c r="N441" i="11"/>
  <c r="T62" i="11"/>
  <c r="L336" i="11"/>
  <c r="S336" i="11"/>
  <c r="N264" i="11"/>
  <c r="P264" i="11"/>
  <c r="L812" i="11"/>
  <c r="S812" i="11"/>
  <c r="N198" i="11"/>
  <c r="L198" i="11"/>
  <c r="S198" i="11"/>
  <c r="R376" i="11"/>
  <c r="N376" i="11"/>
  <c r="W672" i="6"/>
  <c r="T391" i="11"/>
  <c r="O391" i="11"/>
  <c r="T490" i="11"/>
  <c r="P377" i="11"/>
  <c r="L815" i="11"/>
  <c r="S815" i="11"/>
  <c r="T815" i="11"/>
  <c r="O325" i="11"/>
  <c r="P325" i="11"/>
  <c r="G325" i="11"/>
  <c r="B325" i="11"/>
  <c r="Z325" i="11"/>
  <c r="P454" i="11"/>
  <c r="R235" i="11"/>
  <c r="N144" i="11"/>
  <c r="P655" i="11"/>
  <c r="N655" i="11"/>
  <c r="O72" i="11"/>
  <c r="Q72" i="11"/>
  <c r="L568" i="11"/>
  <c r="S568" i="11"/>
  <c r="R96" i="11"/>
  <c r="T96" i="11"/>
  <c r="U394" i="11"/>
  <c r="U283" i="11"/>
  <c r="P343" i="11"/>
  <c r="L478" i="11"/>
  <c r="S478" i="11"/>
  <c r="W587" i="6"/>
  <c r="T727" i="11"/>
  <c r="G704" i="11"/>
  <c r="B704" i="11"/>
  <c r="Z704" i="11"/>
  <c r="G197" i="11"/>
  <c r="B197" i="11"/>
  <c r="C197" i="11"/>
  <c r="N577" i="11"/>
  <c r="G378" i="11"/>
  <c r="B378" i="11"/>
  <c r="Z378" i="11"/>
  <c r="P308" i="11"/>
  <c r="L234" i="11"/>
  <c r="S234" i="11"/>
  <c r="U235" i="11"/>
  <c r="Q235" i="11"/>
  <c r="U696" i="11"/>
  <c r="L696" i="11"/>
  <c r="S696" i="11"/>
  <c r="G696" i="11"/>
  <c r="B696" i="11"/>
  <c r="Z696" i="11"/>
  <c r="U148" i="11"/>
  <c r="L148" i="11"/>
  <c r="S148" i="11"/>
  <c r="O441" i="11"/>
  <c r="G441" i="11"/>
  <c r="B441" i="11"/>
  <c r="C441" i="11"/>
  <c r="P198" i="11"/>
  <c r="Q198" i="11"/>
  <c r="L376" i="11"/>
  <c r="S376" i="11"/>
  <c r="P376" i="11"/>
  <c r="G376" i="11"/>
  <c r="B376" i="11"/>
  <c r="Z376" i="11"/>
  <c r="B383" i="6"/>
  <c r="C383" i="6"/>
  <c r="B82" i="6"/>
  <c r="C82" i="6"/>
  <c r="W283" i="6"/>
  <c r="W255" i="6"/>
  <c r="B237" i="6"/>
  <c r="V237" i="6"/>
  <c r="U237" i="6"/>
  <c r="L324" i="11"/>
  <c r="S324" i="11"/>
  <c r="W546" i="6"/>
  <c r="Q815" i="11"/>
  <c r="R815" i="11"/>
  <c r="Q325" i="11"/>
  <c r="U325" i="11"/>
  <c r="O454" i="11"/>
  <c r="P235" i="11"/>
  <c r="N235" i="11"/>
  <c r="U144" i="11"/>
  <c r="Q144" i="11"/>
  <c r="T655" i="11"/>
  <c r="G655" i="11"/>
  <c r="B655" i="11"/>
  <c r="C655" i="11"/>
  <c r="N72" i="11"/>
  <c r="R568" i="11"/>
  <c r="O568" i="11"/>
  <c r="Q96" i="11"/>
  <c r="P394" i="11"/>
  <c r="O394" i="11"/>
  <c r="P283" i="11"/>
  <c r="R283" i="11"/>
  <c r="T343" i="11"/>
  <c r="O343" i="11"/>
  <c r="W374" i="6"/>
  <c r="B115" i="6"/>
  <c r="C115" i="6"/>
  <c r="L393" i="11"/>
  <c r="S393" i="11"/>
  <c r="N813" i="11"/>
  <c r="Q30" i="11"/>
  <c r="W98" i="6"/>
  <c r="B626" i="6"/>
  <c r="V626" i="6"/>
  <c r="U626" i="6"/>
  <c r="P577" i="11"/>
  <c r="G308" i="11"/>
  <c r="B308" i="11"/>
  <c r="Z308" i="11"/>
  <c r="L337" i="11"/>
  <c r="S337" i="11"/>
  <c r="T696" i="11"/>
  <c r="P441" i="11"/>
  <c r="T441" i="11"/>
  <c r="G198" i="11"/>
  <c r="B198" i="11"/>
  <c r="Z198" i="11"/>
  <c r="T376" i="11"/>
  <c r="L196" i="11"/>
  <c r="S196" i="11"/>
  <c r="L377" i="11"/>
  <c r="S377" i="11"/>
  <c r="P815" i="11"/>
  <c r="L325" i="11"/>
  <c r="S325" i="11"/>
  <c r="B478" i="6"/>
  <c r="C478" i="6"/>
  <c r="G235" i="11"/>
  <c r="B235" i="11"/>
  <c r="C235" i="11"/>
  <c r="O144" i="11"/>
  <c r="R144" i="11"/>
  <c r="U655" i="11"/>
  <c r="G72" i="11"/>
  <c r="B72" i="11"/>
  <c r="Z72" i="11"/>
  <c r="R72" i="11"/>
  <c r="T568" i="11"/>
  <c r="U568" i="11"/>
  <c r="N96" i="11"/>
  <c r="Q394" i="11"/>
  <c r="T394" i="11"/>
  <c r="L283" i="11"/>
  <c r="S283" i="11"/>
  <c r="N283" i="11"/>
  <c r="U343" i="11"/>
  <c r="N343" i="11"/>
  <c r="R203" i="11"/>
  <c r="R813" i="11"/>
  <c r="T30" i="11"/>
  <c r="P479" i="11"/>
  <c r="R197" i="11"/>
  <c r="P452" i="11"/>
  <c r="T665" i="11"/>
  <c r="L556" i="11"/>
  <c r="S556" i="11"/>
  <c r="O337" i="11"/>
  <c r="U158" i="11"/>
  <c r="W225" i="6"/>
  <c r="Q736" i="11"/>
  <c r="U736" i="11"/>
  <c r="R635" i="11"/>
  <c r="Q635" i="11"/>
  <c r="U776" i="11"/>
  <c r="P776" i="11"/>
  <c r="Q449" i="11"/>
  <c r="U449" i="11"/>
  <c r="G449" i="11"/>
  <c r="B449" i="11"/>
  <c r="Z449" i="11"/>
  <c r="R633" i="11"/>
  <c r="U633" i="11"/>
  <c r="L448" i="11"/>
  <c r="S448" i="11"/>
  <c r="L66" i="11"/>
  <c r="S66" i="11"/>
  <c r="T736" i="11"/>
  <c r="G736" i="11"/>
  <c r="B736" i="11"/>
  <c r="C736" i="11"/>
  <c r="O635" i="11"/>
  <c r="P635" i="11"/>
  <c r="G635" i="11"/>
  <c r="B635" i="11"/>
  <c r="Z635" i="11"/>
  <c r="T776" i="11"/>
  <c r="L776" i="11"/>
  <c r="S776" i="11"/>
  <c r="R449" i="11"/>
  <c r="L449" i="11"/>
  <c r="S449" i="11"/>
  <c r="B531" i="6"/>
  <c r="V531" i="6"/>
  <c r="U531" i="6"/>
  <c r="P633" i="11"/>
  <c r="N633" i="11"/>
  <c r="L63" i="11"/>
  <c r="S63" i="11"/>
  <c r="L609" i="11"/>
  <c r="S609" i="11"/>
  <c r="L218" i="11"/>
  <c r="S218" i="11"/>
  <c r="N736" i="11"/>
  <c r="T635" i="11"/>
  <c r="N776" i="11"/>
  <c r="O776" i="11"/>
  <c r="O449" i="11"/>
  <c r="Q633" i="11"/>
  <c r="Q665" i="11"/>
  <c r="L158" i="11"/>
  <c r="S158" i="11"/>
  <c r="T158" i="11"/>
  <c r="B755" i="6"/>
  <c r="V755" i="6"/>
  <c r="U755" i="6"/>
  <c r="W330" i="6"/>
  <c r="N158" i="11"/>
  <c r="P158" i="11"/>
  <c r="L95" i="11"/>
  <c r="S95" i="11"/>
  <c r="L687" i="11"/>
  <c r="S687" i="11"/>
  <c r="G135" i="11"/>
  <c r="B135" i="11"/>
  <c r="C135" i="11"/>
  <c r="L64" i="11"/>
  <c r="S64" i="11"/>
  <c r="R64" i="11"/>
  <c r="G64" i="11"/>
  <c r="B64" i="11"/>
  <c r="Z64" i="11"/>
  <c r="W125" i="6"/>
  <c r="T593" i="11"/>
  <c r="G593" i="11"/>
  <c r="B593" i="11"/>
  <c r="C593" i="11"/>
  <c r="Q322" i="11"/>
  <c r="T322" i="11"/>
  <c r="W41" i="6"/>
  <c r="U708" i="11"/>
  <c r="L708" i="11"/>
  <c r="S708" i="11"/>
  <c r="G708" i="11"/>
  <c r="B708" i="11"/>
  <c r="Z708" i="11"/>
  <c r="W778" i="6"/>
  <c r="W779" i="6"/>
  <c r="Q477" i="11"/>
  <c r="O477" i="11"/>
  <c r="W418" i="6"/>
  <c r="Q634" i="11"/>
  <c r="R634" i="11"/>
  <c r="R421" i="11"/>
  <c r="Q421" i="11"/>
  <c r="L339" i="11"/>
  <c r="S339" i="11"/>
  <c r="R339" i="11"/>
  <c r="O510" i="11"/>
  <c r="U510" i="11"/>
  <c r="G510" i="11"/>
  <c r="B510" i="11"/>
  <c r="Z510" i="11"/>
  <c r="U304" i="11"/>
  <c r="L304" i="11"/>
  <c r="S304" i="11"/>
  <c r="L153" i="11"/>
  <c r="S153" i="11"/>
  <c r="W636" i="6"/>
  <c r="B480" i="6"/>
  <c r="C480" i="6"/>
  <c r="T296" i="11"/>
  <c r="N296" i="11"/>
  <c r="L465" i="11"/>
  <c r="S465" i="11"/>
  <c r="L633" i="11"/>
  <c r="S633" i="11"/>
  <c r="N434" i="11"/>
  <c r="T434" i="11"/>
  <c r="L195" i="11"/>
  <c r="S195" i="11"/>
  <c r="Q195" i="11"/>
  <c r="B834" i="6"/>
  <c r="V834" i="6"/>
  <c r="U834" i="6"/>
  <c r="N113" i="11"/>
  <c r="P113" i="11"/>
  <c r="O161" i="11"/>
  <c r="L161" i="11"/>
  <c r="S161" i="11"/>
  <c r="G627" i="11"/>
  <c r="B627" i="11"/>
  <c r="Z627" i="11"/>
  <c r="U627" i="11"/>
  <c r="W831" i="6"/>
  <c r="R208" i="11"/>
  <c r="U208" i="11"/>
  <c r="W136" i="6"/>
  <c r="L135" i="11"/>
  <c r="S135" i="11"/>
  <c r="U457" i="11"/>
  <c r="O457" i="11"/>
  <c r="P32" i="11"/>
  <c r="T709" i="11"/>
  <c r="R709" i="11"/>
  <c r="L190" i="11"/>
  <c r="S190" i="11"/>
  <c r="U190" i="11"/>
  <c r="W91" i="6"/>
  <c r="N168" i="11"/>
  <c r="O168" i="11"/>
  <c r="R770" i="11"/>
  <c r="P770" i="11"/>
  <c r="B365" i="6"/>
  <c r="V365" i="6"/>
  <c r="U365" i="6"/>
  <c r="P731" i="11"/>
  <c r="U731" i="11"/>
  <c r="W737" i="6"/>
  <c r="W362" i="6"/>
  <c r="O95" i="11"/>
  <c r="U95" i="11"/>
  <c r="G95" i="11"/>
  <c r="B95" i="11"/>
  <c r="Z95" i="11"/>
  <c r="W677" i="6"/>
  <c r="L303" i="11"/>
  <c r="S303" i="11"/>
  <c r="U64" i="11"/>
  <c r="N64" i="11"/>
  <c r="U593" i="11"/>
  <c r="P322" i="11"/>
  <c r="O322" i="11"/>
  <c r="N708" i="11"/>
  <c r="T477" i="11"/>
  <c r="U477" i="11"/>
  <c r="U634" i="11"/>
  <c r="N421" i="11"/>
  <c r="P421" i="11"/>
  <c r="P339" i="11"/>
  <c r="U339" i="11"/>
  <c r="T510" i="11"/>
  <c r="O304" i="11"/>
  <c r="N304" i="11"/>
  <c r="U434" i="11"/>
  <c r="R195" i="11"/>
  <c r="T195" i="11"/>
  <c r="O113" i="11"/>
  <c r="Q113" i="11"/>
  <c r="R161" i="11"/>
  <c r="L627" i="11"/>
  <c r="S627" i="11"/>
  <c r="T627" i="11"/>
  <c r="Q208" i="11"/>
  <c r="O208" i="11"/>
  <c r="O135" i="11"/>
  <c r="P457" i="11"/>
  <c r="Q457" i="11"/>
  <c r="N32" i="11"/>
  <c r="Q709" i="11"/>
  <c r="G709" i="11"/>
  <c r="B709" i="11"/>
  <c r="C709" i="11"/>
  <c r="P190" i="11"/>
  <c r="N190" i="11"/>
  <c r="G190" i="11"/>
  <c r="B190" i="11"/>
  <c r="Z190" i="11"/>
  <c r="P168" i="11"/>
  <c r="T168" i="11"/>
  <c r="G168" i="11"/>
  <c r="B168" i="11"/>
  <c r="Z168" i="11"/>
  <c r="U770" i="11"/>
  <c r="L770" i="11"/>
  <c r="S770" i="11"/>
  <c r="O731" i="11"/>
  <c r="T731" i="11"/>
  <c r="P95" i="11"/>
  <c r="R95" i="11"/>
  <c r="B601" i="6"/>
  <c r="C601" i="6"/>
  <c r="L774" i="11"/>
  <c r="S774" i="11"/>
  <c r="L251" i="11"/>
  <c r="S251" i="11"/>
  <c r="P477" i="11"/>
  <c r="U421" i="11"/>
  <c r="Q339" i="11"/>
  <c r="N339" i="11"/>
  <c r="T304" i="11"/>
  <c r="P304" i="11"/>
  <c r="L167" i="11"/>
  <c r="S167" i="11"/>
  <c r="B517" i="6"/>
  <c r="C517" i="6"/>
  <c r="N195" i="11"/>
  <c r="U195" i="11"/>
  <c r="L113" i="11"/>
  <c r="S113" i="11"/>
  <c r="O627" i="11"/>
  <c r="P627" i="11"/>
  <c r="N208" i="11"/>
  <c r="R457" i="11"/>
  <c r="T457" i="11"/>
  <c r="P709" i="11"/>
  <c r="T190" i="11"/>
  <c r="Q190" i="11"/>
  <c r="U168" i="11"/>
  <c r="T770" i="11"/>
  <c r="O770" i="11"/>
  <c r="Q731" i="11"/>
  <c r="T95" i="11"/>
  <c r="B170" i="6"/>
  <c r="C170" i="6"/>
  <c r="L588" i="11"/>
  <c r="S588" i="11"/>
  <c r="L727" i="11"/>
  <c r="S727" i="11"/>
  <c r="L441" i="11"/>
  <c r="S441" i="11"/>
  <c r="L382" i="11"/>
  <c r="S382" i="11"/>
  <c r="L96" i="11"/>
  <c r="S96" i="11"/>
  <c r="P294" i="11"/>
  <c r="T294" i="11"/>
  <c r="N294" i="11"/>
  <c r="U243" i="11"/>
  <c r="N243" i="11"/>
  <c r="G243" i="11"/>
  <c r="B243" i="11"/>
  <c r="C243" i="11"/>
  <c r="T287" i="11"/>
  <c r="U287" i="11"/>
  <c r="U78" i="11"/>
  <c r="T164" i="11"/>
  <c r="L341" i="11"/>
  <c r="S341" i="11"/>
  <c r="P624" i="11"/>
  <c r="B628" i="6"/>
  <c r="V628" i="6"/>
  <c r="U628" i="6"/>
  <c r="B46" i="6"/>
  <c r="V46" i="6"/>
  <c r="U46" i="6"/>
  <c r="B391" i="6"/>
  <c r="V391" i="6"/>
  <c r="U391" i="6"/>
  <c r="L293" i="11"/>
  <c r="S293" i="11"/>
  <c r="B804" i="6"/>
  <c r="V804" i="6"/>
  <c r="U804" i="6"/>
  <c r="W804" i="6"/>
  <c r="W654" i="6"/>
  <c r="B654" i="6"/>
  <c r="V654" i="6"/>
  <c r="U654" i="6"/>
  <c r="W132" i="6"/>
  <c r="B132" i="6"/>
  <c r="V132" i="6"/>
  <c r="U132" i="6"/>
  <c r="W815" i="6"/>
  <c r="B815" i="6"/>
  <c r="C815" i="6"/>
  <c r="N624" i="11"/>
  <c r="O624" i="11"/>
  <c r="L163" i="11"/>
  <c r="S163" i="11"/>
  <c r="P164" i="11"/>
  <c r="N164" i="11"/>
  <c r="L77" i="11"/>
  <c r="S77" i="11"/>
  <c r="R78" i="11"/>
  <c r="R779" i="11"/>
  <c r="U779" i="11"/>
  <c r="O779" i="11"/>
  <c r="T779" i="11"/>
  <c r="G779" i="11"/>
  <c r="B779" i="11"/>
  <c r="C779" i="11"/>
  <c r="P779" i="11"/>
  <c r="L779" i="11"/>
  <c r="S779" i="11"/>
  <c r="G737" i="11"/>
  <c r="B737" i="11"/>
  <c r="Z737" i="11"/>
  <c r="O737" i="11"/>
  <c r="T737" i="11"/>
  <c r="L736" i="11"/>
  <c r="S736" i="11"/>
  <c r="R737" i="11"/>
  <c r="U737" i="11"/>
  <c r="Q737" i="11"/>
  <c r="N737" i="11"/>
  <c r="L737" i="11"/>
  <c r="S737" i="11"/>
  <c r="T597" i="11"/>
  <c r="L597" i="11"/>
  <c r="S597" i="11"/>
  <c r="O597" i="11"/>
  <c r="R597" i="11"/>
  <c r="L596" i="11"/>
  <c r="S596" i="11"/>
  <c r="U597" i="11"/>
  <c r="N597" i="11"/>
  <c r="G597" i="11"/>
  <c r="B597" i="11"/>
  <c r="C597" i="11"/>
  <c r="P597" i="11"/>
  <c r="G341" i="11"/>
  <c r="B341" i="11"/>
  <c r="C341" i="11"/>
  <c r="R341" i="11"/>
  <c r="T341" i="11"/>
  <c r="O207" i="11"/>
  <c r="R207" i="11"/>
  <c r="L207" i="11"/>
  <c r="S207" i="11"/>
  <c r="Q207" i="11"/>
  <c r="P207" i="11"/>
  <c r="G207" i="11"/>
  <c r="B207" i="11"/>
  <c r="Z207" i="11"/>
  <c r="T207" i="11"/>
  <c r="B321" i="6"/>
  <c r="C321" i="6"/>
  <c r="W321" i="6"/>
  <c r="U237" i="11"/>
  <c r="Q237" i="11"/>
  <c r="L237" i="11"/>
  <c r="S237" i="11"/>
  <c r="O237" i="11"/>
  <c r="R237" i="11"/>
  <c r="G237" i="11"/>
  <c r="B237" i="11"/>
  <c r="Z237" i="11"/>
  <c r="P237" i="11"/>
  <c r="N237" i="11"/>
  <c r="U766" i="11"/>
  <c r="Q766" i="11"/>
  <c r="R766" i="11"/>
  <c r="P766" i="11"/>
  <c r="O766" i="11"/>
  <c r="G766" i="11"/>
  <c r="B766" i="11"/>
  <c r="Z766" i="11"/>
  <c r="N766" i="11"/>
  <c r="T489" i="11"/>
  <c r="O489" i="11"/>
  <c r="Q489" i="11"/>
  <c r="L489" i="11"/>
  <c r="S489" i="11"/>
  <c r="U489" i="11"/>
  <c r="P489" i="11"/>
  <c r="L488" i="11"/>
  <c r="S488" i="11"/>
  <c r="N489" i="11"/>
  <c r="B458" i="6"/>
  <c r="C458" i="6"/>
  <c r="W458" i="6"/>
  <c r="L422" i="11"/>
  <c r="S422" i="11"/>
  <c r="G422" i="11"/>
  <c r="B422" i="11"/>
  <c r="Z422" i="11"/>
  <c r="L421" i="11"/>
  <c r="S421" i="11"/>
  <c r="T422" i="11"/>
  <c r="N422" i="11"/>
  <c r="P422" i="11"/>
  <c r="U422" i="11"/>
  <c r="L286" i="11"/>
  <c r="S286" i="11"/>
  <c r="G286" i="11"/>
  <c r="B286" i="11"/>
  <c r="Z286" i="11"/>
  <c r="T286" i="11"/>
  <c r="R286" i="11"/>
  <c r="N286" i="11"/>
  <c r="L285" i="11"/>
  <c r="S285" i="11"/>
  <c r="U286" i="11"/>
  <c r="O286" i="11"/>
  <c r="G28" i="11"/>
  <c r="B28" i="11"/>
  <c r="C28" i="11"/>
  <c r="T28" i="11"/>
  <c r="R28" i="11"/>
  <c r="L28" i="11"/>
  <c r="S28" i="11"/>
  <c r="Q28" i="11"/>
  <c r="P28" i="11"/>
  <c r="U28" i="11"/>
  <c r="O28" i="11"/>
  <c r="Q90" i="11"/>
  <c r="P90" i="11"/>
  <c r="T90" i="11"/>
  <c r="U90" i="11"/>
  <c r="L90" i="11"/>
  <c r="S90" i="11"/>
  <c r="R90" i="11"/>
  <c r="O90" i="11"/>
  <c r="N90" i="11"/>
  <c r="P202" i="11"/>
  <c r="O202" i="11"/>
  <c r="N202" i="11"/>
  <c r="Q202" i="11"/>
  <c r="L201" i="11"/>
  <c r="S201" i="11"/>
  <c r="T202" i="11"/>
  <c r="R202" i="11"/>
  <c r="L202" i="11"/>
  <c r="S202" i="11"/>
  <c r="W629" i="6"/>
  <c r="B629" i="6"/>
  <c r="V629" i="6"/>
  <c r="U629" i="6"/>
  <c r="L649" i="11"/>
  <c r="S649" i="11"/>
  <c r="L650" i="11"/>
  <c r="S650" i="11"/>
  <c r="U650" i="11"/>
  <c r="P650" i="11"/>
  <c r="O650" i="11"/>
  <c r="Q650" i="11"/>
  <c r="R650" i="11"/>
  <c r="N650" i="11"/>
  <c r="B160" i="6"/>
  <c r="C160" i="6"/>
  <c r="W160" i="6"/>
  <c r="U710" i="11"/>
  <c r="R710" i="11"/>
  <c r="P710" i="11"/>
  <c r="T710" i="11"/>
  <c r="L709" i="11"/>
  <c r="S709" i="11"/>
  <c r="N710" i="11"/>
  <c r="O710" i="11"/>
  <c r="Q710" i="11"/>
  <c r="L146" i="11"/>
  <c r="M146" i="11"/>
  <c r="U147" i="11"/>
  <c r="Q147" i="11"/>
  <c r="O147" i="11"/>
  <c r="G147" i="11"/>
  <c r="B147" i="11"/>
  <c r="Z147" i="11"/>
  <c r="R147" i="11"/>
  <c r="L147" i="11"/>
  <c r="S147" i="11"/>
  <c r="Q429" i="11"/>
  <c r="O429" i="11"/>
  <c r="N429" i="11"/>
  <c r="U429" i="11"/>
  <c r="P429" i="11"/>
  <c r="L429" i="11"/>
  <c r="S429" i="11"/>
  <c r="G429" i="11"/>
  <c r="B429" i="11"/>
  <c r="C429" i="11"/>
  <c r="W592" i="6"/>
  <c r="B592" i="6"/>
  <c r="C592" i="6"/>
  <c r="W698" i="6"/>
  <c r="B698" i="6"/>
  <c r="C698" i="6"/>
  <c r="W351" i="6"/>
  <c r="B351" i="6"/>
  <c r="V351" i="6"/>
  <c r="U351" i="6"/>
  <c r="O474" i="11"/>
  <c r="P474" i="11"/>
  <c r="R474" i="11"/>
  <c r="L474" i="11"/>
  <c r="S474" i="11"/>
  <c r="G474" i="11"/>
  <c r="B474" i="11"/>
  <c r="Z474" i="11"/>
  <c r="Q474" i="11"/>
  <c r="L473" i="11"/>
  <c r="M473" i="11"/>
  <c r="T474" i="11"/>
  <c r="U474" i="11"/>
  <c r="R259" i="11"/>
  <c r="N259" i="11"/>
  <c r="T259" i="11"/>
  <c r="G259" i="11"/>
  <c r="B259" i="11"/>
  <c r="C259" i="11"/>
  <c r="O259" i="11"/>
  <c r="P259" i="11"/>
  <c r="L258" i="11"/>
  <c r="M258" i="11"/>
  <c r="Q259" i="11"/>
  <c r="T172" i="11"/>
  <c r="N172" i="11"/>
  <c r="U172" i="11"/>
  <c r="R172" i="11"/>
  <c r="P172" i="11"/>
  <c r="L171" i="11"/>
  <c r="S171" i="11"/>
  <c r="G172" i="11"/>
  <c r="B172" i="11"/>
  <c r="C172" i="11"/>
  <c r="O172" i="11"/>
  <c r="L419" i="11"/>
  <c r="S419" i="11"/>
  <c r="U419" i="11"/>
  <c r="G419" i="11"/>
  <c r="B419" i="11"/>
  <c r="Z419" i="11"/>
  <c r="N419" i="11"/>
  <c r="P419" i="11"/>
  <c r="T419" i="11"/>
  <c r="O419" i="11"/>
  <c r="Q419" i="11"/>
  <c r="B643" i="6"/>
  <c r="V643" i="6"/>
  <c r="U643" i="6"/>
  <c r="W643" i="6"/>
  <c r="R101" i="11"/>
  <c r="N101" i="11"/>
  <c r="L236" i="11"/>
  <c r="S236" i="11"/>
  <c r="U294" i="11"/>
  <c r="Q294" i="11"/>
  <c r="R243" i="11"/>
  <c r="L243" i="11"/>
  <c r="M243" i="11"/>
  <c r="L287" i="11"/>
  <c r="S287" i="11"/>
  <c r="G287" i="11"/>
  <c r="B287" i="11"/>
  <c r="C287" i="11"/>
  <c r="Q287" i="11"/>
  <c r="P78" i="11"/>
  <c r="T78" i="11"/>
  <c r="L164" i="11"/>
  <c r="S164" i="11"/>
  <c r="Q341" i="11"/>
  <c r="T624" i="11"/>
  <c r="G624" i="11"/>
  <c r="B624" i="11"/>
  <c r="Z624" i="11"/>
  <c r="N147" i="11"/>
  <c r="P286" i="11"/>
  <c r="Q422" i="11"/>
  <c r="P737" i="11"/>
  <c r="N779" i="11"/>
  <c r="B452" i="6"/>
  <c r="V452" i="6"/>
  <c r="U452" i="6"/>
  <c r="W75" i="6"/>
  <c r="R429" i="11"/>
  <c r="G710" i="11"/>
  <c r="B710" i="11"/>
  <c r="C710" i="11"/>
  <c r="R489" i="11"/>
  <c r="T237" i="11"/>
  <c r="T650" i="11"/>
  <c r="U202" i="11"/>
  <c r="L100" i="11"/>
  <c r="O101" i="11"/>
  <c r="G101" i="11"/>
  <c r="B101" i="11"/>
  <c r="C101" i="11"/>
  <c r="L778" i="11"/>
  <c r="S778" i="11"/>
  <c r="L294" i="11"/>
  <c r="S294" i="11"/>
  <c r="Q243" i="11"/>
  <c r="U407" i="11"/>
  <c r="O407" i="11"/>
  <c r="R287" i="11"/>
  <c r="Q78" i="11"/>
  <c r="L78" i="11"/>
  <c r="S78" i="11"/>
  <c r="G164" i="11"/>
  <c r="B164" i="11"/>
  <c r="C164" i="11"/>
  <c r="O164" i="11"/>
  <c r="N341" i="11"/>
  <c r="U341" i="11"/>
  <c r="W322" i="6"/>
  <c r="U624" i="11"/>
  <c r="B424" i="6"/>
  <c r="C424" i="6"/>
  <c r="W96" i="6"/>
  <c r="N207" i="11"/>
  <c r="B651" i="6"/>
  <c r="C651" i="6"/>
  <c r="T429" i="11"/>
  <c r="G489" i="11"/>
  <c r="B489" i="11"/>
  <c r="C489" i="11"/>
  <c r="T766" i="11"/>
  <c r="U259" i="11"/>
  <c r="G202" i="11"/>
  <c r="B202" i="11"/>
  <c r="C202" i="11"/>
  <c r="O444" i="11"/>
  <c r="T444" i="11"/>
  <c r="G444" i="11"/>
  <c r="B444" i="11"/>
  <c r="C444" i="11"/>
  <c r="U775" i="11"/>
  <c r="T775" i="11"/>
  <c r="N432" i="11"/>
  <c r="P432" i="11"/>
  <c r="O109" i="11"/>
  <c r="Q109" i="11"/>
  <c r="T414" i="11"/>
  <c r="U414" i="11"/>
  <c r="R683" i="11"/>
  <c r="O683" i="11"/>
  <c r="T543" i="11"/>
  <c r="T98" i="11"/>
  <c r="P358" i="11"/>
  <c r="Q199" i="11"/>
  <c r="B606" i="6"/>
  <c r="V606" i="6"/>
  <c r="U606" i="6"/>
  <c r="R618" i="11"/>
  <c r="L618" i="11"/>
  <c r="S618" i="11"/>
  <c r="Q618" i="11"/>
  <c r="N618" i="11"/>
  <c r="R358" i="11"/>
  <c r="L358" i="11"/>
  <c r="S358" i="11"/>
  <c r="U98" i="11"/>
  <c r="L98" i="11"/>
  <c r="S98" i="11"/>
  <c r="G790" i="11"/>
  <c r="B790" i="11"/>
  <c r="Z790" i="11"/>
  <c r="U790" i="11"/>
  <c r="N790" i="11"/>
  <c r="T790" i="11"/>
  <c r="L542" i="11"/>
  <c r="S542" i="11"/>
  <c r="O543" i="11"/>
  <c r="L350" i="11"/>
  <c r="S350" i="11"/>
  <c r="O350" i="11"/>
  <c r="R350" i="11"/>
  <c r="P350" i="11"/>
  <c r="G796" i="11"/>
  <c r="B796" i="11"/>
  <c r="C796" i="11"/>
  <c r="O796" i="11"/>
  <c r="N796" i="11"/>
  <c r="Q796" i="11"/>
  <c r="U796" i="11"/>
  <c r="O73" i="11"/>
  <c r="N73" i="11"/>
  <c r="R73" i="11"/>
  <c r="Q73" i="11"/>
  <c r="U486" i="11"/>
  <c r="O486" i="11"/>
  <c r="Q486" i="11"/>
  <c r="N486" i="11"/>
  <c r="L82" i="11"/>
  <c r="S82" i="11"/>
  <c r="O83" i="11"/>
  <c r="R83" i="11"/>
  <c r="N83" i="11"/>
  <c r="T83" i="11"/>
  <c r="P199" i="11"/>
  <c r="L199" i="11"/>
  <c r="S199" i="11"/>
  <c r="U199" i="11"/>
  <c r="O199" i="11"/>
  <c r="L249" i="11"/>
  <c r="S249" i="11"/>
  <c r="P289" i="11"/>
  <c r="N289" i="11"/>
  <c r="O289" i="11"/>
  <c r="G289" i="11"/>
  <c r="B289" i="11"/>
  <c r="Z289" i="11"/>
  <c r="T89" i="11"/>
  <c r="O89" i="11"/>
  <c r="N89" i="11"/>
  <c r="P89" i="11"/>
  <c r="O86" i="11"/>
  <c r="G86" i="11"/>
  <c r="B86" i="11"/>
  <c r="C86" i="11"/>
  <c r="U86" i="11"/>
  <c r="P86" i="11"/>
  <c r="O228" i="11"/>
  <c r="P228" i="11"/>
  <c r="T228" i="11"/>
  <c r="N228" i="11"/>
  <c r="U228" i="11"/>
  <c r="G707" i="11"/>
  <c r="B707" i="11"/>
  <c r="Z707" i="11"/>
  <c r="L707" i="11"/>
  <c r="S707" i="11"/>
  <c r="R707" i="11"/>
  <c r="U707" i="11"/>
  <c r="N707" i="11"/>
  <c r="L775" i="11"/>
  <c r="S775" i="11"/>
  <c r="N775" i="11"/>
  <c r="G775" i="11"/>
  <c r="B775" i="11"/>
  <c r="C775" i="11"/>
  <c r="T683" i="11"/>
  <c r="P683" i="11"/>
  <c r="W252" i="6"/>
  <c r="U543" i="11"/>
  <c r="G543" i="11"/>
  <c r="B543" i="11"/>
  <c r="Z543" i="11"/>
  <c r="O98" i="11"/>
  <c r="R98" i="11"/>
  <c r="G358" i="11"/>
  <c r="B358" i="11"/>
  <c r="Z358" i="11"/>
  <c r="B662" i="6"/>
  <c r="C662" i="6"/>
  <c r="L227" i="11"/>
  <c r="S227" i="11"/>
  <c r="R89" i="11"/>
  <c r="N350" i="11"/>
  <c r="Q707" i="11"/>
  <c r="T289" i="11"/>
  <c r="T199" i="11"/>
  <c r="Q228" i="11"/>
  <c r="L83" i="11"/>
  <c r="N86" i="11"/>
  <c r="P486" i="11"/>
  <c r="L73" i="11"/>
  <c r="G73" i="11"/>
  <c r="B73" i="11"/>
  <c r="C73" i="11"/>
  <c r="T796" i="11"/>
  <c r="Q790" i="11"/>
  <c r="P618" i="11"/>
  <c r="L357" i="11"/>
  <c r="S357" i="11"/>
  <c r="N444" i="11"/>
  <c r="Q444" i="11"/>
  <c r="O250" i="11"/>
  <c r="T250" i="11"/>
  <c r="O775" i="11"/>
  <c r="R775" i="11"/>
  <c r="Q432" i="11"/>
  <c r="R109" i="11"/>
  <c r="L414" i="11"/>
  <c r="S414" i="11"/>
  <c r="N683" i="11"/>
  <c r="N543" i="11"/>
  <c r="Q543" i="11"/>
  <c r="Q98" i="11"/>
  <c r="P98" i="11"/>
  <c r="T358" i="11"/>
  <c r="O358" i="11"/>
  <c r="L349" i="11"/>
  <c r="S349" i="11"/>
  <c r="L89" i="11"/>
  <c r="S89" i="11"/>
  <c r="Q350" i="11"/>
  <c r="P707" i="11"/>
  <c r="R289" i="11"/>
  <c r="R199" i="11"/>
  <c r="L228" i="11"/>
  <c r="S228" i="11"/>
  <c r="P83" i="11"/>
  <c r="R86" i="11"/>
  <c r="G486" i="11"/>
  <c r="B486" i="11"/>
  <c r="C486" i="11"/>
  <c r="W610" i="6"/>
  <c r="T73" i="11"/>
  <c r="P796" i="11"/>
  <c r="P790" i="11"/>
  <c r="T618" i="11"/>
  <c r="L817" i="11"/>
  <c r="S817" i="11"/>
  <c r="L205" i="11"/>
  <c r="S205" i="11"/>
  <c r="L276" i="11"/>
  <c r="S276" i="11"/>
  <c r="L70" i="11"/>
  <c r="S70" i="11"/>
  <c r="L216" i="11"/>
  <c r="S216" i="11"/>
  <c r="L259" i="11"/>
  <c r="S259" i="11"/>
  <c r="L172" i="11"/>
  <c r="S172" i="11"/>
  <c r="L486" i="11"/>
  <c r="S486" i="11"/>
  <c r="L235" i="11"/>
  <c r="S235" i="11"/>
  <c r="L766" i="11"/>
  <c r="S766" i="11"/>
  <c r="L308" i="11"/>
  <c r="S308" i="11"/>
  <c r="W135" i="6"/>
  <c r="B135" i="6"/>
  <c r="C135" i="6"/>
  <c r="L683" i="11"/>
  <c r="S683" i="11"/>
  <c r="G684" i="11"/>
  <c r="B684" i="11"/>
  <c r="Z684" i="11"/>
  <c r="O684" i="11"/>
  <c r="Q684" i="11"/>
  <c r="P684" i="11"/>
  <c r="R684" i="11"/>
  <c r="T684" i="11"/>
  <c r="U684" i="11"/>
  <c r="B544" i="6"/>
  <c r="C544" i="6"/>
  <c r="W544" i="6"/>
  <c r="T27" i="11"/>
  <c r="U27" i="11"/>
  <c r="Q27" i="11"/>
  <c r="L27" i="11"/>
  <c r="S27" i="11"/>
  <c r="G27" i="11"/>
  <c r="P27" i="11"/>
  <c r="O27" i="11"/>
  <c r="L203" i="11"/>
  <c r="S203" i="11"/>
  <c r="L204" i="11"/>
  <c r="S204" i="11"/>
  <c r="R204" i="11"/>
  <c r="T204" i="11"/>
  <c r="P204" i="11"/>
  <c r="Q204" i="11"/>
  <c r="O204" i="11"/>
  <c r="U204" i="11"/>
  <c r="L297" i="11"/>
  <c r="S297" i="11"/>
  <c r="L298" i="11"/>
  <c r="S298" i="11"/>
  <c r="Q298" i="11"/>
  <c r="O298" i="11"/>
  <c r="N298" i="11"/>
  <c r="U298" i="11"/>
  <c r="R298" i="11"/>
  <c r="P298" i="11"/>
  <c r="W743" i="6"/>
  <c r="B743" i="6"/>
  <c r="V743" i="6"/>
  <c r="U743" i="6"/>
  <c r="W194" i="6"/>
  <c r="B194" i="6"/>
  <c r="C194" i="6"/>
  <c r="B361" i="6"/>
  <c r="C361" i="6"/>
  <c r="W361" i="6"/>
  <c r="Q117" i="11"/>
  <c r="T117" i="11"/>
  <c r="G117" i="11"/>
  <c r="B117" i="11"/>
  <c r="C117" i="11"/>
  <c r="U117" i="11"/>
  <c r="R117" i="11"/>
  <c r="O117" i="11"/>
  <c r="P117" i="11"/>
  <c r="L752" i="11"/>
  <c r="S752" i="11"/>
  <c r="R753" i="11"/>
  <c r="O753" i="11"/>
  <c r="P753" i="11"/>
  <c r="U753" i="11"/>
  <c r="T753" i="11"/>
  <c r="N753" i="11"/>
  <c r="L329" i="11"/>
  <c r="S329" i="11"/>
  <c r="U330" i="11"/>
  <c r="O330" i="11"/>
  <c r="G330" i="11"/>
  <c r="B330" i="11"/>
  <c r="Z330" i="11"/>
  <c r="R330" i="11"/>
  <c r="Q330" i="11"/>
  <c r="Q607" i="11"/>
  <c r="T607" i="11"/>
  <c r="N607" i="11"/>
  <c r="R607" i="11"/>
  <c r="O607" i="11"/>
  <c r="U607" i="11"/>
  <c r="P607" i="11"/>
  <c r="L607" i="11"/>
  <c r="S607" i="11"/>
  <c r="G607" i="11"/>
  <c r="B607" i="11"/>
  <c r="C607" i="11"/>
  <c r="L606" i="11"/>
  <c r="S606" i="11"/>
  <c r="L368" i="11"/>
  <c r="S368" i="11"/>
  <c r="O369" i="11"/>
  <c r="G369" i="11"/>
  <c r="B369" i="11"/>
  <c r="C369" i="11"/>
  <c r="P369" i="11"/>
  <c r="L369" i="11"/>
  <c r="S369" i="11"/>
  <c r="T369" i="11"/>
  <c r="N369" i="11"/>
  <c r="U369" i="11"/>
  <c r="Q369" i="11"/>
  <c r="R369" i="11"/>
  <c r="L124" i="11"/>
  <c r="S124" i="11"/>
  <c r="R125" i="11"/>
  <c r="U125" i="11"/>
  <c r="G125" i="11"/>
  <c r="B125" i="11"/>
  <c r="Z125" i="11"/>
  <c r="N125" i="11"/>
  <c r="L125" i="11"/>
  <c r="S125" i="11"/>
  <c r="P125" i="11"/>
  <c r="T125" i="11"/>
  <c r="O125" i="11"/>
  <c r="P541" i="11"/>
  <c r="U541" i="11"/>
  <c r="G541" i="11"/>
  <c r="B541" i="11"/>
  <c r="C541" i="11"/>
  <c r="Q541" i="11"/>
  <c r="T541" i="11"/>
  <c r="N541" i="11"/>
  <c r="R541" i="11"/>
  <c r="L130" i="11"/>
  <c r="S130" i="11"/>
  <c r="T131" i="11"/>
  <c r="N131" i="11"/>
  <c r="R131" i="11"/>
  <c r="Q131" i="11"/>
  <c r="T344" i="11"/>
  <c r="O344" i="11"/>
  <c r="G344" i="11"/>
  <c r="B344" i="11"/>
  <c r="C344" i="11"/>
  <c r="R344" i="11"/>
  <c r="L344" i="11"/>
  <c r="S344" i="11"/>
  <c r="L343" i="11"/>
  <c r="S343" i="11"/>
  <c r="Q344" i="11"/>
  <c r="P344" i="11"/>
  <c r="N344" i="11"/>
  <c r="U344" i="11"/>
  <c r="L476" i="11"/>
  <c r="S476" i="11"/>
  <c r="R476" i="11"/>
  <c r="P476" i="11"/>
  <c r="N476" i="11"/>
  <c r="O476" i="11"/>
  <c r="Q476" i="11"/>
  <c r="G476" i="11"/>
  <c r="B476" i="11"/>
  <c r="Z476" i="11"/>
  <c r="U476" i="11"/>
  <c r="U122" i="11"/>
  <c r="P122" i="11"/>
  <c r="G122" i="11"/>
  <c r="B122" i="11"/>
  <c r="C122" i="11"/>
  <c r="R122" i="11"/>
  <c r="L122" i="11"/>
  <c r="S122" i="11"/>
  <c r="Q122" i="11"/>
  <c r="O122" i="11"/>
  <c r="N122" i="11"/>
  <c r="T122" i="11"/>
  <c r="B318" i="6"/>
  <c r="C318" i="6"/>
  <c r="W318" i="6"/>
  <c r="W720" i="6"/>
  <c r="B720" i="6"/>
  <c r="C720" i="6"/>
  <c r="L415" i="11"/>
  <c r="S415" i="11"/>
  <c r="N416" i="11"/>
  <c r="L416" i="11"/>
  <c r="S416" i="11"/>
  <c r="T416" i="11"/>
  <c r="U416" i="11"/>
  <c r="O416" i="11"/>
  <c r="R416" i="11"/>
  <c r="P416" i="11"/>
  <c r="B363" i="6"/>
  <c r="C363" i="6"/>
  <c r="W363" i="6"/>
  <c r="R346" i="11"/>
  <c r="L346" i="11"/>
  <c r="S346" i="11"/>
  <c r="Q346" i="11"/>
  <c r="N346" i="11"/>
  <c r="G346" i="11"/>
  <c r="B346" i="11"/>
  <c r="Z346" i="11"/>
  <c r="P346" i="11"/>
  <c r="U346" i="11"/>
  <c r="T346" i="11"/>
  <c r="O346" i="11"/>
  <c r="L289" i="11"/>
  <c r="S289" i="11"/>
  <c r="L290" i="11"/>
  <c r="S290" i="11"/>
  <c r="N290" i="11"/>
  <c r="T290" i="11"/>
  <c r="P290" i="11"/>
  <c r="G290" i="11"/>
  <c r="B290" i="11"/>
  <c r="Z290" i="11"/>
  <c r="O290" i="11"/>
  <c r="R290" i="11"/>
  <c r="W250" i="6"/>
  <c r="B250" i="6"/>
  <c r="C250" i="6"/>
  <c r="P193" i="11"/>
  <c r="N193" i="11"/>
  <c r="U193" i="11"/>
  <c r="R193" i="11"/>
  <c r="G193" i="11"/>
  <c r="B193" i="11"/>
  <c r="C193" i="11"/>
  <c r="O193" i="11"/>
  <c r="Q193" i="11"/>
  <c r="L193" i="11"/>
  <c r="S193" i="11"/>
  <c r="L192" i="11"/>
  <c r="S192" i="11"/>
  <c r="T193" i="11"/>
  <c r="P230" i="11"/>
  <c r="L230" i="11"/>
  <c r="S230" i="11"/>
  <c r="L229" i="11"/>
  <c r="S229" i="11"/>
  <c r="U230" i="11"/>
  <c r="N230" i="11"/>
  <c r="G230" i="11"/>
  <c r="B230" i="11"/>
  <c r="Z230" i="11"/>
  <c r="Q230" i="11"/>
  <c r="T230" i="11"/>
  <c r="R230" i="11"/>
  <c r="O230" i="11"/>
  <c r="W716" i="6"/>
  <c r="B716" i="6"/>
  <c r="V716" i="6"/>
  <c r="U716" i="6"/>
  <c r="W547" i="6"/>
  <c r="B547" i="6"/>
  <c r="V547" i="6"/>
  <c r="U547" i="6"/>
  <c r="W165" i="6"/>
  <c r="B165" i="6"/>
  <c r="V165" i="6"/>
  <c r="U165" i="6"/>
  <c r="L404" i="11"/>
  <c r="M404" i="11"/>
  <c r="R405" i="11"/>
  <c r="O405" i="11"/>
  <c r="U405" i="11"/>
  <c r="T405" i="11"/>
  <c r="Q640" i="11"/>
  <c r="G640" i="11"/>
  <c r="B640" i="11"/>
  <c r="C640" i="11"/>
  <c r="L640" i="11"/>
  <c r="S640" i="11"/>
  <c r="P640" i="11"/>
  <c r="T640" i="11"/>
  <c r="R640" i="11"/>
  <c r="O640" i="11"/>
  <c r="U640" i="11"/>
  <c r="N640" i="11"/>
  <c r="L639" i="11"/>
  <c r="S639" i="11"/>
  <c r="T424" i="11"/>
  <c r="P424" i="11"/>
  <c r="L424" i="11"/>
  <c r="S424" i="11"/>
  <c r="U424" i="11"/>
  <c r="Q424" i="11"/>
  <c r="O424" i="11"/>
  <c r="G424" i="11"/>
  <c r="B424" i="11"/>
  <c r="C424" i="11"/>
  <c r="N424" i="11"/>
  <c r="R424" i="11"/>
  <c r="L423" i="11"/>
  <c r="S423" i="11"/>
  <c r="W474" i="6"/>
  <c r="B474" i="6"/>
  <c r="V474" i="6"/>
  <c r="U474" i="6"/>
  <c r="R765" i="11"/>
  <c r="N765" i="11"/>
  <c r="O126" i="11"/>
  <c r="L126" i="11"/>
  <c r="S126" i="11"/>
  <c r="N126" i="11"/>
  <c r="U126" i="11"/>
  <c r="R126" i="11"/>
  <c r="G126" i="11"/>
  <c r="B126" i="11"/>
  <c r="Z126" i="11"/>
  <c r="O750" i="11"/>
  <c r="T750" i="11"/>
  <c r="P750" i="11"/>
  <c r="Q750" i="11"/>
  <c r="L750" i="11"/>
  <c r="S750" i="11"/>
  <c r="R750" i="11"/>
  <c r="U750" i="11"/>
  <c r="G750" i="11"/>
  <c r="B750" i="11"/>
  <c r="Z750" i="11"/>
  <c r="L749" i="11"/>
  <c r="S749" i="11"/>
  <c r="N750" i="11"/>
  <c r="L794" i="11"/>
  <c r="S794" i="11"/>
  <c r="N795" i="11"/>
  <c r="Q795" i="11"/>
  <c r="T795" i="11"/>
  <c r="L795" i="11"/>
  <c r="S795" i="11"/>
  <c r="G795" i="11"/>
  <c r="B795" i="11"/>
  <c r="C795" i="11"/>
  <c r="P795" i="11"/>
  <c r="R795" i="11"/>
  <c r="L723" i="11"/>
  <c r="S723" i="11"/>
  <c r="O724" i="11"/>
  <c r="R724" i="11"/>
  <c r="L724" i="11"/>
  <c r="S724" i="11"/>
  <c r="P724" i="11"/>
  <c r="Q724" i="11"/>
  <c r="N724" i="11"/>
  <c r="G724" i="11"/>
  <c r="B724" i="11"/>
  <c r="C724" i="11"/>
  <c r="U724" i="11"/>
  <c r="T724" i="11"/>
  <c r="W155" i="6"/>
  <c r="B155" i="6"/>
  <c r="V155" i="6"/>
  <c r="U155" i="6"/>
  <c r="U347" i="11"/>
  <c r="R347" i="11"/>
  <c r="P347" i="11"/>
  <c r="L347" i="11"/>
  <c r="S347" i="11"/>
  <c r="T347" i="11"/>
  <c r="G347" i="11"/>
  <c r="B347" i="11"/>
  <c r="C347" i="11"/>
  <c r="O347" i="11"/>
  <c r="Q347" i="11"/>
  <c r="N347" i="11"/>
  <c r="R194" i="11"/>
  <c r="U194" i="11"/>
  <c r="Q194" i="11"/>
  <c r="P194" i="11"/>
  <c r="O194" i="11"/>
  <c r="T194" i="11"/>
  <c r="G194" i="11"/>
  <c r="B194" i="11"/>
  <c r="Z194" i="11"/>
  <c r="U128" i="11"/>
  <c r="N128" i="11"/>
  <c r="R128" i="11"/>
  <c r="L128" i="11"/>
  <c r="S128" i="11"/>
  <c r="Q128" i="11"/>
  <c r="W646" i="6"/>
  <c r="B646" i="6"/>
  <c r="V646" i="6"/>
  <c r="U646" i="6"/>
  <c r="G594" i="11"/>
  <c r="B594" i="11"/>
  <c r="C594" i="11"/>
  <c r="L594" i="11"/>
  <c r="S594" i="11"/>
  <c r="O594" i="11"/>
  <c r="P594" i="11"/>
  <c r="T594" i="11"/>
  <c r="U594" i="11"/>
  <c r="R594" i="11"/>
  <c r="L593" i="11"/>
  <c r="S593" i="11"/>
  <c r="G273" i="11"/>
  <c r="B273" i="11"/>
  <c r="C273" i="11"/>
  <c r="O273" i="11"/>
  <c r="U273" i="11"/>
  <c r="L272" i="11"/>
  <c r="S272" i="11"/>
  <c r="N273" i="11"/>
  <c r="P273" i="11"/>
  <c r="T273" i="11"/>
  <c r="R273" i="11"/>
  <c r="Q273" i="11"/>
  <c r="L432" i="11"/>
  <c r="S432" i="11"/>
  <c r="P433" i="11"/>
  <c r="T433" i="11"/>
  <c r="G433" i="11"/>
  <c r="B433" i="11"/>
  <c r="Z433" i="11"/>
  <c r="L433" i="11"/>
  <c r="S433" i="11"/>
  <c r="U433" i="11"/>
  <c r="R433" i="11"/>
  <c r="N433" i="11"/>
  <c r="B301" i="6"/>
  <c r="V301" i="6"/>
  <c r="U301" i="6"/>
  <c r="W301" i="6"/>
  <c r="B684" i="6"/>
  <c r="V684" i="6"/>
  <c r="U684" i="6"/>
  <c r="W684" i="6"/>
  <c r="B182" i="6"/>
  <c r="V182" i="6"/>
  <c r="U182" i="6"/>
  <c r="W182" i="6"/>
  <c r="G352" i="11"/>
  <c r="B352" i="11"/>
  <c r="Z352" i="11"/>
  <c r="R352" i="11"/>
  <c r="T352" i="11"/>
  <c r="Q352" i="11"/>
  <c r="N352" i="11"/>
  <c r="L352" i="11"/>
  <c r="S352" i="11"/>
  <c r="L351" i="11"/>
  <c r="S351" i="11"/>
  <c r="P352" i="11"/>
  <c r="L221" i="11"/>
  <c r="S221" i="11"/>
  <c r="O222" i="11"/>
  <c r="T222" i="11"/>
  <c r="N222" i="11"/>
  <c r="P222" i="11"/>
  <c r="R222" i="11"/>
  <c r="L222" i="11"/>
  <c r="S222" i="11"/>
  <c r="L680" i="11"/>
  <c r="S680" i="11"/>
  <c r="U681" i="11"/>
  <c r="N681" i="11"/>
  <c r="R681" i="11"/>
  <c r="O681" i="11"/>
  <c r="P681" i="11"/>
  <c r="T681" i="11"/>
  <c r="Q681" i="11"/>
  <c r="W516" i="6"/>
  <c r="B516" i="6"/>
  <c r="C516" i="6"/>
  <c r="B380" i="6"/>
  <c r="C380" i="6"/>
  <c r="W380" i="6"/>
  <c r="B404" i="6"/>
  <c r="V404" i="6"/>
  <c r="U404" i="6"/>
  <c r="W404" i="6"/>
  <c r="L176" i="11"/>
  <c r="S176" i="11"/>
  <c r="O177" i="11"/>
  <c r="R177" i="11"/>
  <c r="L177" i="11"/>
  <c r="S177" i="11"/>
  <c r="G177" i="11"/>
  <c r="B177" i="11"/>
  <c r="C177" i="11"/>
  <c r="T177" i="11"/>
  <c r="U177" i="11"/>
  <c r="L86" i="11"/>
  <c r="S86" i="11"/>
  <c r="N87" i="11"/>
  <c r="U87" i="11"/>
  <c r="T87" i="11"/>
  <c r="P87" i="11"/>
  <c r="G87" i="11"/>
  <c r="B87" i="11"/>
  <c r="Z87" i="11"/>
  <c r="L566" i="11"/>
  <c r="S566" i="11"/>
  <c r="U566" i="11"/>
  <c r="N566" i="11"/>
  <c r="G566" i="11"/>
  <c r="B566" i="11"/>
  <c r="C566" i="11"/>
  <c r="R566" i="11"/>
  <c r="T566" i="11"/>
  <c r="O566" i="11"/>
  <c r="Q566" i="11"/>
  <c r="W278" i="6"/>
  <c r="B278" i="6"/>
  <c r="C278" i="6"/>
  <c r="O601" i="11"/>
  <c r="G601" i="11"/>
  <c r="B601" i="11"/>
  <c r="Z601" i="11"/>
  <c r="P601" i="11"/>
  <c r="R601" i="11"/>
  <c r="L601" i="11"/>
  <c r="S601" i="11"/>
  <c r="Q601" i="11"/>
  <c r="N601" i="11"/>
  <c r="L513" i="11"/>
  <c r="S513" i="11"/>
  <c r="G514" i="11"/>
  <c r="B514" i="11"/>
  <c r="C514" i="11"/>
  <c r="Q514" i="11"/>
  <c r="N514" i="11"/>
  <c r="T514" i="11"/>
  <c r="R514" i="11"/>
  <c r="O514" i="11"/>
  <c r="U514" i="11"/>
  <c r="L253" i="11"/>
  <c r="S253" i="11"/>
  <c r="P254" i="11"/>
  <c r="G254" i="11"/>
  <c r="B254" i="11"/>
  <c r="Z254" i="11"/>
  <c r="R254" i="11"/>
  <c r="N254" i="11"/>
  <c r="T254" i="11"/>
  <c r="Q254" i="11"/>
  <c r="U254" i="11"/>
  <c r="B190" i="6"/>
  <c r="C190" i="6"/>
  <c r="W190" i="6"/>
  <c r="N579" i="11"/>
  <c r="O579" i="11"/>
  <c r="R579" i="11"/>
  <c r="P579" i="11"/>
  <c r="G579" i="11"/>
  <c r="B579" i="11"/>
  <c r="C579" i="11"/>
  <c r="L579" i="11"/>
  <c r="S579" i="11"/>
  <c r="U579" i="11"/>
  <c r="Q579" i="11"/>
  <c r="L578" i="11"/>
  <c r="S578" i="11"/>
  <c r="L116" i="11"/>
  <c r="S116" i="11"/>
  <c r="T217" i="11"/>
  <c r="O217" i="11"/>
  <c r="P131" i="11"/>
  <c r="O87" i="11"/>
  <c r="P330" i="11"/>
  <c r="R811" i="11"/>
  <c r="P514" i="11"/>
  <c r="B320" i="6"/>
  <c r="C320" i="6"/>
  <c r="L345" i="11"/>
  <c r="S345" i="11"/>
  <c r="Q126" i="11"/>
  <c r="W197" i="6"/>
  <c r="L541" i="11"/>
  <c r="S541" i="11"/>
  <c r="G753" i="11"/>
  <c r="B753" i="11"/>
  <c r="Z753" i="11"/>
  <c r="L121" i="11"/>
  <c r="S121" i="11"/>
  <c r="O254" i="11"/>
  <c r="T601" i="11"/>
  <c r="G681" i="11"/>
  <c r="B681" i="11"/>
  <c r="Z681" i="11"/>
  <c r="L681" i="11"/>
  <c r="S681" i="11"/>
  <c r="L682" i="11"/>
  <c r="S682" i="11"/>
  <c r="N682" i="11"/>
  <c r="O682" i="11"/>
  <c r="T682" i="11"/>
  <c r="L828" i="11"/>
  <c r="S828" i="11"/>
  <c r="U829" i="11"/>
  <c r="L829" i="11"/>
  <c r="S829" i="11"/>
  <c r="R829" i="11"/>
  <c r="O829" i="11"/>
  <c r="G829" i="11"/>
  <c r="B829" i="11"/>
  <c r="C829" i="11"/>
  <c r="P829" i="11"/>
  <c r="T829" i="11"/>
  <c r="W29" i="6"/>
  <c r="B29" i="6"/>
  <c r="V29" i="6"/>
  <c r="U29" i="6"/>
  <c r="W752" i="6"/>
  <c r="B752" i="6"/>
  <c r="C752" i="6"/>
  <c r="W509" i="6"/>
  <c r="B509" i="6"/>
  <c r="C509" i="6"/>
  <c r="L319" i="11"/>
  <c r="M319" i="11"/>
  <c r="T320" i="11"/>
  <c r="U320" i="11"/>
  <c r="R626" i="11"/>
  <c r="U626" i="11"/>
  <c r="N626" i="11"/>
  <c r="L626" i="11"/>
  <c r="S626" i="11"/>
  <c r="P626" i="11"/>
  <c r="T626" i="11"/>
  <c r="O626" i="11"/>
  <c r="O758" i="11"/>
  <c r="L758" i="11"/>
  <c r="S758" i="11"/>
  <c r="T758" i="11"/>
  <c r="L757" i="11"/>
  <c r="S757" i="11"/>
  <c r="U758" i="11"/>
  <c r="N758" i="11"/>
  <c r="L144" i="11"/>
  <c r="S144" i="11"/>
  <c r="G145" i="11"/>
  <c r="B145" i="11"/>
  <c r="C145" i="11"/>
  <c r="O145" i="11"/>
  <c r="U145" i="11"/>
  <c r="Q145" i="11"/>
  <c r="T145" i="11"/>
  <c r="R145" i="11"/>
  <c r="N145" i="11"/>
  <c r="Q183" i="11"/>
  <c r="N183" i="11"/>
  <c r="P183" i="11"/>
  <c r="R183" i="11"/>
  <c r="L182" i="11"/>
  <c r="S182" i="11"/>
  <c r="G183" i="11"/>
  <c r="B183" i="11"/>
  <c r="C183" i="11"/>
  <c r="T183" i="11"/>
  <c r="O183" i="11"/>
  <c r="L183" i="11"/>
  <c r="S183" i="11"/>
  <c r="U183" i="11"/>
  <c r="R217" i="11"/>
  <c r="Q217" i="11"/>
  <c r="G217" i="11"/>
  <c r="B217" i="11"/>
  <c r="C217" i="11"/>
  <c r="Q320" i="11"/>
  <c r="L320" i="11"/>
  <c r="S320" i="11"/>
  <c r="L131" i="11"/>
  <c r="S131" i="11"/>
  <c r="R87" i="11"/>
  <c r="N330" i="11"/>
  <c r="U682" i="11"/>
  <c r="L117" i="11"/>
  <c r="S117" i="11"/>
  <c r="L514" i="11"/>
  <c r="S514" i="11"/>
  <c r="L764" i="11"/>
  <c r="S764" i="11"/>
  <c r="Q829" i="11"/>
  <c r="G204" i="11"/>
  <c r="B204" i="11"/>
  <c r="Z204" i="11"/>
  <c r="P126" i="11"/>
  <c r="U222" i="11"/>
  <c r="Q290" i="11"/>
  <c r="P177" i="11"/>
  <c r="Q626" i="11"/>
  <c r="B260" i="6"/>
  <c r="V260" i="6"/>
  <c r="U260" i="6"/>
  <c r="L378" i="11"/>
  <c r="S378" i="11"/>
  <c r="N379" i="11"/>
  <c r="U379" i="11"/>
  <c r="G379" i="11"/>
  <c r="B379" i="11"/>
  <c r="C379" i="11"/>
  <c r="R379" i="11"/>
  <c r="Q379" i="11"/>
  <c r="T379" i="11"/>
  <c r="P379" i="11"/>
  <c r="R224" i="11"/>
  <c r="O224" i="11"/>
  <c r="G224" i="11"/>
  <c r="B224" i="11"/>
  <c r="C224" i="11"/>
  <c r="L223" i="11"/>
  <c r="S223" i="11"/>
  <c r="W527" i="6"/>
  <c r="B527" i="6"/>
  <c r="C527" i="6"/>
  <c r="Q108" i="11"/>
  <c r="R108" i="11"/>
  <c r="L107" i="11"/>
  <c r="S107" i="11"/>
  <c r="P108" i="11"/>
  <c r="L108" i="11"/>
  <c r="S108" i="11"/>
  <c r="U108" i="11"/>
  <c r="O108" i="11"/>
  <c r="B319" i="6"/>
  <c r="C319" i="6"/>
  <c r="W319" i="6"/>
  <c r="U519" i="11"/>
  <c r="P519" i="11"/>
  <c r="N519" i="11"/>
  <c r="O519" i="11"/>
  <c r="L518" i="11"/>
  <c r="S518" i="11"/>
  <c r="R519" i="11"/>
  <c r="Q519" i="11"/>
  <c r="T519" i="11"/>
  <c r="G519" i="11"/>
  <c r="B519" i="11"/>
  <c r="C519" i="11"/>
  <c r="L810" i="11"/>
  <c r="S810" i="11"/>
  <c r="P811" i="11"/>
  <c r="U811" i="11"/>
  <c r="G811" i="11"/>
  <c r="B811" i="11"/>
  <c r="C811" i="11"/>
  <c r="Q811" i="11"/>
  <c r="T811" i="11"/>
  <c r="Q726" i="11"/>
  <c r="U726" i="11"/>
  <c r="G726" i="11"/>
  <c r="B726" i="11"/>
  <c r="Z726" i="11"/>
  <c r="T726" i="11"/>
  <c r="L725" i="11"/>
  <c r="S725" i="11"/>
  <c r="R320" i="11"/>
  <c r="P320" i="11"/>
  <c r="B344" i="6"/>
  <c r="V344" i="6"/>
  <c r="U344" i="6"/>
  <c r="O131" i="11"/>
  <c r="G131" i="11"/>
  <c r="B131" i="11"/>
  <c r="Z131" i="11"/>
  <c r="L87" i="11"/>
  <c r="S87" i="11"/>
  <c r="L330" i="11"/>
  <c r="S330" i="11"/>
  <c r="L811" i="11"/>
  <c r="S811" i="11"/>
  <c r="P682" i="11"/>
  <c r="G682" i="11"/>
  <c r="B682" i="11"/>
  <c r="Z682" i="11"/>
  <c r="N117" i="11"/>
  <c r="B793" i="6"/>
  <c r="V793" i="6"/>
  <c r="U793" i="6"/>
  <c r="L565" i="11"/>
  <c r="S565" i="11"/>
  <c r="L26" i="11"/>
  <c r="S26" i="11"/>
  <c r="L600" i="11"/>
  <c r="S600" i="11"/>
  <c r="L475" i="11"/>
  <c r="S475" i="11"/>
  <c r="N829" i="11"/>
  <c r="N204" i="11"/>
  <c r="G222" i="11"/>
  <c r="B222" i="11"/>
  <c r="C222" i="11"/>
  <c r="L145" i="11"/>
  <c r="S145" i="11"/>
  <c r="G298" i="11"/>
  <c r="B298" i="11"/>
  <c r="C298" i="11"/>
  <c r="L753" i="11"/>
  <c r="S753" i="11"/>
  <c r="G108" i="11"/>
  <c r="B108" i="11"/>
  <c r="C108" i="11"/>
  <c r="U290" i="11"/>
  <c r="N177" i="11"/>
  <c r="L684" i="11"/>
  <c r="S684" i="11"/>
  <c r="G626" i="11"/>
  <c r="B626" i="11"/>
  <c r="C626" i="11"/>
  <c r="Q416" i="11"/>
  <c r="L625" i="11"/>
  <c r="S625" i="11"/>
  <c r="T476" i="11"/>
  <c r="R27" i="11"/>
  <c r="L68" i="11"/>
  <c r="S68" i="11"/>
  <c r="N69" i="11"/>
  <c r="O69" i="11"/>
  <c r="R69" i="11"/>
  <c r="Q69" i="11"/>
  <c r="T69" i="11"/>
  <c r="G69" i="11"/>
  <c r="B69" i="11"/>
  <c r="Z69" i="11"/>
  <c r="B732" i="6"/>
  <c r="C732" i="6"/>
  <c r="W732" i="6"/>
  <c r="R540" i="11"/>
  <c r="U540" i="11"/>
  <c r="G540" i="11"/>
  <c r="B540" i="11"/>
  <c r="C540" i="11"/>
  <c r="L539" i="11"/>
  <c r="M539" i="11"/>
  <c r="N540" i="11"/>
  <c r="L540" i="11"/>
  <c r="S540" i="11"/>
  <c r="Q540" i="11"/>
  <c r="P540" i="11"/>
  <c r="O540" i="11"/>
  <c r="T540" i="11"/>
  <c r="R417" i="11"/>
  <c r="U417" i="11"/>
  <c r="L417" i="11"/>
  <c r="S417" i="11"/>
  <c r="T417" i="11"/>
  <c r="G417" i="11"/>
  <c r="B417" i="11"/>
  <c r="Z417" i="11"/>
  <c r="O417" i="11"/>
  <c r="Q417" i="11"/>
  <c r="P417" i="11"/>
  <c r="N417" i="11"/>
  <c r="P515" i="11"/>
  <c r="N515" i="11"/>
  <c r="G515" i="11"/>
  <c r="B515" i="11"/>
  <c r="Z515" i="11"/>
  <c r="L515" i="11"/>
  <c r="S515" i="11"/>
  <c r="O515" i="11"/>
  <c r="U515" i="11"/>
  <c r="Q515" i="11"/>
  <c r="T515" i="11"/>
  <c r="R515" i="11"/>
  <c r="B210" i="6"/>
  <c r="C210" i="6"/>
  <c r="W210" i="6"/>
  <c r="L373" i="11"/>
  <c r="S373" i="11"/>
  <c r="T374" i="11"/>
  <c r="U374" i="11"/>
  <c r="R374" i="11"/>
  <c r="N374" i="11"/>
  <c r="G374" i="11"/>
  <c r="B374" i="11"/>
  <c r="C374" i="11"/>
  <c r="Q374" i="11"/>
  <c r="O374" i="11"/>
  <c r="R695" i="11"/>
  <c r="U695" i="11"/>
  <c r="G695" i="11"/>
  <c r="B695" i="11"/>
  <c r="C695" i="11"/>
  <c r="T695" i="11"/>
  <c r="O695" i="11"/>
  <c r="Q695" i="11"/>
  <c r="P695" i="11"/>
  <c r="L694" i="11"/>
  <c r="S694" i="11"/>
  <c r="N695" i="11"/>
  <c r="L502" i="11"/>
  <c r="M502" i="11"/>
  <c r="U503" i="11"/>
  <c r="L503" i="11"/>
  <c r="S503" i="11"/>
  <c r="N503" i="11"/>
  <c r="O503" i="11"/>
  <c r="R503" i="11"/>
  <c r="T503" i="11"/>
  <c r="W337" i="6"/>
  <c r="B337" i="6"/>
  <c r="V337" i="6"/>
  <c r="U337" i="6"/>
  <c r="Q581" i="11"/>
  <c r="G581" i="11"/>
  <c r="B581" i="11"/>
  <c r="Z581" i="11"/>
  <c r="L581" i="11"/>
  <c r="S581" i="11"/>
  <c r="N581" i="11"/>
  <c r="R581" i="11"/>
  <c r="T581" i="11"/>
  <c r="U581" i="11"/>
  <c r="P581" i="11"/>
  <c r="O581" i="11"/>
  <c r="L580" i="11"/>
  <c r="S580" i="11"/>
  <c r="L790" i="11"/>
  <c r="S790" i="11"/>
  <c r="G791" i="11"/>
  <c r="B791" i="11"/>
  <c r="C791" i="11"/>
  <c r="Q791" i="11"/>
  <c r="O791" i="11"/>
  <c r="P791" i="11"/>
  <c r="N791" i="11"/>
  <c r="L791" i="11"/>
  <c r="T791" i="11"/>
  <c r="W497" i="6"/>
  <c r="B497" i="6"/>
  <c r="V497" i="6"/>
  <c r="U497" i="6"/>
  <c r="B823" i="6"/>
  <c r="C823" i="6"/>
  <c r="W823" i="6"/>
  <c r="U134" i="11"/>
  <c r="Q134" i="11"/>
  <c r="N134" i="11"/>
  <c r="L134" i="11"/>
  <c r="G134" i="11"/>
  <c r="B134" i="11"/>
  <c r="C134" i="11"/>
  <c r="O134" i="11"/>
  <c r="T134" i="11"/>
  <c r="U527" i="11"/>
  <c r="Q527" i="11"/>
  <c r="L527" i="11"/>
  <c r="S527" i="11"/>
  <c r="N527" i="11"/>
  <c r="O527" i="11"/>
  <c r="R527" i="11"/>
  <c r="P527" i="11"/>
  <c r="T527" i="11"/>
  <c r="G742" i="11"/>
  <c r="B742" i="11"/>
  <c r="Z742" i="11"/>
  <c r="R742" i="11"/>
  <c r="U742" i="11"/>
  <c r="L742" i="11"/>
  <c r="S742" i="11"/>
  <c r="P742" i="11"/>
  <c r="O742" i="11"/>
  <c r="N742" i="11"/>
  <c r="Q742" i="11"/>
  <c r="T742" i="11"/>
  <c r="T777" i="11"/>
  <c r="L777" i="11"/>
  <c r="S777" i="11"/>
  <c r="P777" i="11"/>
  <c r="U777" i="11"/>
  <c r="O777" i="11"/>
  <c r="N777" i="11"/>
  <c r="G777" i="11"/>
  <c r="B777" i="11"/>
  <c r="Z777" i="11"/>
  <c r="Q777" i="11"/>
  <c r="B664" i="6"/>
  <c r="V664" i="6"/>
  <c r="U664" i="6"/>
  <c r="W664" i="6"/>
  <c r="W810" i="6"/>
  <c r="B810" i="6"/>
  <c r="C810" i="6"/>
  <c r="L827" i="11"/>
  <c r="S827" i="11"/>
  <c r="N827" i="11"/>
  <c r="T827" i="11"/>
  <c r="Q827" i="11"/>
  <c r="R827" i="11"/>
  <c r="O827" i="11"/>
  <c r="P827" i="11"/>
  <c r="U827" i="11"/>
  <c r="Q179" i="11"/>
  <c r="P179" i="11"/>
  <c r="L178" i="11"/>
  <c r="S178" i="11"/>
  <c r="N179" i="11"/>
  <c r="L179" i="11"/>
  <c r="S179" i="11"/>
  <c r="R179" i="11"/>
  <c r="O179" i="11"/>
  <c r="U179" i="11"/>
  <c r="G179" i="11"/>
  <c r="B179" i="11"/>
  <c r="C179" i="11"/>
  <c r="L275" i="11"/>
  <c r="S275" i="11"/>
  <c r="Q275" i="11"/>
  <c r="N275" i="11"/>
  <c r="T275" i="11"/>
  <c r="P275" i="11"/>
  <c r="U275" i="11"/>
  <c r="N166" i="11"/>
  <c r="Q166" i="11"/>
  <c r="T166" i="11"/>
  <c r="O166" i="11"/>
  <c r="G166" i="11"/>
  <c r="B166" i="11"/>
  <c r="Z166" i="11"/>
  <c r="L166" i="11"/>
  <c r="S166" i="11"/>
  <c r="P166" i="11"/>
  <c r="U166" i="11"/>
  <c r="L165" i="11"/>
  <c r="S165" i="11"/>
  <c r="R166" i="11"/>
  <c r="T574" i="11"/>
  <c r="Q574" i="11"/>
  <c r="G574" i="11"/>
  <c r="B574" i="11"/>
  <c r="C574" i="11"/>
  <c r="L574" i="11"/>
  <c r="S574" i="11"/>
  <c r="N574" i="11"/>
  <c r="O574" i="11"/>
  <c r="U574" i="11"/>
  <c r="P574" i="11"/>
  <c r="L573" i="11"/>
  <c r="M573" i="11"/>
  <c r="R574" i="11"/>
  <c r="L269" i="11"/>
  <c r="S269" i="11"/>
  <c r="O270" i="11"/>
  <c r="G270" i="11"/>
  <c r="B270" i="11"/>
  <c r="C270" i="11"/>
  <c r="U270" i="11"/>
  <c r="L270" i="11"/>
  <c r="S270" i="11"/>
  <c r="T270" i="11"/>
  <c r="N270" i="11"/>
  <c r="P270" i="11"/>
  <c r="Q270" i="11"/>
  <c r="R270" i="11"/>
  <c r="W508" i="6"/>
  <c r="B508" i="6"/>
  <c r="V508" i="6"/>
  <c r="U508" i="6"/>
  <c r="P33" i="11"/>
  <c r="T33" i="11"/>
  <c r="G33" i="11"/>
  <c r="B33" i="11"/>
  <c r="C33" i="11"/>
  <c r="R33" i="11"/>
  <c r="Q33" i="11"/>
  <c r="O33" i="11"/>
  <c r="U33" i="11"/>
  <c r="N33" i="11"/>
  <c r="L33" i="11"/>
  <c r="S33" i="11"/>
  <c r="L261" i="11"/>
  <c r="S261" i="11"/>
  <c r="R262" i="11"/>
  <c r="O262" i="11"/>
  <c r="Q262" i="11"/>
  <c r="U262" i="11"/>
  <c r="L262" i="11"/>
  <c r="S262" i="11"/>
  <c r="P262" i="11"/>
  <c r="L586" i="11"/>
  <c r="S586" i="11"/>
  <c r="N586" i="11"/>
  <c r="P586" i="11"/>
  <c r="R586" i="11"/>
  <c r="Q586" i="11"/>
  <c r="U586" i="11"/>
  <c r="G586" i="11"/>
  <c r="B586" i="11"/>
  <c r="C586" i="11"/>
  <c r="L585" i="11"/>
  <c r="S585" i="11"/>
  <c r="G493" i="11"/>
  <c r="B493" i="11"/>
  <c r="C493" i="11"/>
  <c r="N493" i="11"/>
  <c r="R493" i="11"/>
  <c r="U493" i="11"/>
  <c r="T493" i="11"/>
  <c r="L492" i="11"/>
  <c r="S492" i="11"/>
  <c r="O493" i="11"/>
  <c r="P493" i="11"/>
  <c r="L744" i="11"/>
  <c r="S744" i="11"/>
  <c r="P744" i="11"/>
  <c r="N744" i="11"/>
  <c r="T744" i="11"/>
  <c r="O744" i="11"/>
  <c r="U744" i="11"/>
  <c r="G744" i="11"/>
  <c r="B744" i="11"/>
  <c r="C744" i="11"/>
  <c r="R744" i="11"/>
  <c r="G16" i="11"/>
  <c r="B16" i="11"/>
  <c r="Z16" i="11"/>
  <c r="P16" i="11"/>
  <c r="N260" i="11"/>
  <c r="R260" i="11"/>
  <c r="G260" i="11"/>
  <c r="B260" i="11"/>
  <c r="Z260" i="11"/>
  <c r="T456" i="11"/>
  <c r="U456" i="11"/>
  <c r="O516" i="11"/>
  <c r="R516" i="11"/>
  <c r="T516" i="11"/>
  <c r="B827" i="6"/>
  <c r="C827" i="6"/>
  <c r="L741" i="11"/>
  <c r="S741" i="11"/>
  <c r="T586" i="11"/>
  <c r="G262" i="11"/>
  <c r="B262" i="11"/>
  <c r="Z262" i="11"/>
  <c r="R275" i="11"/>
  <c r="Q503" i="11"/>
  <c r="R791" i="11"/>
  <c r="W510" i="6"/>
  <c r="L69" i="11"/>
  <c r="S69" i="11"/>
  <c r="L526" i="11"/>
  <c r="S526" i="11"/>
  <c r="O16" i="11"/>
  <c r="T16" i="11"/>
  <c r="R16" i="11"/>
  <c r="P260" i="11"/>
  <c r="L260" i="11"/>
  <c r="S260" i="11"/>
  <c r="O456" i="11"/>
  <c r="Q456" i="11"/>
  <c r="G516" i="11"/>
  <c r="B516" i="11"/>
  <c r="C516" i="11"/>
  <c r="L516" i="11"/>
  <c r="S516" i="11"/>
  <c r="L374" i="11"/>
  <c r="S374" i="11"/>
  <c r="B149" i="6"/>
  <c r="V149" i="6"/>
  <c r="U149" i="6"/>
  <c r="O275" i="11"/>
  <c r="G503" i="11"/>
  <c r="B503" i="11"/>
  <c r="Z503" i="11"/>
  <c r="U791" i="11"/>
  <c r="Q744" i="11"/>
  <c r="L695" i="11"/>
  <c r="S695" i="11"/>
  <c r="L16" i="11"/>
  <c r="S16" i="11"/>
  <c r="Q260" i="11"/>
  <c r="O260" i="11"/>
  <c r="N456" i="11"/>
  <c r="R456" i="11"/>
  <c r="G456" i="11"/>
  <c r="B456" i="11"/>
  <c r="Z456" i="11"/>
  <c r="U516" i="11"/>
  <c r="T262" i="11"/>
  <c r="P374" i="11"/>
  <c r="G275" i="11"/>
  <c r="R134" i="11"/>
  <c r="P69" i="11"/>
  <c r="T179" i="11"/>
  <c r="G827" i="11"/>
  <c r="B827" i="11"/>
  <c r="Z827" i="11"/>
  <c r="B30" i="6"/>
  <c r="V30" i="6"/>
  <c r="U30" i="6"/>
  <c r="W609" i="6"/>
  <c r="B609" i="6"/>
  <c r="C609" i="6"/>
  <c r="B429" i="6"/>
  <c r="C429" i="6"/>
  <c r="W429" i="6"/>
  <c r="P767" i="11"/>
  <c r="T767" i="11"/>
  <c r="G767" i="11"/>
  <c r="B767" i="11"/>
  <c r="C767" i="11"/>
  <c r="B241" i="6"/>
  <c r="V241" i="6"/>
  <c r="U241" i="6"/>
  <c r="L767" i="11"/>
  <c r="S767" i="11"/>
  <c r="N767" i="11"/>
  <c r="W434" i="6"/>
  <c r="R767" i="11"/>
  <c r="U767" i="11"/>
  <c r="P135" i="11"/>
  <c r="N135" i="11"/>
  <c r="Q32" i="11"/>
  <c r="O32" i="11"/>
  <c r="B124" i="6"/>
  <c r="V124" i="6"/>
  <c r="U124" i="6"/>
  <c r="W828" i="6"/>
  <c r="W559" i="6"/>
  <c r="R135" i="11"/>
  <c r="Q135" i="11"/>
  <c r="T32" i="11"/>
  <c r="R32" i="11"/>
  <c r="G32" i="11"/>
  <c r="B32" i="11"/>
  <c r="C32" i="11"/>
  <c r="B580" i="6"/>
  <c r="V580" i="6"/>
  <c r="U580" i="6"/>
  <c r="U135" i="11"/>
  <c r="L32" i="11"/>
  <c r="S32" i="11"/>
  <c r="Q224" i="11"/>
  <c r="T224" i="11"/>
  <c r="L726" i="11"/>
  <c r="S726" i="11"/>
  <c r="R726" i="11"/>
  <c r="Q758" i="11"/>
  <c r="P758" i="11"/>
  <c r="G758" i="11"/>
  <c r="B758" i="11"/>
  <c r="Z758" i="11"/>
  <c r="B314" i="6"/>
  <c r="V314" i="6"/>
  <c r="U314" i="6"/>
  <c r="N27" i="11"/>
  <c r="U352" i="11"/>
  <c r="O352" i="11"/>
  <c r="N224" i="11"/>
  <c r="P224" i="11"/>
  <c r="L224" i="11"/>
  <c r="S224" i="11"/>
  <c r="N726" i="11"/>
  <c r="O726" i="11"/>
  <c r="P566" i="11"/>
  <c r="T579" i="11"/>
  <c r="R758" i="11"/>
  <c r="U224" i="11"/>
  <c r="P726" i="11"/>
  <c r="H2" i="9"/>
  <c r="M438" i="11"/>
  <c r="M734" i="11"/>
  <c r="M118" i="11"/>
  <c r="M119" i="11"/>
  <c r="M498" i="11"/>
  <c r="M598" i="11"/>
  <c r="M371" i="11"/>
  <c r="M79" i="11"/>
  <c r="M772" i="11"/>
  <c r="M701" i="11"/>
  <c r="M355" i="11"/>
  <c r="M562" i="11"/>
  <c r="M402" i="11"/>
  <c r="M328" i="11"/>
  <c r="M348" i="11"/>
  <c r="M365" i="11"/>
  <c r="M801" i="11"/>
  <c r="M170" i="11"/>
  <c r="M463" i="11"/>
  <c r="M361" i="11"/>
  <c r="M569" i="11"/>
  <c r="M25" i="11"/>
  <c r="M342" i="11"/>
  <c r="S498" i="11"/>
  <c r="M247" i="11"/>
  <c r="M802" i="11"/>
  <c r="M483" i="11"/>
  <c r="M547" i="11"/>
  <c r="M782" i="11"/>
  <c r="M403" i="11"/>
  <c r="M439" i="11"/>
  <c r="M42" i="11"/>
  <c r="M398" i="11"/>
  <c r="M663" i="11"/>
  <c r="M572" i="11"/>
  <c r="M209" i="11"/>
  <c r="M628" i="11"/>
  <c r="M497" i="11"/>
  <c r="M139" i="11"/>
  <c r="S328" i="11"/>
  <c r="S598" i="11"/>
  <c r="M24" i="11"/>
  <c r="M185" i="11"/>
  <c r="S348" i="11"/>
  <c r="M595" i="11"/>
  <c r="S808" i="11"/>
  <c r="S25" i="11"/>
  <c r="M786" i="11"/>
  <c r="M648" i="11"/>
  <c r="B557" i="11"/>
  <c r="C557" i="11"/>
  <c r="M557" i="11"/>
  <c r="M367" i="11"/>
  <c r="M546" i="11"/>
  <c r="M425" i="11"/>
  <c r="M487" i="11"/>
  <c r="M233" i="11"/>
  <c r="M426" i="11"/>
  <c r="M739" i="11"/>
  <c r="M717" i="11"/>
  <c r="B213" i="11"/>
  <c r="Z213" i="11"/>
  <c r="M213" i="11"/>
  <c r="B152" i="11"/>
  <c r="Z152" i="11"/>
  <c r="B332" i="11"/>
  <c r="C332" i="11"/>
  <c r="M159" i="11"/>
  <c r="M309" i="11"/>
  <c r="S463" i="11"/>
  <c r="M529" i="11"/>
  <c r="S701" i="11"/>
  <c r="M162" i="11"/>
  <c r="S447" i="11"/>
  <c r="M658" i="11"/>
  <c r="M380" i="11"/>
  <c r="S398" i="11"/>
  <c r="M466" i="11"/>
  <c r="M674" i="11"/>
  <c r="M23" i="11"/>
  <c r="S371" i="11"/>
  <c r="M310" i="11"/>
  <c r="M718" i="11"/>
  <c r="M114" i="11"/>
  <c r="M809" i="11"/>
  <c r="S79" i="11"/>
  <c r="M762" i="11"/>
  <c r="M642" i="11"/>
  <c r="M99" i="11"/>
  <c r="M720" i="11"/>
  <c r="M443" i="11"/>
  <c r="M180" i="11"/>
  <c r="S24" i="11"/>
  <c r="M561" i="11"/>
  <c r="M397" i="11"/>
  <c r="M678" i="11"/>
  <c r="M188" i="11"/>
  <c r="M528" i="11"/>
  <c r="M612" i="11"/>
  <c r="M366" i="11"/>
  <c r="M785" i="11"/>
  <c r="M482" i="11"/>
  <c r="M41" i="11"/>
  <c r="M780" i="11"/>
  <c r="M220" i="11"/>
  <c r="M621" i="11"/>
  <c r="M450" i="11"/>
  <c r="M719" i="11"/>
  <c r="M825" i="11"/>
  <c r="M657" i="11"/>
  <c r="M553" i="11"/>
  <c r="Z214" i="11"/>
  <c r="C407" i="6"/>
  <c r="V407" i="6"/>
  <c r="U407" i="6"/>
  <c r="V476" i="6"/>
  <c r="U476" i="6"/>
  <c r="C476" i="6"/>
  <c r="Z590" i="11"/>
  <c r="C793" i="11"/>
  <c r="Z793" i="11"/>
  <c r="M59" i="11"/>
  <c r="C709" i="6"/>
  <c r="V709" i="6"/>
  <c r="U709" i="6"/>
  <c r="Z142" i="11"/>
  <c r="C142" i="11"/>
  <c r="C221" i="6"/>
  <c r="V221" i="6"/>
  <c r="U221" i="6"/>
  <c r="V670" i="6"/>
  <c r="U670" i="6"/>
  <c r="C840" i="6"/>
  <c r="V840" i="6"/>
  <c r="U840" i="6"/>
  <c r="Z315" i="11"/>
  <c r="C315" i="11"/>
  <c r="V551" i="6"/>
  <c r="U551" i="6"/>
  <c r="C551" i="6"/>
  <c r="C367" i="6"/>
  <c r="V367" i="6"/>
  <c r="U367" i="6"/>
  <c r="C147" i="6"/>
  <c r="V147" i="6"/>
  <c r="U147" i="6"/>
  <c r="C471" i="6"/>
  <c r="V471" i="6"/>
  <c r="U471" i="6"/>
  <c r="C504" i="11"/>
  <c r="C127" i="11"/>
  <c r="Z127" i="11"/>
  <c r="C469" i="6"/>
  <c r="V469" i="6"/>
  <c r="U469" i="6"/>
  <c r="M246" i="11"/>
  <c r="Z159" i="11"/>
  <c r="C159" i="11"/>
  <c r="C472" i="6"/>
  <c r="V472" i="6"/>
  <c r="U472" i="6"/>
  <c r="V51" i="6"/>
  <c r="U51" i="6"/>
  <c r="C51" i="6"/>
  <c r="V518" i="6"/>
  <c r="U518" i="6"/>
  <c r="C518" i="6"/>
  <c r="V42" i="6"/>
  <c r="U42" i="6"/>
  <c r="V406" i="6"/>
  <c r="U406" i="6"/>
  <c r="C406" i="6"/>
  <c r="Z806" i="11"/>
  <c r="C806" i="11"/>
  <c r="C395" i="11"/>
  <c r="Z395" i="11"/>
  <c r="C600" i="6"/>
  <c r="V600" i="6"/>
  <c r="U600" i="6"/>
  <c r="V722" i="6"/>
  <c r="U722" i="6"/>
  <c r="C722" i="6"/>
  <c r="V459" i="6"/>
  <c r="U459" i="6"/>
  <c r="C459" i="6"/>
  <c r="C121" i="6"/>
  <c r="V121" i="6"/>
  <c r="U121" i="6"/>
  <c r="C623" i="6"/>
  <c r="V623" i="6"/>
  <c r="U623" i="6"/>
  <c r="C529" i="6"/>
  <c r="V529" i="6"/>
  <c r="U529" i="6"/>
  <c r="C772" i="6"/>
  <c r="V772" i="6"/>
  <c r="U772" i="6"/>
  <c r="Z670" i="11"/>
  <c r="C670" i="11"/>
  <c r="V141" i="6"/>
  <c r="U141" i="6"/>
  <c r="C141" i="6"/>
  <c r="C464" i="6"/>
  <c r="V464" i="6"/>
  <c r="U464" i="6"/>
  <c r="V786" i="6"/>
  <c r="U786" i="6"/>
  <c r="C786" i="6"/>
  <c r="C696" i="6"/>
  <c r="V696" i="6"/>
  <c r="U696" i="6"/>
  <c r="Z355" i="11"/>
  <c r="C355" i="11"/>
  <c r="V837" i="6"/>
  <c r="U837" i="6"/>
  <c r="C837" i="6"/>
  <c r="M501" i="11"/>
  <c r="Z816" i="11"/>
  <c r="C816" i="11"/>
  <c r="C652" i="11"/>
  <c r="Z652" i="11"/>
  <c r="V437" i="6"/>
  <c r="U437" i="6"/>
  <c r="C437" i="6"/>
  <c r="V282" i="6"/>
  <c r="U282" i="6"/>
  <c r="C282" i="6"/>
  <c r="M713" i="11"/>
  <c r="V435" i="6"/>
  <c r="U435" i="6"/>
  <c r="C435" i="6"/>
  <c r="C800" i="6"/>
  <c r="V800" i="6"/>
  <c r="U800" i="6"/>
  <c r="C453" i="6"/>
  <c r="V453" i="6"/>
  <c r="U453" i="6"/>
  <c r="M746" i="11"/>
  <c r="C603" i="6"/>
  <c r="V603" i="6"/>
  <c r="U603" i="6"/>
  <c r="V248" i="6"/>
  <c r="U248" i="6"/>
  <c r="C248" i="6"/>
  <c r="C316" i="6"/>
  <c r="V316" i="6"/>
  <c r="U316" i="6"/>
  <c r="C385" i="6"/>
  <c r="V385" i="6"/>
  <c r="U385" i="6"/>
  <c r="V143" i="6"/>
  <c r="U143" i="6"/>
  <c r="C143" i="6"/>
  <c r="M548" i="11"/>
  <c r="C266" i="6"/>
  <c r="V266" i="6"/>
  <c r="U266" i="6"/>
  <c r="C706" i="6"/>
  <c r="V706" i="6"/>
  <c r="U706" i="6"/>
  <c r="Z701" i="11"/>
  <c r="C701" i="11"/>
  <c r="Z764" i="11"/>
  <c r="C764" i="11"/>
  <c r="Z209" i="11"/>
  <c r="C209" i="11"/>
  <c r="C782" i="11"/>
  <c r="Z782" i="11"/>
  <c r="V342" i="6"/>
  <c r="U342" i="6"/>
  <c r="C342" i="6"/>
  <c r="Z365" i="11"/>
  <c r="C365" i="11"/>
  <c r="M169" i="11"/>
  <c r="C706" i="11"/>
  <c r="Z706" i="11"/>
  <c r="V830" i="6"/>
  <c r="U830" i="6"/>
  <c r="C830" i="6"/>
  <c r="V191" i="6"/>
  <c r="U191" i="6"/>
  <c r="C351" i="11"/>
  <c r="Z351" i="11"/>
  <c r="Z236" i="11"/>
  <c r="C236" i="11"/>
  <c r="C832" i="6"/>
  <c r="V832" i="6"/>
  <c r="U832" i="6"/>
  <c r="C199" i="6"/>
  <c r="C322" i="6"/>
  <c r="V322" i="6"/>
  <c r="U322" i="6"/>
  <c r="C483" i="6"/>
  <c r="V483" i="6"/>
  <c r="U483" i="6"/>
  <c r="C283" i="6"/>
  <c r="V283" i="6"/>
  <c r="U283" i="6"/>
  <c r="Z137" i="11"/>
  <c r="C137" i="11"/>
  <c r="C61" i="11"/>
  <c r="C725" i="11"/>
  <c r="Z725" i="11"/>
  <c r="V189" i="6"/>
  <c r="U189" i="6"/>
  <c r="C556" i="6"/>
  <c r="V556" i="6"/>
  <c r="U556" i="6"/>
  <c r="C61" i="6"/>
  <c r="V61" i="6"/>
  <c r="U61" i="6"/>
  <c r="V106" i="6"/>
  <c r="U106" i="6"/>
  <c r="C106" i="6"/>
  <c r="C206" i="6"/>
  <c r="V206" i="6"/>
  <c r="U206" i="6"/>
  <c r="C598" i="6"/>
  <c r="Z658" i="11"/>
  <c r="C658" i="11"/>
  <c r="C328" i="6"/>
  <c r="V328" i="6"/>
  <c r="U328" i="6"/>
  <c r="C492" i="11"/>
  <c r="Z492" i="11"/>
  <c r="Z380" i="11"/>
  <c r="C380" i="11"/>
  <c r="V746" i="6"/>
  <c r="U746" i="6"/>
  <c r="C746" i="6"/>
  <c r="S233" i="11"/>
  <c r="V485" i="6"/>
  <c r="U485" i="6"/>
  <c r="C485" i="6"/>
  <c r="Z573" i="11"/>
  <c r="C573" i="11"/>
  <c r="C481" i="6"/>
  <c r="V481" i="6"/>
  <c r="U481" i="6"/>
  <c r="V611" i="6"/>
  <c r="U611" i="6"/>
  <c r="C611" i="6"/>
  <c r="C242" i="6"/>
  <c r="V242" i="6"/>
  <c r="U242" i="6"/>
  <c r="C423" i="6"/>
  <c r="V423" i="6"/>
  <c r="U423" i="6"/>
  <c r="C158" i="6"/>
  <c r="V158" i="6"/>
  <c r="U158" i="6"/>
  <c r="V44" i="6"/>
  <c r="U44" i="6"/>
  <c r="C44" i="6"/>
  <c r="C552" i="6"/>
  <c r="V552" i="6"/>
  <c r="U552" i="6"/>
  <c r="V336" i="6"/>
  <c r="U336" i="6"/>
  <c r="C336" i="6"/>
  <c r="V410" i="6"/>
  <c r="U410" i="6"/>
  <c r="C410" i="6"/>
  <c r="C324" i="11"/>
  <c r="Z324" i="11"/>
  <c r="M512" i="11"/>
  <c r="C431" i="11"/>
  <c r="Z431" i="11"/>
  <c r="Z698" i="11"/>
  <c r="C698" i="11"/>
  <c r="Z118" i="11"/>
  <c r="C118" i="11"/>
  <c r="V819" i="6"/>
  <c r="U819" i="6"/>
  <c r="C819" i="6"/>
  <c r="Z648" i="11"/>
  <c r="C648" i="11"/>
  <c r="C736" i="6"/>
  <c r="V736" i="6"/>
  <c r="U736" i="6"/>
  <c r="C370" i="11"/>
  <c r="Z370" i="11"/>
  <c r="S717" i="11"/>
  <c r="C319" i="11"/>
  <c r="Z319" i="11"/>
  <c r="C679" i="6"/>
  <c r="V679" i="6"/>
  <c r="U679" i="6"/>
  <c r="C801" i="11"/>
  <c r="Z801" i="11"/>
  <c r="C605" i="11"/>
  <c r="Z605" i="11"/>
  <c r="Z628" i="11"/>
  <c r="C628" i="11"/>
  <c r="Z614" i="11"/>
  <c r="C614" i="11"/>
  <c r="M822" i="11"/>
  <c r="S663" i="11"/>
  <c r="V263" i="6"/>
  <c r="U263" i="6"/>
  <c r="C263" i="6"/>
  <c r="M472" i="11"/>
  <c r="Z545" i="11"/>
  <c r="C545" i="11"/>
  <c r="C295" i="6"/>
  <c r="V295" i="6"/>
  <c r="U295" i="6"/>
  <c r="V71" i="6"/>
  <c r="U71" i="6"/>
  <c r="C71" i="6"/>
  <c r="C239" i="6"/>
  <c r="V239" i="6"/>
  <c r="U239" i="6"/>
  <c r="C415" i="6"/>
  <c r="V415" i="6"/>
  <c r="U415" i="6"/>
  <c r="C526" i="6"/>
  <c r="V526" i="6"/>
  <c r="U526" i="6"/>
  <c r="V386" i="6"/>
  <c r="U386" i="6"/>
  <c r="C386" i="6"/>
  <c r="C768" i="6"/>
  <c r="V768" i="6"/>
  <c r="U768" i="6"/>
  <c r="C89" i="6"/>
  <c r="V89" i="6"/>
  <c r="U89" i="6"/>
  <c r="Z383" i="11"/>
  <c r="C383" i="11"/>
  <c r="C546" i="6"/>
  <c r="V546" i="6"/>
  <c r="U546" i="6"/>
  <c r="Z683" i="11"/>
  <c r="C683" i="11"/>
  <c r="C21" i="6"/>
  <c r="V21" i="6"/>
  <c r="U21" i="6"/>
  <c r="C96" i="6"/>
  <c r="V96" i="6"/>
  <c r="U96" i="6"/>
  <c r="V374" i="6"/>
  <c r="U374" i="6"/>
  <c r="C374" i="6"/>
  <c r="C75" i="6"/>
  <c r="V75" i="6"/>
  <c r="U75" i="6"/>
  <c r="Z805" i="11"/>
  <c r="C805" i="11"/>
  <c r="Z578" i="11"/>
  <c r="C578" i="11"/>
  <c r="V253" i="6"/>
  <c r="U253" i="6"/>
  <c r="C253" i="6"/>
  <c r="C571" i="6"/>
  <c r="V571" i="6"/>
  <c r="U571" i="6"/>
  <c r="V533" i="6"/>
  <c r="U533" i="6"/>
  <c r="C533" i="6"/>
  <c r="Z119" i="11"/>
  <c r="C119" i="11"/>
  <c r="C700" i="11"/>
  <c r="C309" i="6"/>
  <c r="V309" i="6"/>
  <c r="U309" i="6"/>
  <c r="C107" i="6"/>
  <c r="V107" i="6"/>
  <c r="U107" i="6"/>
  <c r="C345" i="6"/>
  <c r="V345" i="6"/>
  <c r="U345" i="6"/>
  <c r="V152" i="6"/>
  <c r="U152" i="6"/>
  <c r="C785" i="6"/>
  <c r="V785" i="6"/>
  <c r="U785" i="6"/>
  <c r="C666" i="6"/>
  <c r="V666" i="6"/>
  <c r="U666" i="6"/>
  <c r="V169" i="6"/>
  <c r="U169" i="6"/>
  <c r="C169" i="6"/>
  <c r="V754" i="6"/>
  <c r="U754" i="6"/>
  <c r="C754" i="6"/>
  <c r="V491" i="6"/>
  <c r="U491" i="6"/>
  <c r="C491" i="6"/>
  <c r="V585" i="6"/>
  <c r="U585" i="6"/>
  <c r="C585" i="6"/>
  <c r="C302" i="6"/>
  <c r="V302" i="6"/>
  <c r="U302" i="6"/>
  <c r="C90" i="6"/>
  <c r="V90" i="6"/>
  <c r="U90" i="6"/>
  <c r="V542" i="6"/>
  <c r="U542" i="6"/>
  <c r="C542" i="6"/>
  <c r="V401" i="6"/>
  <c r="U401" i="6"/>
  <c r="C401" i="6"/>
  <c r="C591" i="11"/>
  <c r="Z591" i="11"/>
  <c r="C401" i="11"/>
  <c r="Z401" i="11"/>
  <c r="C627" i="6"/>
  <c r="V627" i="6"/>
  <c r="U627" i="6"/>
  <c r="Z368" i="11"/>
  <c r="C368" i="11"/>
  <c r="Z105" i="11"/>
  <c r="C105" i="11"/>
  <c r="Z106" i="11"/>
  <c r="C106" i="11"/>
  <c r="C38" i="6"/>
  <c r="V38" i="6"/>
  <c r="U38" i="6"/>
  <c r="C271" i="6"/>
  <c r="V271" i="6"/>
  <c r="U271" i="6"/>
  <c r="C605" i="6"/>
  <c r="V605" i="6"/>
  <c r="U605" i="6"/>
  <c r="Z43" i="11"/>
  <c r="C43" i="11"/>
  <c r="C227" i="11"/>
  <c r="Z227" i="11"/>
  <c r="V325" i="6"/>
  <c r="U325" i="6"/>
  <c r="C325" i="6"/>
  <c r="C611" i="11"/>
  <c r="Z611" i="11"/>
  <c r="C112" i="11"/>
  <c r="Z112" i="11"/>
  <c r="V590" i="6"/>
  <c r="U590" i="6"/>
  <c r="C590" i="6"/>
  <c r="V81" i="6"/>
  <c r="U81" i="6"/>
  <c r="C81" i="6"/>
  <c r="Z464" i="11"/>
  <c r="C464" i="11"/>
  <c r="C676" i="11"/>
  <c r="Z676" i="11"/>
  <c r="C747" i="11"/>
  <c r="Z747" i="11"/>
  <c r="V118" i="6"/>
  <c r="U118" i="6"/>
  <c r="C118" i="6"/>
  <c r="C43" i="6"/>
  <c r="V43" i="6"/>
  <c r="U43" i="6"/>
  <c r="V112" i="6"/>
  <c r="U112" i="6"/>
  <c r="C112" i="6"/>
  <c r="C354" i="6"/>
  <c r="V354" i="6"/>
  <c r="U354" i="6"/>
  <c r="C416" i="6"/>
  <c r="V416" i="6"/>
  <c r="U416" i="6"/>
  <c r="V443" i="6"/>
  <c r="U443" i="6"/>
  <c r="C443" i="6"/>
  <c r="C621" i="11"/>
  <c r="Z621" i="11"/>
  <c r="V390" i="6"/>
  <c r="U390" i="6"/>
  <c r="C390" i="6"/>
  <c r="Z467" i="11"/>
  <c r="C467" i="11"/>
  <c r="C226" i="11"/>
  <c r="Z226" i="11"/>
  <c r="C40" i="6"/>
  <c r="V40" i="6"/>
  <c r="U40" i="6"/>
  <c r="V134" i="6"/>
  <c r="U134" i="6"/>
  <c r="C134" i="6"/>
  <c r="C792" i="6"/>
  <c r="V792" i="6"/>
  <c r="U792" i="6"/>
  <c r="C589" i="6"/>
  <c r="V589" i="6"/>
  <c r="U589" i="6"/>
  <c r="C101" i="6"/>
  <c r="V101" i="6"/>
  <c r="U101" i="6"/>
  <c r="Z527" i="11"/>
  <c r="C527" i="11"/>
  <c r="C713" i="6"/>
  <c r="V713" i="6"/>
  <c r="U713" i="6"/>
  <c r="V98" i="6"/>
  <c r="U98" i="6"/>
  <c r="C98" i="6"/>
  <c r="C650" i="11"/>
  <c r="Z650" i="11"/>
  <c r="V677" i="6"/>
  <c r="U677" i="6"/>
  <c r="C677" i="6"/>
  <c r="C330" i="6"/>
  <c r="V330" i="6"/>
  <c r="U330" i="6"/>
  <c r="Z418" i="11"/>
  <c r="C162" i="6"/>
  <c r="V162" i="6"/>
  <c r="U162" i="6"/>
  <c r="C227" i="6"/>
  <c r="V227" i="6"/>
  <c r="U227" i="6"/>
  <c r="Z186" i="11"/>
  <c r="C186" i="11"/>
  <c r="C425" i="6"/>
  <c r="V425" i="6"/>
  <c r="U425" i="6"/>
  <c r="C492" i="6"/>
  <c r="V492" i="6"/>
  <c r="U492" i="6"/>
  <c r="C371" i="6"/>
  <c r="V371" i="6"/>
  <c r="U371" i="6"/>
  <c r="Z178" i="11"/>
  <c r="C178" i="11"/>
  <c r="Z234" i="11"/>
  <c r="C234" i="11"/>
  <c r="C572" i="6"/>
  <c r="V572" i="6"/>
  <c r="U572" i="6"/>
  <c r="C773" i="6"/>
  <c r="V773" i="6"/>
  <c r="U773" i="6"/>
  <c r="Z225" i="11"/>
  <c r="C225" i="11"/>
  <c r="C185" i="6"/>
  <c r="V185" i="6"/>
  <c r="U185" i="6"/>
  <c r="C181" i="11"/>
  <c r="Z181" i="11"/>
  <c r="C445" i="6"/>
  <c r="V445" i="6"/>
  <c r="U445" i="6"/>
  <c r="C94" i="6"/>
  <c r="V94" i="6"/>
  <c r="U94" i="6"/>
  <c r="V715" i="6"/>
  <c r="U715" i="6"/>
  <c r="C715" i="6"/>
  <c r="V650" i="6"/>
  <c r="U650" i="6"/>
  <c r="C650" i="6"/>
  <c r="V146" i="6"/>
  <c r="U146" i="6"/>
  <c r="C146" i="6"/>
  <c r="C75" i="11"/>
  <c r="Z75" i="11"/>
  <c r="Z329" i="11"/>
  <c r="C329" i="11"/>
  <c r="Z799" i="11"/>
  <c r="C799" i="11"/>
  <c r="Z384" i="11"/>
  <c r="C384" i="11"/>
  <c r="Z761" i="11"/>
  <c r="C761" i="11"/>
  <c r="V145" i="6"/>
  <c r="U145" i="6"/>
  <c r="C145" i="6"/>
  <c r="C675" i="11"/>
  <c r="Z675" i="11"/>
  <c r="Z534" i="11"/>
  <c r="C534" i="11"/>
  <c r="C528" i="6"/>
  <c r="V528" i="6"/>
  <c r="U528" i="6"/>
  <c r="Z409" i="11"/>
  <c r="C409" i="11"/>
  <c r="C599" i="11"/>
  <c r="Z599" i="11"/>
  <c r="C311" i="6"/>
  <c r="V311" i="6"/>
  <c r="U311" i="6"/>
  <c r="C146" i="11"/>
  <c r="Z146" i="11"/>
  <c r="C360" i="6"/>
  <c r="V360" i="6"/>
  <c r="U360" i="6"/>
  <c r="C257" i="11"/>
  <c r="Z257" i="11"/>
  <c r="C771" i="6"/>
  <c r="V771" i="6"/>
  <c r="U771" i="6"/>
  <c r="C638" i="11"/>
  <c r="Z638" i="11"/>
  <c r="C455" i="11"/>
  <c r="Z455" i="11"/>
  <c r="C641" i="6"/>
  <c r="V641" i="6"/>
  <c r="U641" i="6"/>
  <c r="V731" i="6"/>
  <c r="U731" i="6"/>
  <c r="C731" i="6"/>
  <c r="C139" i="6"/>
  <c r="V139" i="6"/>
  <c r="U139" i="6"/>
  <c r="C39" i="11"/>
  <c r="Z39" i="11"/>
  <c r="C356" i="11"/>
  <c r="Z356" i="11"/>
  <c r="C781" i="11"/>
  <c r="Z781" i="11"/>
  <c r="Z773" i="11"/>
  <c r="C773" i="11"/>
  <c r="C500" i="11"/>
  <c r="Z500" i="11"/>
  <c r="C742" i="6"/>
  <c r="V742" i="6"/>
  <c r="U742" i="6"/>
  <c r="C711" i="6"/>
  <c r="V711" i="6"/>
  <c r="U711" i="6"/>
  <c r="C370" i="6"/>
  <c r="V370" i="6"/>
  <c r="U370" i="6"/>
  <c r="C332" i="6"/>
  <c r="V332" i="6"/>
  <c r="U332" i="6"/>
  <c r="Z82" i="11"/>
  <c r="C82" i="11"/>
  <c r="V389" i="6"/>
  <c r="U389" i="6"/>
  <c r="C389" i="6"/>
  <c r="C619" i="6"/>
  <c r="V619" i="6"/>
  <c r="U619" i="6"/>
  <c r="C212" i="11"/>
  <c r="Z212" i="11"/>
  <c r="C490" i="6"/>
  <c r="V490" i="6"/>
  <c r="U490" i="6"/>
  <c r="Z555" i="11"/>
  <c r="C555" i="11"/>
  <c r="C689" i="11"/>
  <c r="C765" i="11"/>
  <c r="Z765" i="11"/>
  <c r="M93" i="11"/>
  <c r="C226" i="6"/>
  <c r="V226" i="6"/>
  <c r="U226" i="6"/>
  <c r="C305" i="6"/>
  <c r="V305" i="6"/>
  <c r="U305" i="6"/>
  <c r="Z587" i="11"/>
  <c r="C587" i="11"/>
  <c r="V254" i="6"/>
  <c r="U254" i="6"/>
  <c r="C254" i="6"/>
  <c r="C229" i="6"/>
  <c r="V229" i="6"/>
  <c r="U229" i="6"/>
  <c r="M800" i="11"/>
  <c r="V285" i="6"/>
  <c r="U285" i="6"/>
  <c r="C285" i="6"/>
  <c r="C467" i="6"/>
  <c r="V467" i="6"/>
  <c r="U467" i="6"/>
  <c r="C249" i="6"/>
  <c r="V249" i="6"/>
  <c r="U249" i="6"/>
  <c r="C288" i="11"/>
  <c r="S504" i="11"/>
  <c r="Z506" i="11"/>
  <c r="C506" i="11"/>
  <c r="C396" i="6"/>
  <c r="V396" i="6"/>
  <c r="U396" i="6"/>
  <c r="Z563" i="11"/>
  <c r="C563" i="11"/>
  <c r="V607" i="6"/>
  <c r="U607" i="6"/>
  <c r="C607" i="6"/>
  <c r="V303" i="6"/>
  <c r="U303" i="6"/>
  <c r="Z252" i="11"/>
  <c r="C306" i="11"/>
  <c r="Z306" i="11"/>
  <c r="C456" i="6"/>
  <c r="V456" i="6"/>
  <c r="U456" i="6"/>
  <c r="V507" i="6"/>
  <c r="U507" i="6"/>
  <c r="Z155" i="11"/>
  <c r="C155" i="11"/>
  <c r="C188" i="6"/>
  <c r="V188" i="6"/>
  <c r="U188" i="6"/>
  <c r="V750" i="6"/>
  <c r="U750" i="6"/>
  <c r="C750" i="6"/>
  <c r="C180" i="6"/>
  <c r="V180" i="6"/>
  <c r="U180" i="6"/>
  <c r="Z768" i="11"/>
  <c r="C768" i="11"/>
  <c r="M745" i="11"/>
  <c r="M395" i="11"/>
  <c r="C216" i="6"/>
  <c r="V216" i="6"/>
  <c r="U216" i="6"/>
  <c r="V599" i="6"/>
  <c r="U599" i="6"/>
  <c r="C599" i="6"/>
  <c r="C600" i="11"/>
  <c r="Z600" i="11"/>
  <c r="C697" i="6"/>
  <c r="V697" i="6"/>
  <c r="U697" i="6"/>
  <c r="V426" i="6"/>
  <c r="U426" i="6"/>
  <c r="C426" i="6"/>
  <c r="Z660" i="11"/>
  <c r="Z463" i="11"/>
  <c r="C463" i="11"/>
  <c r="M587" i="11"/>
  <c r="C119" i="6"/>
  <c r="V119" i="6"/>
  <c r="U119" i="6"/>
  <c r="C102" i="6"/>
  <c r="V102" i="6"/>
  <c r="U102" i="6"/>
  <c r="S355" i="11"/>
  <c r="C54" i="6"/>
  <c r="V54" i="6"/>
  <c r="U54" i="6"/>
  <c r="C396" i="11"/>
  <c r="Z396" i="11"/>
  <c r="V500" i="6"/>
  <c r="U500" i="6"/>
  <c r="C500" i="6"/>
  <c r="C613" i="6"/>
  <c r="V613" i="6"/>
  <c r="U613" i="6"/>
  <c r="C503" i="6"/>
  <c r="V503" i="6"/>
  <c r="U503" i="6"/>
  <c r="C712" i="6"/>
  <c r="V712" i="6"/>
  <c r="U712" i="6"/>
  <c r="C438" i="6"/>
  <c r="V438" i="6"/>
  <c r="U438" i="6"/>
  <c r="C504" i="6"/>
  <c r="V504" i="6"/>
  <c r="U504" i="6"/>
  <c r="C529" i="11"/>
  <c r="Z529" i="11"/>
  <c r="Z192" i="11"/>
  <c r="C192" i="11"/>
  <c r="V131" i="6"/>
  <c r="U131" i="6"/>
  <c r="C131" i="6"/>
  <c r="V673" i="6"/>
  <c r="U673" i="6"/>
  <c r="C673" i="6"/>
  <c r="C151" i="6"/>
  <c r="V151" i="6"/>
  <c r="U151" i="6"/>
  <c r="V299" i="6"/>
  <c r="U299" i="6"/>
  <c r="C299" i="6"/>
  <c r="V757" i="6"/>
  <c r="U757" i="6"/>
  <c r="C757" i="6"/>
  <c r="V759" i="6"/>
  <c r="U759" i="6"/>
  <c r="C759" i="6"/>
  <c r="C441" i="6"/>
  <c r="V441" i="6"/>
  <c r="U441" i="6"/>
  <c r="Z802" i="11"/>
  <c r="C802" i="11"/>
  <c r="M389" i="11"/>
  <c r="Z162" i="11"/>
  <c r="C162" i="11"/>
  <c r="Z238" i="11"/>
  <c r="C238" i="11"/>
  <c r="C547" i="11"/>
  <c r="Z547" i="11"/>
  <c r="C749" i="6"/>
  <c r="V749" i="6"/>
  <c r="U749" i="6"/>
  <c r="Z721" i="11"/>
  <c r="C721" i="11"/>
  <c r="Z191" i="11"/>
  <c r="C191" i="11"/>
  <c r="C111" i="6"/>
  <c r="V111" i="6"/>
  <c r="U111" i="6"/>
  <c r="C766" i="6"/>
  <c r="V766" i="6"/>
  <c r="U766" i="6"/>
  <c r="C546" i="11"/>
  <c r="Z546" i="11"/>
  <c r="C606" i="11"/>
  <c r="Z606" i="11"/>
  <c r="C747" i="6"/>
  <c r="V747" i="6"/>
  <c r="U747" i="6"/>
  <c r="M132" i="11"/>
  <c r="V411" i="6"/>
  <c r="U411" i="6"/>
  <c r="C411" i="6"/>
  <c r="C395" i="6"/>
  <c r="V395" i="6"/>
  <c r="U395" i="6"/>
  <c r="Z425" i="11"/>
  <c r="C425" i="11"/>
  <c r="M771" i="11"/>
  <c r="C771" i="11"/>
  <c r="Z771" i="11"/>
  <c r="V125" i="6"/>
  <c r="U125" i="6"/>
  <c r="C125" i="6"/>
  <c r="V678" i="6"/>
  <c r="U678" i="6"/>
  <c r="C678" i="6"/>
  <c r="V267" i="6"/>
  <c r="U267" i="6"/>
  <c r="C267" i="6"/>
  <c r="C197" i="6"/>
  <c r="V197" i="6"/>
  <c r="U197" i="6"/>
  <c r="C671" i="6"/>
  <c r="V671" i="6"/>
  <c r="U671" i="6"/>
  <c r="V117" i="6"/>
  <c r="U117" i="6"/>
  <c r="C117" i="6"/>
  <c r="V166" i="6"/>
  <c r="U166" i="6"/>
  <c r="C166" i="6"/>
  <c r="C312" i="6"/>
  <c r="V312" i="6"/>
  <c r="U312" i="6"/>
  <c r="C778" i="6"/>
  <c r="V778" i="6"/>
  <c r="U778" i="6"/>
  <c r="C779" i="6"/>
  <c r="V779" i="6"/>
  <c r="U779" i="6"/>
  <c r="V672" i="6"/>
  <c r="U672" i="6"/>
  <c r="C672" i="6"/>
  <c r="M507" i="11"/>
  <c r="C767" i="6"/>
  <c r="V767" i="6"/>
  <c r="U767" i="6"/>
  <c r="C368" i="6"/>
  <c r="V368" i="6"/>
  <c r="U368" i="6"/>
  <c r="C473" i="6"/>
  <c r="V473" i="6"/>
  <c r="U473" i="6"/>
  <c r="V207" i="6"/>
  <c r="U207" i="6"/>
  <c r="C207" i="6"/>
  <c r="Z461" i="11"/>
  <c r="C461" i="11"/>
  <c r="Z471" i="11"/>
  <c r="C471" i="11"/>
  <c r="C788" i="6"/>
  <c r="V788" i="6"/>
  <c r="U788" i="6"/>
  <c r="M549" i="11"/>
  <c r="C463" i="6"/>
  <c r="V463" i="6"/>
  <c r="U463" i="6"/>
  <c r="C140" i="6"/>
  <c r="V140" i="6"/>
  <c r="U140" i="6"/>
  <c r="C432" i="6"/>
  <c r="V432" i="6"/>
  <c r="U432" i="6"/>
  <c r="Z233" i="11"/>
  <c r="C233" i="11"/>
  <c r="V64" i="6"/>
  <c r="U64" i="6"/>
  <c r="C64" i="6"/>
  <c r="C636" i="11"/>
  <c r="Z636" i="11"/>
  <c r="M312" i="11"/>
  <c r="C333" i="6"/>
  <c r="V333" i="6"/>
  <c r="U333" i="6"/>
  <c r="Z404" i="11"/>
  <c r="C404" i="11"/>
  <c r="C53" i="6"/>
  <c r="V53" i="6"/>
  <c r="U53" i="6"/>
  <c r="C634" i="6"/>
  <c r="V634" i="6"/>
  <c r="U634" i="6"/>
  <c r="V103" i="6"/>
  <c r="U103" i="6"/>
  <c r="C103" i="6"/>
  <c r="M215" i="11"/>
  <c r="S772" i="11"/>
  <c r="M267" i="11"/>
  <c r="C357" i="11"/>
  <c r="Z357" i="11"/>
  <c r="Z25" i="11"/>
  <c r="C25" i="11"/>
  <c r="V655" i="6"/>
  <c r="U655" i="6"/>
  <c r="C655" i="6"/>
  <c r="M698" i="11"/>
  <c r="C297" i="11"/>
  <c r="Z297" i="11"/>
  <c r="M151" i="11"/>
  <c r="S648" i="11"/>
  <c r="M496" i="11"/>
  <c r="Z717" i="11"/>
  <c r="C717" i="11"/>
  <c r="M523" i="11"/>
  <c r="C398" i="11"/>
  <c r="Z398" i="11"/>
  <c r="V565" i="6"/>
  <c r="U565" i="6"/>
  <c r="C565" i="6"/>
  <c r="M751" i="11"/>
  <c r="C825" i="6"/>
  <c r="V825" i="6"/>
  <c r="U825" i="6"/>
  <c r="M605" i="11"/>
  <c r="Z91" i="11"/>
  <c r="C91" i="11"/>
  <c r="C466" i="11"/>
  <c r="Z466" i="11"/>
  <c r="M570" i="11"/>
  <c r="C58" i="11"/>
  <c r="Z58" i="11"/>
  <c r="C663" i="11"/>
  <c r="Z663" i="11"/>
  <c r="V522" i="6"/>
  <c r="U522" i="6"/>
  <c r="C522" i="6"/>
  <c r="C674" i="11"/>
  <c r="Z674" i="11"/>
  <c r="Z483" i="11"/>
  <c r="C483" i="11"/>
  <c r="C420" i="6"/>
  <c r="V420" i="6"/>
  <c r="U420" i="6"/>
  <c r="C661" i="11"/>
  <c r="Z661" i="11"/>
  <c r="M150" i="11"/>
  <c r="V352" i="6"/>
  <c r="U352" i="6"/>
  <c r="C352" i="6"/>
  <c r="C261" i="6"/>
  <c r="V261" i="6"/>
  <c r="U261" i="6"/>
  <c r="V660" i="6"/>
  <c r="U660" i="6"/>
  <c r="C660" i="6"/>
  <c r="V612" i="6"/>
  <c r="U612" i="6"/>
  <c r="C612" i="6"/>
  <c r="C228" i="6"/>
  <c r="V228" i="6"/>
  <c r="U228" i="6"/>
  <c r="C647" i="6"/>
  <c r="V647" i="6"/>
  <c r="U647" i="6"/>
  <c r="C829" i="6"/>
  <c r="V829" i="6"/>
  <c r="U829" i="6"/>
  <c r="V554" i="6"/>
  <c r="U554" i="6"/>
  <c r="C554" i="6"/>
  <c r="C230" i="6"/>
  <c r="V230" i="6"/>
  <c r="U230" i="6"/>
  <c r="V212" i="6"/>
  <c r="U212" i="6"/>
  <c r="C212" i="6"/>
  <c r="C66" i="6"/>
  <c r="V66" i="6"/>
  <c r="U66" i="6"/>
  <c r="C535" i="6"/>
  <c r="C387" i="11"/>
  <c r="Z387" i="11"/>
  <c r="C510" i="6"/>
  <c r="V510" i="6"/>
  <c r="U510" i="6"/>
  <c r="C387" i="6"/>
  <c r="V387" i="6"/>
  <c r="U387" i="6"/>
  <c r="M805" i="11"/>
  <c r="C572" i="11"/>
  <c r="Z572" i="11"/>
  <c r="C58" i="6"/>
  <c r="V58" i="6"/>
  <c r="U58" i="6"/>
  <c r="Z532" i="11"/>
  <c r="M385" i="11"/>
  <c r="C484" i="11"/>
  <c r="Z484" i="11"/>
  <c r="C690" i="6"/>
  <c r="C114" i="6"/>
  <c r="V114" i="6"/>
  <c r="U114" i="6"/>
  <c r="C612" i="11"/>
  <c r="Z612" i="11"/>
  <c r="Z115" i="11"/>
  <c r="C115" i="11"/>
  <c r="V218" i="6"/>
  <c r="U218" i="6"/>
  <c r="C218" i="6"/>
  <c r="C372" i="11"/>
  <c r="Z372" i="11"/>
  <c r="Z785" i="11"/>
  <c r="C785" i="11"/>
  <c r="C475" i="6"/>
  <c r="V475" i="6"/>
  <c r="U475" i="6"/>
  <c r="Z120" i="11"/>
  <c r="C120" i="11"/>
  <c r="C394" i="6"/>
  <c r="V394" i="6"/>
  <c r="U394" i="6"/>
  <c r="C108" i="6"/>
  <c r="V108" i="6"/>
  <c r="U108" i="6"/>
  <c r="Z139" i="11"/>
  <c r="C139" i="11"/>
  <c r="Z711" i="11"/>
  <c r="C711" i="11"/>
  <c r="Z328" i="11"/>
  <c r="C328" i="11"/>
  <c r="Z439" i="11"/>
  <c r="C439" i="11"/>
  <c r="C493" i="6"/>
  <c r="V493" i="6"/>
  <c r="U493" i="6"/>
  <c r="Z94" i="11"/>
  <c r="C94" i="11"/>
  <c r="C326" i="6"/>
  <c r="V326" i="6"/>
  <c r="U326" i="6"/>
  <c r="Z420" i="11"/>
  <c r="C420" i="11"/>
  <c r="Z780" i="11"/>
  <c r="C780" i="11"/>
  <c r="C170" i="11"/>
  <c r="Z170" i="11"/>
  <c r="C272" i="6"/>
  <c r="V272" i="6"/>
  <c r="U272" i="6"/>
  <c r="M613" i="11"/>
  <c r="M740" i="11"/>
  <c r="Z702" i="11"/>
  <c r="C702" i="11"/>
  <c r="M106" i="11"/>
  <c r="C694" i="11"/>
  <c r="Z694" i="11"/>
  <c r="Z310" i="11"/>
  <c r="C310" i="11"/>
  <c r="V317" i="6"/>
  <c r="U317" i="6"/>
  <c r="C317" i="6"/>
  <c r="V632" i="6"/>
  <c r="U632" i="6"/>
  <c r="C632" i="6"/>
  <c r="V817" i="6"/>
  <c r="U817" i="6"/>
  <c r="C817" i="6"/>
  <c r="C35" i="11"/>
  <c r="Z35" i="11"/>
  <c r="C521" i="11"/>
  <c r="Z521" i="11"/>
  <c r="C689" i="6"/>
  <c r="V689" i="6"/>
  <c r="U689" i="6"/>
  <c r="V346" i="6"/>
  <c r="U346" i="6"/>
  <c r="C346" i="6"/>
  <c r="Z748" i="11"/>
  <c r="M821" i="11"/>
  <c r="C575" i="11"/>
  <c r="Z575" i="11"/>
  <c r="C249" i="11"/>
  <c r="Z249" i="11"/>
  <c r="Z539" i="11"/>
  <c r="C539" i="11"/>
  <c r="V110" i="6"/>
  <c r="U110" i="6"/>
  <c r="C110" i="6"/>
  <c r="C409" i="6"/>
  <c r="V409" i="6"/>
  <c r="U409" i="6"/>
  <c r="C724" i="6"/>
  <c r="V724" i="6"/>
  <c r="U724" i="6"/>
  <c r="C688" i="6"/>
  <c r="V688" i="6"/>
  <c r="U688" i="6"/>
  <c r="S621" i="11"/>
  <c r="C488" i="6"/>
  <c r="V488" i="6"/>
  <c r="U488" i="6"/>
  <c r="Z229" i="11"/>
  <c r="C229" i="11"/>
  <c r="V244" i="6"/>
  <c r="U244" i="6"/>
  <c r="C244" i="6"/>
  <c r="M226" i="11"/>
  <c r="C502" i="11"/>
  <c r="Z502" i="11"/>
  <c r="Z535" i="11"/>
  <c r="C535" i="11"/>
  <c r="C296" i="11"/>
  <c r="Z296" i="11"/>
  <c r="V587" i="6"/>
  <c r="U587" i="6"/>
  <c r="C587" i="6"/>
  <c r="C610" i="6"/>
  <c r="V610" i="6"/>
  <c r="U610" i="6"/>
  <c r="V482" i="6"/>
  <c r="U482" i="6"/>
  <c r="C482" i="6"/>
  <c r="C831" i="6"/>
  <c r="V831" i="6"/>
  <c r="U831" i="6"/>
  <c r="S208" i="11"/>
  <c r="V559" i="6"/>
  <c r="U559" i="6"/>
  <c r="C559" i="6"/>
  <c r="V570" i="6"/>
  <c r="U570" i="6"/>
  <c r="C570" i="6"/>
  <c r="Z665" i="11"/>
  <c r="C665" i="11"/>
  <c r="V737" i="6"/>
  <c r="U737" i="6"/>
  <c r="C737" i="6"/>
  <c r="Z90" i="11"/>
  <c r="C90" i="11"/>
  <c r="C362" i="6"/>
  <c r="V362" i="6"/>
  <c r="U362" i="6"/>
  <c r="V63" i="6"/>
  <c r="U63" i="6"/>
  <c r="C63" i="6"/>
  <c r="V828" i="6"/>
  <c r="U828" i="6"/>
  <c r="C828" i="6"/>
  <c r="V175" i="6"/>
  <c r="U175" i="6"/>
  <c r="C175" i="6"/>
  <c r="V225" i="6"/>
  <c r="U225" i="6"/>
  <c r="C225" i="6"/>
  <c r="C276" i="11"/>
  <c r="C413" i="6"/>
  <c r="V413" i="6"/>
  <c r="U413" i="6"/>
  <c r="C205" i="11"/>
  <c r="M582" i="11"/>
  <c r="V288" i="6"/>
  <c r="U288" i="6"/>
  <c r="C288" i="6"/>
  <c r="V232" i="6"/>
  <c r="U232" i="6"/>
  <c r="Z402" i="11"/>
  <c r="C402" i="11"/>
  <c r="C576" i="11"/>
  <c r="Z576" i="11"/>
  <c r="C657" i="6"/>
  <c r="V657" i="6"/>
  <c r="U657" i="6"/>
  <c r="V347" i="6"/>
  <c r="U347" i="6"/>
  <c r="C347" i="6"/>
  <c r="V635" i="6"/>
  <c r="U635" i="6"/>
  <c r="C635" i="6"/>
  <c r="C268" i="11"/>
  <c r="Z268" i="11"/>
  <c r="C477" i="6"/>
  <c r="V477" i="6"/>
  <c r="U477" i="6"/>
  <c r="V116" i="6"/>
  <c r="U116" i="6"/>
  <c r="C116" i="6"/>
  <c r="Z718" i="11"/>
  <c r="C718" i="11"/>
  <c r="V718" i="6"/>
  <c r="U718" i="6"/>
  <c r="C718" i="6"/>
  <c r="M225" i="11"/>
  <c r="M181" i="11"/>
  <c r="S825" i="11"/>
  <c r="Z825" i="11"/>
  <c r="C825" i="11"/>
  <c r="V153" i="6"/>
  <c r="U153" i="6"/>
  <c r="C153" i="6"/>
  <c r="C341" i="6"/>
  <c r="V341" i="6"/>
  <c r="U341" i="6"/>
  <c r="V774" i="6"/>
  <c r="U774" i="6"/>
  <c r="C774" i="6"/>
  <c r="M729" i="11"/>
  <c r="M799" i="11"/>
  <c r="S678" i="11"/>
  <c r="C678" i="11"/>
  <c r="Z678" i="11"/>
  <c r="M761" i="11"/>
  <c r="C42" i="11"/>
  <c r="Z42" i="11"/>
  <c r="C642" i="11"/>
  <c r="Z642" i="11"/>
  <c r="C364" i="6"/>
  <c r="V364" i="6"/>
  <c r="U364" i="6"/>
  <c r="M705" i="11"/>
  <c r="C408" i="6"/>
  <c r="V408" i="6"/>
  <c r="U408" i="6"/>
  <c r="C400" i="6"/>
  <c r="V400" i="6"/>
  <c r="U400" i="6"/>
  <c r="V457" i="6"/>
  <c r="U457" i="6"/>
  <c r="C457" i="6"/>
  <c r="C59" i="6"/>
  <c r="V59" i="6"/>
  <c r="U59" i="6"/>
  <c r="C540" i="6"/>
  <c r="V540" i="6"/>
  <c r="U540" i="6"/>
  <c r="M647" i="11"/>
  <c r="M14" i="11"/>
  <c r="C14" i="11"/>
  <c r="Z14" i="11"/>
  <c r="C663" i="6"/>
  <c r="V663" i="6"/>
  <c r="U663" i="6"/>
  <c r="V334" i="6"/>
  <c r="U334" i="6"/>
  <c r="C334" i="6"/>
  <c r="Z443" i="11"/>
  <c r="C443" i="11"/>
  <c r="V161" i="6"/>
  <c r="U161" i="6"/>
  <c r="C161" i="6"/>
  <c r="C122" i="6"/>
  <c r="V122" i="6"/>
  <c r="U122" i="6"/>
  <c r="M564" i="11"/>
  <c r="M140" i="11"/>
  <c r="M271" i="11"/>
  <c r="C271" i="11"/>
  <c r="Z271" i="11"/>
  <c r="C622" i="6"/>
  <c r="V622" i="6"/>
  <c r="U622" i="6"/>
  <c r="C728" i="6"/>
  <c r="V728" i="6"/>
  <c r="U728" i="6"/>
  <c r="C790" i="6"/>
  <c r="V790" i="6"/>
  <c r="U790" i="6"/>
  <c r="C465" i="6"/>
  <c r="V465" i="6"/>
  <c r="U465" i="6"/>
  <c r="C835" i="6"/>
  <c r="V835" i="6"/>
  <c r="U835" i="6"/>
  <c r="C25" i="6"/>
  <c r="V25" i="6"/>
  <c r="U25" i="6"/>
  <c r="C595" i="6"/>
  <c r="V595" i="6"/>
  <c r="U595" i="6"/>
  <c r="V567" i="6"/>
  <c r="U567" i="6"/>
  <c r="C567" i="6"/>
  <c r="V83" i="6"/>
  <c r="U83" i="6"/>
  <c r="C83" i="6"/>
  <c r="C578" i="6"/>
  <c r="V578" i="6"/>
  <c r="U578" i="6"/>
  <c r="M356" i="11"/>
  <c r="M781" i="11"/>
  <c r="M500" i="11"/>
  <c r="C264" i="6"/>
  <c r="V264" i="6"/>
  <c r="U264" i="6"/>
  <c r="C561" i="11"/>
  <c r="Z561" i="11"/>
  <c r="S397" i="11"/>
  <c r="M141" i="11"/>
  <c r="V513" i="6"/>
  <c r="U513" i="6"/>
  <c r="C513" i="6"/>
  <c r="C403" i="6"/>
  <c r="V403" i="6"/>
  <c r="U403" i="6"/>
  <c r="C511" i="6"/>
  <c r="V511" i="6"/>
  <c r="U511" i="6"/>
  <c r="C800" i="11"/>
  <c r="Z800" i="11"/>
  <c r="C620" i="6"/>
  <c r="V620" i="6"/>
  <c r="U620" i="6"/>
  <c r="C287" i="6"/>
  <c r="V287" i="6"/>
  <c r="U287" i="6"/>
  <c r="V550" i="6"/>
  <c r="U550" i="6"/>
  <c r="C550" i="6"/>
  <c r="C699" i="11"/>
  <c r="C466" i="6"/>
  <c r="V466" i="6"/>
  <c r="U466" i="6"/>
  <c r="V359" i="6"/>
  <c r="U359" i="6"/>
  <c r="C359" i="6"/>
  <c r="C192" i="6"/>
  <c r="V192" i="6"/>
  <c r="U192" i="6"/>
  <c r="C562" i="6"/>
  <c r="V562" i="6"/>
  <c r="U562" i="6"/>
  <c r="C748" i="6"/>
  <c r="V748" i="6"/>
  <c r="U748" i="6"/>
  <c r="Z309" i="11"/>
  <c r="C449" i="6"/>
  <c r="V449" i="6"/>
  <c r="U449" i="6"/>
  <c r="Z745" i="11"/>
  <c r="C745" i="11"/>
  <c r="M136" i="11"/>
  <c r="V801" i="6"/>
  <c r="U801" i="6"/>
  <c r="C801" i="6"/>
  <c r="C475" i="11"/>
  <c r="Z475" i="11"/>
  <c r="V77" i="6"/>
  <c r="U77" i="6"/>
  <c r="C543" i="6"/>
  <c r="V543" i="6"/>
  <c r="U543" i="6"/>
  <c r="C681" i="6"/>
  <c r="V681" i="6"/>
  <c r="U681" i="6"/>
  <c r="M396" i="11"/>
  <c r="V451" i="6"/>
  <c r="U451" i="6"/>
  <c r="C451" i="6"/>
  <c r="C520" i="6"/>
  <c r="V520" i="6"/>
  <c r="U520" i="6"/>
  <c r="Z644" i="11"/>
  <c r="C644" i="11"/>
  <c r="Z19" i="11"/>
  <c r="C19" i="11"/>
  <c r="C700" i="6"/>
  <c r="V700" i="6"/>
  <c r="U700" i="6"/>
  <c r="Z367" i="11"/>
  <c r="C367" i="11"/>
  <c r="Z525" i="11"/>
  <c r="C525" i="11"/>
  <c r="C569" i="11"/>
  <c r="Z569" i="11"/>
  <c r="C826" i="11"/>
  <c r="Z826" i="11"/>
  <c r="M743" i="11"/>
  <c r="C713" i="11"/>
  <c r="Z713" i="11"/>
  <c r="C751" i="6"/>
  <c r="V751" i="6"/>
  <c r="U751" i="6"/>
  <c r="C128" i="6"/>
  <c r="V128" i="6"/>
  <c r="U128" i="6"/>
  <c r="V775" i="6"/>
  <c r="U775" i="6"/>
  <c r="C775" i="6"/>
  <c r="Z548" i="11"/>
  <c r="C548" i="11"/>
  <c r="V222" i="6"/>
  <c r="U222" i="6"/>
  <c r="C222" i="6"/>
  <c r="C608" i="6"/>
  <c r="V608" i="6"/>
  <c r="U608" i="6"/>
  <c r="V355" i="6"/>
  <c r="U355" i="6"/>
  <c r="C355" i="6"/>
  <c r="Z133" i="11"/>
  <c r="C133" i="11"/>
  <c r="Z321" i="11"/>
  <c r="C321" i="11"/>
  <c r="M175" i="11"/>
  <c r="V448" i="6"/>
  <c r="U448" i="6"/>
  <c r="C448" i="6"/>
  <c r="C451" i="11"/>
  <c r="Z451" i="11"/>
  <c r="M364" i="11"/>
  <c r="C51" i="11"/>
  <c r="Z51" i="11"/>
  <c r="V198" i="6"/>
  <c r="U198" i="6"/>
  <c r="C198" i="6"/>
  <c r="C338" i="11"/>
  <c r="Z338" i="11"/>
  <c r="C306" i="6"/>
  <c r="V306" i="6"/>
  <c r="U306" i="6"/>
  <c r="M191" i="11"/>
  <c r="V356" i="6"/>
  <c r="U356" i="6"/>
  <c r="C356" i="6"/>
  <c r="Z169" i="11"/>
  <c r="C169" i="11"/>
  <c r="C672" i="11"/>
  <c r="Z672" i="11"/>
  <c r="V789" i="6"/>
  <c r="U789" i="6"/>
  <c r="C789" i="6"/>
  <c r="V293" i="6"/>
  <c r="U293" i="6"/>
  <c r="C293" i="6"/>
  <c r="C36" i="11"/>
  <c r="C71" i="11"/>
  <c r="C278" i="11"/>
  <c r="Z278" i="11"/>
  <c r="Z667" i="11"/>
  <c r="C667" i="6"/>
  <c r="V667" i="6"/>
  <c r="U667" i="6"/>
  <c r="C551" i="11"/>
  <c r="Z173" i="11"/>
  <c r="C770" i="6"/>
  <c r="V770" i="6"/>
  <c r="U770" i="6"/>
  <c r="Z121" i="11"/>
  <c r="C121" i="11"/>
  <c r="Z428" i="11"/>
  <c r="C525" i="6"/>
  <c r="V525" i="6"/>
  <c r="U525" i="6"/>
  <c r="V142" i="6"/>
  <c r="U142" i="6"/>
  <c r="C695" i="6"/>
  <c r="V686" i="6"/>
  <c r="U686" i="6"/>
  <c r="C468" i="6"/>
  <c r="V468" i="6"/>
  <c r="U468" i="6"/>
  <c r="C470" i="6"/>
  <c r="V470" i="6"/>
  <c r="U470" i="6"/>
  <c r="C808" i="6"/>
  <c r="C712" i="11"/>
  <c r="Z712" i="11"/>
  <c r="C480" i="11"/>
  <c r="Z480" i="11"/>
  <c r="C741" i="11"/>
  <c r="C49" i="6"/>
  <c r="V49" i="6"/>
  <c r="U49" i="6"/>
  <c r="M471" i="11"/>
  <c r="C258" i="6"/>
  <c r="V258" i="6"/>
  <c r="U258" i="6"/>
  <c r="C671" i="11"/>
  <c r="Z671" i="11"/>
  <c r="V339" i="6"/>
  <c r="U339" i="6"/>
  <c r="C339" i="6"/>
  <c r="Z549" i="11"/>
  <c r="C549" i="11"/>
  <c r="C524" i="11"/>
  <c r="Z524" i="11"/>
  <c r="V393" i="6"/>
  <c r="U393" i="6"/>
  <c r="C393" i="6"/>
  <c r="Z518" i="11"/>
  <c r="C518" i="11"/>
  <c r="C807" i="6"/>
  <c r="V807" i="6"/>
  <c r="U807" i="6"/>
  <c r="C820" i="6"/>
  <c r="V820" i="6"/>
  <c r="U820" i="6"/>
  <c r="C67" i="6"/>
  <c r="V67" i="6"/>
  <c r="U67" i="6"/>
  <c r="M81" i="11"/>
  <c r="Z21" i="11"/>
  <c r="C21" i="11"/>
  <c r="C732" i="11"/>
  <c r="Z732" i="11"/>
  <c r="C403" i="11"/>
  <c r="Z403" i="11"/>
  <c r="C312" i="11"/>
  <c r="Z312" i="11"/>
  <c r="Z244" i="11"/>
  <c r="C244" i="11"/>
  <c r="C797" i="6"/>
  <c r="V797" i="6"/>
  <c r="U797" i="6"/>
  <c r="C668" i="6"/>
  <c r="V668" i="6"/>
  <c r="U668" i="6"/>
  <c r="C126" i="6"/>
  <c r="V126" i="6"/>
  <c r="U126" i="6"/>
  <c r="Z772" i="11"/>
  <c r="C772" i="11"/>
  <c r="C267" i="11"/>
  <c r="Z267" i="11"/>
  <c r="S512" i="11"/>
  <c r="S118" i="11"/>
  <c r="Z426" i="11"/>
  <c r="C426" i="11"/>
  <c r="C739" i="11"/>
  <c r="Z739" i="11"/>
  <c r="C786" i="11"/>
  <c r="Z786" i="11"/>
  <c r="Z17" i="11"/>
  <c r="C17" i="11"/>
  <c r="Z342" i="11"/>
  <c r="C342" i="11"/>
  <c r="Z151" i="11"/>
  <c r="C151" i="11"/>
  <c r="C361" i="11"/>
  <c r="Z361" i="11"/>
  <c r="C107" i="11"/>
  <c r="Z107" i="11"/>
  <c r="M331" i="11"/>
  <c r="C331" i="11"/>
  <c r="Z331" i="11"/>
  <c r="M370" i="11"/>
  <c r="Z468" i="11"/>
  <c r="C468" i="11"/>
  <c r="C738" i="6"/>
  <c r="V738" i="6"/>
  <c r="U738" i="6"/>
  <c r="C348" i="6"/>
  <c r="V348" i="6"/>
  <c r="U348" i="6"/>
  <c r="C488" i="11"/>
  <c r="Z488" i="11"/>
  <c r="C335" i="11"/>
  <c r="Z335" i="11"/>
  <c r="S466" i="11"/>
  <c r="V274" i="6"/>
  <c r="U274" i="6"/>
  <c r="C274" i="6"/>
  <c r="V555" i="6"/>
  <c r="U555" i="6"/>
  <c r="C555" i="6"/>
  <c r="Z659" i="11"/>
  <c r="C659" i="11"/>
  <c r="M460" i="11"/>
  <c r="M545" i="11"/>
  <c r="Z735" i="11"/>
  <c r="C735" i="11"/>
  <c r="Z150" i="11"/>
  <c r="C150" i="11"/>
  <c r="V484" i="6"/>
  <c r="U484" i="6"/>
  <c r="C484" i="6"/>
  <c r="Z508" i="11"/>
  <c r="C508" i="11"/>
  <c r="V541" i="6"/>
  <c r="U541" i="6"/>
  <c r="C541" i="6"/>
  <c r="C545" i="6"/>
  <c r="V545" i="6"/>
  <c r="U545" i="6"/>
  <c r="V273" i="6"/>
  <c r="U273" i="6"/>
  <c r="C273" i="6"/>
  <c r="C558" i="6"/>
  <c r="V558" i="6"/>
  <c r="U558" i="6"/>
  <c r="C537" i="6"/>
  <c r="V537" i="6"/>
  <c r="U537" i="6"/>
  <c r="V615" i="6"/>
  <c r="U615" i="6"/>
  <c r="C615" i="6"/>
  <c r="C281" i="6"/>
  <c r="V281" i="6"/>
  <c r="U281" i="6"/>
  <c r="Z50" i="11"/>
  <c r="C50" i="11"/>
  <c r="V418" i="6"/>
  <c r="U418" i="6"/>
  <c r="C418" i="6"/>
  <c r="C392" i="11"/>
  <c r="Z392" i="11"/>
  <c r="C462" i="6"/>
  <c r="V462" i="6"/>
  <c r="U462" i="6"/>
  <c r="C402" i="6"/>
  <c r="V402" i="6"/>
  <c r="U402" i="6"/>
  <c r="C153" i="11"/>
  <c r="Z153" i="11"/>
  <c r="C676" i="6"/>
  <c r="V676" i="6"/>
  <c r="U676" i="6"/>
  <c r="V455" i="6"/>
  <c r="U455" i="6"/>
  <c r="C349" i="11"/>
  <c r="Z349" i="11"/>
  <c r="V428" i="6"/>
  <c r="U428" i="6"/>
  <c r="C428" i="6"/>
  <c r="C757" i="11"/>
  <c r="Z757" i="11"/>
  <c r="C680" i="6"/>
  <c r="V680" i="6"/>
  <c r="U680" i="6"/>
  <c r="Z513" i="11"/>
  <c r="C513" i="11"/>
  <c r="M641" i="11"/>
  <c r="C542" i="11"/>
  <c r="Z542" i="11"/>
  <c r="Z129" i="11"/>
  <c r="C129" i="11"/>
  <c r="C246" i="6"/>
  <c r="V246" i="6"/>
  <c r="U246" i="6"/>
  <c r="C168" i="6"/>
  <c r="V168" i="6"/>
  <c r="U168" i="6"/>
  <c r="V637" i="6"/>
  <c r="U637" i="6"/>
  <c r="C637" i="6"/>
  <c r="V245" i="6"/>
  <c r="U245" i="6"/>
  <c r="C245" i="6"/>
  <c r="C224" i="6"/>
  <c r="V224" i="6"/>
  <c r="U224" i="6"/>
  <c r="Z632" i="11"/>
  <c r="C632" i="11"/>
  <c r="V397" i="6"/>
  <c r="U397" i="6"/>
  <c r="C397" i="6"/>
  <c r="V430" i="6"/>
  <c r="U430" i="6"/>
  <c r="C430" i="6"/>
  <c r="Z316" i="11"/>
  <c r="C316" i="11"/>
  <c r="Z149" i="11"/>
  <c r="C149" i="11"/>
  <c r="V39" i="6"/>
  <c r="U39" i="6"/>
  <c r="C39" i="6"/>
  <c r="C783" i="11"/>
  <c r="Z783" i="11"/>
  <c r="Z482" i="11"/>
  <c r="C482" i="11"/>
  <c r="V211" i="6"/>
  <c r="U211" i="6"/>
  <c r="C211" i="6"/>
  <c r="C123" i="6"/>
  <c r="V123" i="6"/>
  <c r="U123" i="6"/>
  <c r="M591" i="11"/>
  <c r="C247" i="6"/>
  <c r="V247" i="6"/>
  <c r="U247" i="6"/>
  <c r="C165" i="11"/>
  <c r="Z165" i="11"/>
  <c r="C414" i="6"/>
  <c r="V414" i="6"/>
  <c r="U414" i="6"/>
  <c r="Z23" i="11"/>
  <c r="C23" i="11"/>
  <c r="C399" i="11"/>
  <c r="Z399" i="11"/>
  <c r="C613" i="11"/>
  <c r="Z613" i="11"/>
  <c r="V521" i="6"/>
  <c r="U521" i="6"/>
  <c r="C521" i="6"/>
  <c r="V343" i="6"/>
  <c r="U343" i="6"/>
  <c r="C343" i="6"/>
  <c r="C160" i="11"/>
  <c r="Z160" i="11"/>
  <c r="V214" i="6"/>
  <c r="U214" i="6"/>
  <c r="C214" i="6"/>
  <c r="M611" i="11"/>
  <c r="V489" i="6"/>
  <c r="U489" i="6"/>
  <c r="C489" i="6"/>
  <c r="V658" i="6"/>
  <c r="U658" i="6"/>
  <c r="C658" i="6"/>
  <c r="C794" i="6"/>
  <c r="V794" i="6"/>
  <c r="U794" i="6"/>
  <c r="C48" i="6"/>
  <c r="V48" i="6"/>
  <c r="U48" i="6"/>
  <c r="V294" i="6"/>
  <c r="U294" i="6"/>
  <c r="C294" i="6"/>
  <c r="C826" i="6"/>
  <c r="V826" i="6"/>
  <c r="U826" i="6"/>
  <c r="C514" i="6"/>
  <c r="V514" i="6"/>
  <c r="U514" i="6"/>
  <c r="Z167" i="11"/>
  <c r="C167" i="11"/>
  <c r="C201" i="11"/>
  <c r="Z201" i="11"/>
  <c r="C438" i="11"/>
  <c r="Z438" i="11"/>
  <c r="V838" i="6"/>
  <c r="U838" i="6"/>
  <c r="C838" i="6"/>
  <c r="C450" i="11"/>
  <c r="Z450" i="11"/>
  <c r="M467" i="11"/>
  <c r="C643" i="11"/>
  <c r="Z643" i="11"/>
  <c r="C454" i="6"/>
  <c r="V454" i="6"/>
  <c r="U454" i="6"/>
  <c r="C621" i="6"/>
  <c r="V621" i="6"/>
  <c r="U621" i="6"/>
  <c r="C22" i="6"/>
  <c r="V22" i="6"/>
  <c r="U22" i="6"/>
  <c r="V85" i="6"/>
  <c r="U85" i="6"/>
  <c r="C85" i="6"/>
  <c r="V292" i="6"/>
  <c r="U292" i="6"/>
  <c r="C292" i="6"/>
  <c r="C99" i="6"/>
  <c r="V99" i="6"/>
  <c r="U99" i="6"/>
  <c r="C30" i="11"/>
  <c r="Z30" i="11"/>
  <c r="Z582" i="11"/>
  <c r="C582" i="11"/>
  <c r="Z453" i="11"/>
  <c r="C453" i="11"/>
  <c r="C719" i="11"/>
  <c r="Z719" i="11"/>
  <c r="C248" i="11"/>
  <c r="C436" i="6"/>
  <c r="V436" i="6"/>
  <c r="U436" i="6"/>
  <c r="C261" i="11"/>
  <c r="C774" i="11"/>
  <c r="Z774" i="11"/>
  <c r="V284" i="6"/>
  <c r="U284" i="6"/>
  <c r="C284" i="6"/>
  <c r="V257" i="6"/>
  <c r="U257" i="6"/>
  <c r="C257" i="6"/>
  <c r="C532" i="6"/>
  <c r="V532" i="6"/>
  <c r="U532" i="6"/>
  <c r="C630" i="6"/>
  <c r="V630" i="6"/>
  <c r="U630" i="6"/>
  <c r="C434" i="6"/>
  <c r="V434" i="6"/>
  <c r="U434" i="6"/>
  <c r="M323" i="11"/>
  <c r="C323" i="11"/>
  <c r="Z323" i="11"/>
  <c r="C530" i="11"/>
  <c r="Z530" i="11"/>
  <c r="C124" i="11"/>
  <c r="Z124" i="11"/>
  <c r="V310" i="6"/>
  <c r="U310" i="6"/>
  <c r="C310" i="6"/>
  <c r="V633" i="6"/>
  <c r="U633" i="6"/>
  <c r="C633" i="6"/>
  <c r="C693" i="11"/>
  <c r="Z693" i="11"/>
  <c r="C265" i="6"/>
  <c r="V265" i="6"/>
  <c r="U265" i="6"/>
  <c r="C512" i="6"/>
  <c r="V512" i="6"/>
  <c r="U512" i="6"/>
  <c r="Z446" i="11"/>
  <c r="C446" i="11"/>
  <c r="C729" i="11"/>
  <c r="Z729" i="11"/>
  <c r="C550" i="11"/>
  <c r="Z550" i="11"/>
  <c r="Z759" i="11"/>
  <c r="C759" i="11"/>
  <c r="Z511" i="11"/>
  <c r="C511" i="11"/>
  <c r="C809" i="11"/>
  <c r="Z809" i="11"/>
  <c r="Z554" i="11"/>
  <c r="C554" i="11"/>
  <c r="S762" i="11"/>
  <c r="Z762" i="11"/>
  <c r="C762" i="11"/>
  <c r="C652" i="6"/>
  <c r="V652" i="6"/>
  <c r="U652" i="6"/>
  <c r="C189" i="11"/>
  <c r="Z189" i="11"/>
  <c r="C705" i="11"/>
  <c r="Z705" i="11"/>
  <c r="C657" i="11"/>
  <c r="Z657" i="11"/>
  <c r="Z734" i="11"/>
  <c r="C734" i="11"/>
  <c r="C823" i="11"/>
  <c r="Z823" i="11"/>
  <c r="Z647" i="11"/>
  <c r="C647" i="11"/>
  <c r="M257" i="11"/>
  <c r="Z381" i="11"/>
  <c r="C381" i="11"/>
  <c r="Z74" i="11"/>
  <c r="C74" i="11"/>
  <c r="C756" i="6"/>
  <c r="V756" i="6"/>
  <c r="U756" i="6"/>
  <c r="Z564" i="11"/>
  <c r="C564" i="11"/>
  <c r="C140" i="11"/>
  <c r="Z140" i="11"/>
  <c r="C562" i="11"/>
  <c r="Z562" i="11"/>
  <c r="Z558" i="11"/>
  <c r="C558" i="11"/>
  <c r="C496" i="6"/>
  <c r="V496" i="6"/>
  <c r="U496" i="6"/>
  <c r="V447" i="6"/>
  <c r="U447" i="6"/>
  <c r="C447" i="6"/>
  <c r="Z24" i="11"/>
  <c r="C24" i="11"/>
  <c r="M455" i="11"/>
  <c r="V803" i="6"/>
  <c r="U803" i="6"/>
  <c r="C803" i="6"/>
  <c r="C185" i="11"/>
  <c r="Z185" i="11"/>
  <c r="Z666" i="11"/>
  <c r="C666" i="11"/>
  <c r="C60" i="11"/>
  <c r="Z60" i="11"/>
  <c r="M773" i="11"/>
  <c r="M620" i="11"/>
  <c r="S561" i="11"/>
  <c r="Z397" i="11"/>
  <c r="C397" i="11"/>
  <c r="Z141" i="11"/>
  <c r="C141" i="11"/>
  <c r="C276" i="6"/>
  <c r="V276" i="6"/>
  <c r="U276" i="6"/>
  <c r="C279" i="6"/>
  <c r="V279" i="6"/>
  <c r="U279" i="6"/>
  <c r="V412" i="6"/>
  <c r="U412" i="6"/>
  <c r="C412" i="6"/>
  <c r="C18" i="11"/>
  <c r="Z246" i="11"/>
  <c r="C246" i="11"/>
  <c r="C59" i="11"/>
  <c r="Z59" i="11"/>
  <c r="C413" i="11"/>
  <c r="Z413" i="11"/>
  <c r="C211" i="11"/>
  <c r="Z211" i="11"/>
  <c r="C256" i="6"/>
  <c r="V256" i="6"/>
  <c r="U256" i="6"/>
  <c r="C379" i="6"/>
  <c r="V379" i="6"/>
  <c r="U379" i="6"/>
  <c r="C763" i="11"/>
  <c r="V802" i="6"/>
  <c r="U802" i="6"/>
  <c r="C802" i="6"/>
  <c r="Z749" i="11"/>
  <c r="C749" i="11"/>
  <c r="Z302" i="11"/>
  <c r="C302" i="11"/>
  <c r="C777" i="6"/>
  <c r="V777" i="6"/>
  <c r="U777" i="6"/>
  <c r="V487" i="6"/>
  <c r="U487" i="6"/>
  <c r="C487" i="6"/>
  <c r="Z136" i="11"/>
  <c r="C136" i="11"/>
  <c r="V172" i="6"/>
  <c r="U172" i="6"/>
  <c r="Z501" i="11"/>
  <c r="C501" i="11"/>
  <c r="V617" i="6"/>
  <c r="U617" i="6"/>
  <c r="C617" i="6"/>
  <c r="V758" i="6"/>
  <c r="U758" i="6"/>
  <c r="C758" i="6"/>
  <c r="C714" i="6"/>
  <c r="V714" i="6"/>
  <c r="U714" i="6"/>
  <c r="C682" i="6"/>
  <c r="V682" i="6"/>
  <c r="U682" i="6"/>
  <c r="C743" i="11"/>
  <c r="Z743" i="11"/>
  <c r="C656" i="6"/>
  <c r="V656" i="6"/>
  <c r="U656" i="6"/>
  <c r="C421" i="6"/>
  <c r="V421" i="6"/>
  <c r="U421" i="6"/>
  <c r="C746" i="11"/>
  <c r="Z746" i="11"/>
  <c r="V398" i="6"/>
  <c r="U398" i="6"/>
  <c r="C398" i="6"/>
  <c r="C262" i="6"/>
  <c r="V262" i="6"/>
  <c r="U262" i="6"/>
  <c r="C251" i="6"/>
  <c r="V251" i="6"/>
  <c r="U251" i="6"/>
  <c r="C349" i="6"/>
  <c r="V349" i="6"/>
  <c r="U349" i="6"/>
  <c r="C326" i="11"/>
  <c r="Z326" i="11"/>
  <c r="C104" i="6"/>
  <c r="V104" i="6"/>
  <c r="U104" i="6"/>
  <c r="C286" i="6"/>
  <c r="V286" i="6"/>
  <c r="U286" i="6"/>
  <c r="C202" i="6"/>
  <c r="V202" i="6"/>
  <c r="U202" i="6"/>
  <c r="C92" i="6"/>
  <c r="V92" i="6"/>
  <c r="U92" i="6"/>
  <c r="V764" i="6"/>
  <c r="U764" i="6"/>
  <c r="C764" i="6"/>
  <c r="Z389" i="11"/>
  <c r="C389" i="11"/>
  <c r="V105" i="6"/>
  <c r="U105" i="6"/>
  <c r="C105" i="6"/>
  <c r="Z175" i="11"/>
  <c r="C175" i="11"/>
  <c r="Z364" i="11"/>
  <c r="C364" i="11"/>
  <c r="Z157" i="11"/>
  <c r="C157" i="11"/>
  <c r="C730" i="6"/>
  <c r="V730" i="6"/>
  <c r="U730" i="6"/>
  <c r="C31" i="11"/>
  <c r="Z31" i="11"/>
  <c r="V581" i="6"/>
  <c r="U581" i="6"/>
  <c r="C581" i="6"/>
  <c r="Z345" i="11"/>
  <c r="C345" i="11"/>
  <c r="C313" i="11"/>
  <c r="Z313" i="11"/>
  <c r="C132" i="11"/>
  <c r="Z132" i="11"/>
  <c r="C280" i="6"/>
  <c r="V280" i="6"/>
  <c r="U280" i="6"/>
  <c r="C240" i="6"/>
  <c r="V240" i="6"/>
  <c r="U240" i="6"/>
  <c r="C735" i="6"/>
  <c r="V735" i="6"/>
  <c r="U735" i="6"/>
  <c r="Z447" i="11"/>
  <c r="C447" i="11"/>
  <c r="C686" i="11"/>
  <c r="Z686" i="11"/>
  <c r="Z778" i="11"/>
  <c r="C778" i="11"/>
  <c r="Z22" i="11"/>
  <c r="C22" i="11"/>
  <c r="C305" i="11"/>
  <c r="V734" i="6"/>
  <c r="U734" i="6"/>
  <c r="V41" i="6"/>
  <c r="U41" i="6"/>
  <c r="C41" i="6"/>
  <c r="V275" i="6"/>
  <c r="U275" i="6"/>
  <c r="C275" i="6"/>
  <c r="Z687" i="11"/>
  <c r="C687" i="11"/>
  <c r="C416" i="11"/>
  <c r="Z416" i="11"/>
  <c r="C255" i="6"/>
  <c r="V255" i="6"/>
  <c r="U255" i="6"/>
  <c r="V433" i="6"/>
  <c r="U433" i="6"/>
  <c r="C433" i="6"/>
  <c r="Z507" i="11"/>
  <c r="C507" i="11"/>
  <c r="V645" i="6"/>
  <c r="U645" i="6"/>
  <c r="C645" i="6"/>
  <c r="V179" i="6"/>
  <c r="U179" i="6"/>
  <c r="C179" i="6"/>
  <c r="C561" i="6"/>
  <c r="V561" i="6"/>
  <c r="U561" i="6"/>
  <c r="C76" i="6"/>
  <c r="V76" i="6"/>
  <c r="U76" i="6"/>
  <c r="Z386" i="11"/>
  <c r="C386" i="11"/>
  <c r="C818" i="6"/>
  <c r="V769" i="6"/>
  <c r="U769" i="6"/>
  <c r="C769" i="6"/>
  <c r="V109" i="6"/>
  <c r="U109" i="6"/>
  <c r="C109" i="6"/>
  <c r="C154" i="6"/>
  <c r="V154" i="6"/>
  <c r="U154" i="6"/>
  <c r="Z103" i="11"/>
  <c r="C103" i="11"/>
  <c r="C234" i="6"/>
  <c r="V234" i="6"/>
  <c r="U234" i="6"/>
  <c r="Z81" i="11"/>
  <c r="C81" i="11"/>
  <c r="Z45" i="11"/>
  <c r="C419" i="6"/>
  <c r="V419" i="6"/>
  <c r="U419" i="6"/>
  <c r="C291" i="6"/>
  <c r="V291" i="6"/>
  <c r="U291" i="6"/>
  <c r="C836" i="6"/>
  <c r="V836" i="6"/>
  <c r="U836" i="6"/>
  <c r="C79" i="6"/>
  <c r="V79" i="6"/>
  <c r="U79" i="6"/>
  <c r="V243" i="6"/>
  <c r="U243" i="6"/>
  <c r="C243" i="6"/>
  <c r="V683" i="6"/>
  <c r="U683" i="6"/>
  <c r="C683" i="6"/>
  <c r="V644" i="6"/>
  <c r="U644" i="6"/>
  <c r="C644" i="6"/>
  <c r="C60" i="6"/>
  <c r="V60" i="6"/>
  <c r="U60" i="6"/>
  <c r="C586" i="6"/>
  <c r="V586" i="6"/>
  <c r="U586" i="6"/>
  <c r="C215" i="11"/>
  <c r="Z215" i="11"/>
  <c r="C182" i="11"/>
  <c r="Z182" i="11"/>
  <c r="C512" i="11"/>
  <c r="Z512" i="11"/>
  <c r="C755" i="11"/>
  <c r="Z755" i="11"/>
  <c r="Z567" i="11"/>
  <c r="C567" i="11"/>
  <c r="V381" i="6"/>
  <c r="U381" i="6"/>
  <c r="C381" i="6"/>
  <c r="C263" i="11"/>
  <c r="Z263" i="11"/>
  <c r="C496" i="11"/>
  <c r="Z496" i="11"/>
  <c r="V782" i="6"/>
  <c r="U782" i="6"/>
  <c r="C782" i="6"/>
  <c r="Z629" i="11"/>
  <c r="C629" i="11"/>
  <c r="Z253" i="11"/>
  <c r="C253" i="11"/>
  <c r="C406" i="11"/>
  <c r="Z406" i="11"/>
  <c r="C523" i="11"/>
  <c r="Z523" i="11"/>
  <c r="C814" i="6"/>
  <c r="V814" i="6"/>
  <c r="U814" i="6"/>
  <c r="C585" i="11"/>
  <c r="Z585" i="11"/>
  <c r="V201" i="6"/>
  <c r="U201" i="6"/>
  <c r="C201" i="6"/>
  <c r="C751" i="11"/>
  <c r="Z751" i="11"/>
  <c r="C238" i="6"/>
  <c r="V238" i="6"/>
  <c r="U238" i="6"/>
  <c r="Z497" i="11"/>
  <c r="C497" i="11"/>
  <c r="Z822" i="11"/>
  <c r="C822" i="11"/>
  <c r="Z570" i="11"/>
  <c r="C570" i="11"/>
  <c r="C472" i="11"/>
  <c r="Z472" i="11"/>
  <c r="C291" i="11"/>
  <c r="Z291" i="11"/>
  <c r="C460" i="11"/>
  <c r="Z460" i="11"/>
  <c r="C765" i="6"/>
  <c r="V765" i="6"/>
  <c r="U765" i="6"/>
  <c r="C289" i="6"/>
  <c r="V289" i="6"/>
  <c r="U289" i="6"/>
  <c r="V745" i="6"/>
  <c r="U745" i="6"/>
  <c r="C745" i="6"/>
  <c r="C133" i="6"/>
  <c r="V133" i="6"/>
  <c r="U133" i="6"/>
  <c r="C369" i="6"/>
  <c r="V369" i="6"/>
  <c r="U369" i="6"/>
  <c r="C710" i="6"/>
  <c r="V710" i="6"/>
  <c r="U710" i="6"/>
  <c r="V235" i="6"/>
  <c r="U235" i="6"/>
  <c r="C235" i="6"/>
  <c r="V729" i="6"/>
  <c r="U729" i="6"/>
  <c r="C729" i="6"/>
  <c r="V353" i="6"/>
  <c r="U353" i="6"/>
  <c r="C353" i="6"/>
  <c r="Z653" i="11"/>
  <c r="V252" i="6"/>
  <c r="U252" i="6"/>
  <c r="C252" i="6"/>
  <c r="C266" i="11"/>
  <c r="Z266" i="11"/>
  <c r="Z394" i="11"/>
  <c r="C394" i="11"/>
  <c r="V636" i="6"/>
  <c r="U636" i="6"/>
  <c r="C636" i="6"/>
  <c r="Z797" i="11"/>
  <c r="Z828" i="11"/>
  <c r="C828" i="11"/>
  <c r="Z602" i="11"/>
  <c r="C602" i="11"/>
  <c r="Z385" i="11"/>
  <c r="C385" i="11"/>
  <c r="C641" i="11"/>
  <c r="Z641" i="11"/>
  <c r="C258" i="11"/>
  <c r="Z258" i="11"/>
  <c r="Z637" i="11"/>
  <c r="S119" i="11"/>
  <c r="C33" i="6"/>
  <c r="V536" i="6"/>
  <c r="U536" i="6"/>
  <c r="C642" i="6"/>
  <c r="V642" i="6"/>
  <c r="U642" i="6"/>
  <c r="C285" i="11"/>
  <c r="Z285" i="11"/>
  <c r="C576" i="6"/>
  <c r="V576" i="6"/>
  <c r="U576" i="6"/>
  <c r="V602" i="6"/>
  <c r="U602" i="6"/>
  <c r="C602" i="6"/>
  <c r="V549" i="6"/>
  <c r="U549" i="6"/>
  <c r="C549" i="6"/>
  <c r="Z654" i="11"/>
  <c r="C654" i="11"/>
  <c r="Z176" i="11"/>
  <c r="C176" i="11"/>
  <c r="M149" i="11"/>
  <c r="C37" i="6"/>
  <c r="V37" i="6"/>
  <c r="U37" i="6"/>
  <c r="C338" i="6"/>
  <c r="V338" i="6"/>
  <c r="U338" i="6"/>
  <c r="C799" i="6"/>
  <c r="V799" i="6"/>
  <c r="U799" i="6"/>
  <c r="V138" i="6"/>
  <c r="U138" i="6"/>
  <c r="C138" i="6"/>
  <c r="C366" i="11"/>
  <c r="Z366" i="11"/>
  <c r="C440" i="11"/>
  <c r="Z440" i="11"/>
  <c r="C458" i="11"/>
  <c r="Z458" i="11"/>
  <c r="V313" i="6"/>
  <c r="U313" i="6"/>
  <c r="C313" i="6"/>
  <c r="V431" i="6"/>
  <c r="U431" i="6"/>
  <c r="C431" i="6"/>
  <c r="C631" i="6"/>
  <c r="V631" i="6"/>
  <c r="U631" i="6"/>
  <c r="C382" i="6"/>
  <c r="V382" i="6"/>
  <c r="U382" i="6"/>
  <c r="M401" i="11"/>
  <c r="Z41" i="11"/>
  <c r="C41" i="11"/>
  <c r="C272" i="11"/>
  <c r="Z272" i="11"/>
  <c r="C588" i="6"/>
  <c r="V588" i="6"/>
  <c r="U588" i="6"/>
  <c r="Z598" i="11"/>
  <c r="C598" i="11"/>
  <c r="C371" i="11"/>
  <c r="Z371" i="11"/>
  <c r="M399" i="11"/>
  <c r="M105" i="11"/>
  <c r="Z740" i="11"/>
  <c r="C740" i="11"/>
  <c r="V35" i="6"/>
  <c r="U35" i="6"/>
  <c r="C35" i="6"/>
  <c r="C530" i="6"/>
  <c r="V530" i="6"/>
  <c r="U530" i="6"/>
  <c r="M43" i="11"/>
  <c r="C84" i="6"/>
  <c r="V84" i="6"/>
  <c r="U84" i="6"/>
  <c r="M583" i="11"/>
  <c r="C583" i="11"/>
  <c r="Z583" i="11"/>
  <c r="Z596" i="11"/>
  <c r="C596" i="11"/>
  <c r="C220" i="11"/>
  <c r="Z220" i="11"/>
  <c r="C821" i="11"/>
  <c r="Z821" i="11"/>
  <c r="C498" i="11"/>
  <c r="Z498" i="11"/>
  <c r="Z592" i="11"/>
  <c r="C592" i="11"/>
  <c r="M747" i="11"/>
  <c r="C219" i="6"/>
  <c r="V219" i="6"/>
  <c r="U219" i="6"/>
  <c r="C435" i="11"/>
  <c r="Z435" i="11"/>
  <c r="V824" i="6"/>
  <c r="U824" i="6"/>
  <c r="C824" i="6"/>
  <c r="C674" i="6"/>
  <c r="V674" i="6"/>
  <c r="U674" i="6"/>
  <c r="C702" i="6"/>
  <c r="V702" i="6"/>
  <c r="U702" i="6"/>
  <c r="V744" i="6"/>
  <c r="U744" i="6"/>
  <c r="C744" i="6"/>
  <c r="C298" i="6"/>
  <c r="V298" i="6"/>
  <c r="U298" i="6"/>
  <c r="C26" i="6"/>
  <c r="V26" i="6"/>
  <c r="U26" i="6"/>
  <c r="C220" i="6"/>
  <c r="V220" i="6"/>
  <c r="U220" i="6"/>
  <c r="Z247" i="11"/>
  <c r="C247" i="11"/>
  <c r="S438" i="11"/>
  <c r="Z362" i="11"/>
  <c r="C362" i="11"/>
  <c r="Z752" i="11"/>
  <c r="C752" i="11"/>
  <c r="C199" i="11"/>
  <c r="Z199" i="11"/>
  <c r="Z203" i="11"/>
  <c r="C203" i="11"/>
  <c r="C36" i="6"/>
  <c r="V36" i="6"/>
  <c r="U36" i="6"/>
  <c r="C136" i="6"/>
  <c r="V136" i="6"/>
  <c r="U136" i="6"/>
  <c r="V91" i="6"/>
  <c r="U91" i="6"/>
  <c r="C91" i="6"/>
  <c r="Z770" i="11"/>
  <c r="C770" i="11"/>
  <c r="C604" i="6"/>
  <c r="V604" i="6"/>
  <c r="U604" i="6"/>
  <c r="V833" i="6"/>
  <c r="U833" i="6"/>
  <c r="C833" i="6"/>
  <c r="S719" i="11"/>
  <c r="C723" i="11"/>
  <c r="C87" i="6"/>
  <c r="V87" i="6"/>
  <c r="U87" i="6"/>
  <c r="C378" i="6"/>
  <c r="V378" i="6"/>
  <c r="U378" i="6"/>
  <c r="Z231" i="11"/>
  <c r="C231" i="11"/>
  <c r="C372" i="6"/>
  <c r="V372" i="6"/>
  <c r="U372" i="6"/>
  <c r="C596" i="6"/>
  <c r="V596" i="6"/>
  <c r="U596" i="6"/>
  <c r="V717" i="6"/>
  <c r="U717" i="6"/>
  <c r="C717" i="6"/>
  <c r="C373" i="6"/>
  <c r="V373" i="6"/>
  <c r="U373" i="6"/>
  <c r="C68" i="11"/>
  <c r="Z68" i="11"/>
  <c r="V763" i="6"/>
  <c r="U763" i="6"/>
  <c r="C763" i="6"/>
  <c r="C359" i="11"/>
  <c r="Z359" i="11"/>
  <c r="V594" i="6"/>
  <c r="U594" i="6"/>
  <c r="C594" i="6"/>
  <c r="Z114" i="11"/>
  <c r="C114" i="11"/>
  <c r="C566" i="6"/>
  <c r="V566" i="6"/>
  <c r="U566" i="6"/>
  <c r="C390" i="11"/>
  <c r="Z390" i="11"/>
  <c r="M693" i="11"/>
  <c r="C422" i="6"/>
  <c r="V422" i="6"/>
  <c r="U422" i="6"/>
  <c r="C204" i="6"/>
  <c r="V204" i="6"/>
  <c r="U204" i="6"/>
  <c r="C693" i="6"/>
  <c r="V693" i="6"/>
  <c r="U693" i="6"/>
  <c r="C708" i="6"/>
  <c r="V708" i="6"/>
  <c r="U708" i="6"/>
  <c r="C813" i="6"/>
  <c r="V813" i="6"/>
  <c r="U813" i="6"/>
  <c r="C95" i="6"/>
  <c r="V95" i="6"/>
  <c r="U95" i="6"/>
  <c r="C726" i="6"/>
  <c r="V726" i="6"/>
  <c r="U726" i="6"/>
  <c r="M384" i="11"/>
  <c r="M511" i="11"/>
  <c r="C188" i="11"/>
  <c r="Z188" i="11"/>
  <c r="C72" i="6"/>
  <c r="V72" i="6"/>
  <c r="U72" i="6"/>
  <c r="Z680" i="11"/>
  <c r="C680" i="11"/>
  <c r="C79" i="11"/>
  <c r="Z79" i="11"/>
  <c r="C616" i="6"/>
  <c r="V616" i="6"/>
  <c r="U616" i="6"/>
  <c r="C348" i="11"/>
  <c r="Z348" i="11"/>
  <c r="M675" i="11"/>
  <c r="C794" i="11"/>
  <c r="Z794" i="11"/>
  <c r="Z333" i="11"/>
  <c r="C333" i="11"/>
  <c r="M599" i="11"/>
  <c r="Z99" i="11"/>
  <c r="C99" i="11"/>
  <c r="C375" i="6"/>
  <c r="V375" i="6"/>
  <c r="U375" i="6"/>
  <c r="C183" i="6"/>
  <c r="V183" i="6"/>
  <c r="U183" i="6"/>
  <c r="C639" i="6"/>
  <c r="V639" i="6"/>
  <c r="U639" i="6"/>
  <c r="M823" i="11"/>
  <c r="C415" i="11"/>
  <c r="Z415" i="11"/>
  <c r="M381" i="11"/>
  <c r="Z720" i="11"/>
  <c r="C720" i="11"/>
  <c r="Z649" i="11"/>
  <c r="C649" i="11"/>
  <c r="C665" i="6"/>
  <c r="C595" i="11"/>
  <c r="Z595" i="11"/>
  <c r="C195" i="6"/>
  <c r="V195" i="6"/>
  <c r="U195" i="6"/>
  <c r="C528" i="11"/>
  <c r="Z528" i="11"/>
  <c r="C705" i="6"/>
  <c r="V705" i="6"/>
  <c r="U705" i="6"/>
  <c r="Z473" i="11"/>
  <c r="C473" i="11"/>
  <c r="C180" i="11"/>
  <c r="Z180" i="11"/>
  <c r="M638" i="11"/>
  <c r="Z47" i="11"/>
  <c r="C47" i="11"/>
  <c r="V812" i="6"/>
  <c r="U812" i="6"/>
  <c r="C812" i="6"/>
  <c r="Z553" i="11"/>
  <c r="C553" i="11"/>
  <c r="S455" i="11"/>
  <c r="V24" i="6"/>
  <c r="U24" i="6"/>
  <c r="C24" i="6"/>
  <c r="C740" i="6"/>
  <c r="V740" i="6"/>
  <c r="U740" i="6"/>
  <c r="C575" i="6"/>
  <c r="V575" i="6"/>
  <c r="U575" i="6"/>
  <c r="C761" i="6"/>
  <c r="V761" i="6"/>
  <c r="U761" i="6"/>
  <c r="V308" i="6"/>
  <c r="U308" i="6"/>
  <c r="C308" i="6"/>
  <c r="S185" i="11"/>
  <c r="V163" i="6"/>
  <c r="U163" i="6"/>
  <c r="C163" i="6"/>
  <c r="C795" i="6"/>
  <c r="V795" i="6"/>
  <c r="U795" i="6"/>
  <c r="M666" i="11"/>
  <c r="C620" i="11"/>
  <c r="Z620" i="11"/>
  <c r="Z448" i="11"/>
  <c r="C448" i="11"/>
  <c r="Z84" i="11"/>
  <c r="C84" i="11"/>
  <c r="C548" i="6"/>
  <c r="V548" i="6"/>
  <c r="U548" i="6"/>
  <c r="V515" i="6"/>
  <c r="U515" i="6"/>
  <c r="C515" i="6"/>
  <c r="C568" i="6"/>
  <c r="V568" i="6"/>
  <c r="U568" i="6"/>
  <c r="C411" i="11"/>
  <c r="M669" i="11"/>
  <c r="M759" i="11"/>
  <c r="V579" i="6"/>
  <c r="U579" i="6"/>
  <c r="C163" i="11"/>
  <c r="V50" i="6"/>
  <c r="U50" i="6"/>
  <c r="V733" i="6"/>
  <c r="U733" i="6"/>
  <c r="C639" i="11"/>
  <c r="C311" i="11"/>
  <c r="Z462" i="11"/>
  <c r="Z327" i="11"/>
  <c r="Z803" i="11"/>
  <c r="M372" i="11"/>
  <c r="M806" i="11"/>
  <c r="M103" i="11"/>
  <c r="M60" i="11"/>
  <c r="V618" i="6"/>
  <c r="U618" i="6"/>
  <c r="V501" i="6"/>
  <c r="U501" i="6"/>
  <c r="C789" i="11"/>
  <c r="V624" i="6"/>
  <c r="U624" i="6"/>
  <c r="S388" i="11"/>
  <c r="Z808" i="11"/>
  <c r="Z423" i="11"/>
  <c r="M327" i="11"/>
  <c r="V187" i="6"/>
  <c r="U187" i="6"/>
  <c r="C725" i="6"/>
  <c r="M248" i="11"/>
  <c r="M115" i="11"/>
  <c r="Z277" i="11"/>
  <c r="V57" i="6"/>
  <c r="U57" i="6"/>
  <c r="M211" i="11"/>
  <c r="V553" i="6"/>
  <c r="U553" i="6"/>
  <c r="C673" i="11"/>
  <c r="M505" i="11"/>
  <c r="M359" i="11"/>
  <c r="S636" i="11"/>
  <c r="M808" i="11"/>
  <c r="C703" i="6"/>
  <c r="V340" i="6"/>
  <c r="U340" i="6"/>
  <c r="Z104" i="11"/>
  <c r="M80" i="11"/>
  <c r="Z251" i="11"/>
  <c r="C53" i="11"/>
  <c r="C70" i="11"/>
  <c r="V231" i="6"/>
  <c r="U231" i="6"/>
  <c r="C164" i="6"/>
  <c r="C388" i="11"/>
  <c r="M673" i="11"/>
  <c r="C377" i="6"/>
  <c r="V723" i="6"/>
  <c r="U723" i="6"/>
  <c r="C807" i="11"/>
  <c r="V704" i="6"/>
  <c r="U704" i="6"/>
  <c r="Z830" i="11"/>
  <c r="C274" i="11"/>
  <c r="C577" i="6"/>
  <c r="M123" i="11"/>
  <c r="S316" i="11"/>
  <c r="M793" i="11"/>
  <c r="S506" i="11"/>
  <c r="Z373" i="11"/>
  <c r="M671" i="11"/>
  <c r="C318" i="11"/>
  <c r="M711" i="11"/>
  <c r="C173" i="6"/>
  <c r="V625" i="6"/>
  <c r="U625" i="6"/>
  <c r="V97" i="6"/>
  <c r="U97" i="6"/>
  <c r="C26" i="11"/>
  <c r="C819" i="11"/>
  <c r="Z760" i="11"/>
  <c r="C331" i="6"/>
  <c r="Z55" i="11"/>
  <c r="Z584" i="11"/>
  <c r="C831" i="11"/>
  <c r="C157" i="6"/>
  <c r="V159" i="6"/>
  <c r="U159" i="6"/>
  <c r="Z517" i="11"/>
  <c r="C97" i="11"/>
  <c r="C833" i="11"/>
  <c r="V719" i="6"/>
  <c r="U719" i="6"/>
  <c r="Z615" i="11"/>
  <c r="M392" i="11"/>
  <c r="M533" i="11"/>
  <c r="M661" i="11"/>
  <c r="M428" i="11"/>
  <c r="C494" i="11"/>
  <c r="Z138" i="11"/>
  <c r="Z603" i="11"/>
  <c r="V32" i="6"/>
  <c r="U32" i="6"/>
  <c r="Z571" i="11"/>
  <c r="V427" i="6"/>
  <c r="U427" i="6"/>
  <c r="S39" i="11"/>
  <c r="Z589" i="11"/>
  <c r="Z317" i="11"/>
  <c r="V296" i="6"/>
  <c r="U296" i="6"/>
  <c r="V297" i="6"/>
  <c r="U297" i="6"/>
  <c r="C616" i="11"/>
  <c r="Z470" i="11"/>
  <c r="Z728" i="11"/>
  <c r="C293" i="11"/>
  <c r="Z436" i="11"/>
  <c r="V479" i="6"/>
  <c r="U479" i="6"/>
  <c r="S84" i="11"/>
  <c r="M137" i="11"/>
  <c r="Z239" i="11"/>
  <c r="C205" i="6"/>
  <c r="Z314" i="11"/>
  <c r="Z400" i="11"/>
  <c r="M440" i="11"/>
  <c r="C393" i="11"/>
  <c r="C304" i="6"/>
  <c r="C282" i="11"/>
  <c r="V584" i="6"/>
  <c r="U584" i="6"/>
  <c r="V236" i="6"/>
  <c r="U236" i="6"/>
  <c r="M102" i="11"/>
  <c r="M525" i="11"/>
  <c r="Z210" i="11"/>
  <c r="C679" i="11"/>
  <c r="M672" i="11"/>
  <c r="M706" i="11"/>
  <c r="C221" i="11"/>
  <c r="V31" i="6"/>
  <c r="U31" i="6"/>
  <c r="C15" i="11"/>
  <c r="Z604" i="11"/>
  <c r="Z668" i="11"/>
  <c r="M765" i="11"/>
  <c r="Z89" i="11"/>
  <c r="Z588" i="11"/>
  <c r="C363" i="11"/>
  <c r="V534" i="6"/>
  <c r="U534" i="6"/>
  <c r="M446" i="11"/>
  <c r="C178" i="6"/>
  <c r="V791" i="6"/>
  <c r="U791" i="6"/>
  <c r="C580" i="11"/>
  <c r="M824" i="11"/>
  <c r="Z832" i="11"/>
  <c r="C102" i="11"/>
  <c r="C392" i="6"/>
  <c r="V691" i="6"/>
  <c r="U691" i="6"/>
  <c r="V27" i="6"/>
  <c r="U27" i="6"/>
  <c r="C559" i="11"/>
  <c r="V569" i="6"/>
  <c r="U569" i="6"/>
  <c r="C206" i="11"/>
  <c r="Z77" i="11"/>
  <c r="Z130" i="11"/>
  <c r="C110" i="11"/>
  <c r="Z434" i="11"/>
  <c r="V675" i="6"/>
  <c r="U675" i="6"/>
  <c r="C533" i="11"/>
  <c r="C215" i="6"/>
  <c r="C651" i="11"/>
  <c r="C526" i="11"/>
  <c r="M19" i="11"/>
  <c r="S669" i="11"/>
  <c r="M558" i="11"/>
  <c r="M445" i="11"/>
  <c r="M834" i="11"/>
  <c r="V574" i="6"/>
  <c r="U574" i="6"/>
  <c r="C200" i="11"/>
  <c r="M318" i="11"/>
  <c r="M307" i="11"/>
  <c r="Z810" i="11"/>
  <c r="C45" i="6"/>
  <c r="C66" i="11"/>
  <c r="Z824" i="11"/>
  <c r="C610" i="11"/>
  <c r="V65" i="6"/>
  <c r="U65" i="6"/>
  <c r="C47" i="6"/>
  <c r="V405" i="6"/>
  <c r="U405" i="6"/>
  <c r="C67" i="11"/>
  <c r="C181" i="6"/>
  <c r="C445" i="11"/>
  <c r="C834" i="11"/>
  <c r="Z756" i="11"/>
  <c r="V196" i="6"/>
  <c r="U196" i="6"/>
  <c r="C29" i="11"/>
  <c r="Z645" i="11"/>
  <c r="M317" i="11"/>
  <c r="Z116" i="11"/>
  <c r="C334" i="11"/>
  <c r="V638" i="6"/>
  <c r="U638" i="6"/>
  <c r="M571" i="11"/>
  <c r="V384" i="6"/>
  <c r="U384" i="6"/>
  <c r="Z307" i="11"/>
  <c r="M67" i="11"/>
  <c r="S484" i="11"/>
  <c r="M614" i="11"/>
  <c r="M748" i="11"/>
  <c r="S390" i="11"/>
  <c r="M592" i="11"/>
  <c r="M362" i="11"/>
  <c r="M334" i="11"/>
  <c r="M816" i="11"/>
  <c r="M491" i="11"/>
  <c r="M413" i="11"/>
  <c r="M45" i="11"/>
  <c r="M610" i="11"/>
  <c r="M604" i="11"/>
  <c r="V760" i="6"/>
  <c r="U760" i="6"/>
  <c r="C410" i="11"/>
  <c r="M461" i="11"/>
  <c r="Z52" i="11"/>
  <c r="M789" i="11"/>
  <c r="V519" i="6"/>
  <c r="U519" i="6"/>
  <c r="V200" i="6"/>
  <c r="U200" i="6"/>
  <c r="M763" i="11"/>
  <c r="V776" i="6"/>
  <c r="U776" i="6"/>
  <c r="M699" i="11"/>
  <c r="C499" i="11"/>
  <c r="M755" i="11"/>
  <c r="C408" i="11"/>
  <c r="M52" i="11"/>
  <c r="M697" i="11"/>
  <c r="M408" i="11"/>
  <c r="M386" i="11"/>
  <c r="Z487" i="11"/>
  <c r="M363" i="11"/>
  <c r="M313" i="11"/>
  <c r="C300" i="6"/>
  <c r="V787" i="6"/>
  <c r="U787" i="6"/>
  <c r="Z44" i="11"/>
  <c r="M832" i="11"/>
  <c r="C697" i="11"/>
  <c r="Z491" i="11"/>
  <c r="M712" i="11"/>
  <c r="Z407" i="11"/>
  <c r="M830" i="11"/>
  <c r="M551" i="11"/>
  <c r="M651" i="11"/>
  <c r="C93" i="6"/>
  <c r="Z817" i="11"/>
  <c r="V669" i="6"/>
  <c r="U669" i="6"/>
  <c r="C677" i="11"/>
  <c r="C614" i="6"/>
  <c r="M427" i="11"/>
  <c r="V55" i="6"/>
  <c r="U55" i="6"/>
  <c r="V62" i="6"/>
  <c r="U62" i="6"/>
  <c r="Z690" i="11"/>
  <c r="Z630" i="11"/>
  <c r="M700" i="11"/>
  <c r="Z93" i="11"/>
  <c r="C120" i="6"/>
  <c r="C669" i="11"/>
  <c r="C301" i="11"/>
  <c r="V495" i="6"/>
  <c r="U495" i="6"/>
  <c r="C565" i="11"/>
  <c r="M679" i="11"/>
  <c r="Z787" i="11"/>
  <c r="V28" i="6"/>
  <c r="U28" i="6"/>
  <c r="M826" i="11"/>
  <c r="M210" i="11"/>
  <c r="Z656" i="11"/>
  <c r="C219" i="11"/>
  <c r="S652" i="11"/>
  <c r="V560" i="6"/>
  <c r="U560" i="6"/>
  <c r="C69" i="6"/>
  <c r="V88" i="6"/>
  <c r="U88" i="6"/>
  <c r="C769" i="11"/>
  <c r="V816" i="6"/>
  <c r="U816" i="6"/>
  <c r="V685" i="6"/>
  <c r="U685" i="6"/>
  <c r="M532" i="11"/>
  <c r="V80" i="6"/>
  <c r="U80" i="6"/>
  <c r="C691" i="11"/>
  <c r="M603" i="11"/>
  <c r="M74" i="11"/>
  <c r="C171" i="11"/>
  <c r="C699" i="6"/>
  <c r="C167" i="6"/>
  <c r="V461" i="6"/>
  <c r="U461" i="6"/>
  <c r="C203" i="6"/>
  <c r="C57" i="11"/>
  <c r="C818" i="11"/>
  <c r="V156" i="6"/>
  <c r="U156" i="6"/>
  <c r="V137" i="6"/>
  <c r="U137" i="6"/>
  <c r="M400" i="11"/>
  <c r="V597" i="6"/>
  <c r="U597" i="6"/>
  <c r="V315" i="6"/>
  <c r="U315" i="6"/>
  <c r="M360" i="11"/>
  <c r="C100" i="11"/>
  <c r="C360" i="11"/>
  <c r="Z88" i="11"/>
  <c r="C154" i="11"/>
  <c r="Z48" i="11"/>
  <c r="C269" i="11"/>
  <c r="Z280" i="11"/>
  <c r="Z608" i="11"/>
  <c r="M47" i="11"/>
  <c r="M756" i="11"/>
  <c r="M431" i="11"/>
  <c r="M584" i="11"/>
  <c r="M554" i="11"/>
  <c r="M660" i="11"/>
  <c r="M637" i="11"/>
  <c r="Z196" i="11"/>
  <c r="C217" i="6"/>
  <c r="V270" i="6"/>
  <c r="U270" i="6"/>
  <c r="M831" i="11"/>
  <c r="M608" i="11"/>
  <c r="Z754" i="11"/>
  <c r="C685" i="11"/>
  <c r="C536" i="11"/>
  <c r="M656" i="11"/>
  <c r="M305" i="11"/>
  <c r="Z792" i="11"/>
  <c r="C664" i="11"/>
  <c r="M670" i="11"/>
  <c r="M659" i="11"/>
  <c r="Z292" i="11"/>
  <c r="V460" i="6"/>
  <c r="U460" i="6"/>
  <c r="C498" i="6"/>
  <c r="C294" i="11"/>
  <c r="M88" i="11"/>
  <c r="Z303" i="11"/>
  <c r="Z609" i="11"/>
  <c r="M646" i="11"/>
  <c r="M630" i="11"/>
  <c r="M629" i="11"/>
  <c r="M690" i="11"/>
  <c r="V442" i="6"/>
  <c r="U442" i="6"/>
  <c r="C324" i="6"/>
  <c r="Z538" i="11"/>
  <c r="Z646" i="11"/>
  <c r="M110" i="11"/>
  <c r="V193" i="6"/>
  <c r="U193" i="6"/>
  <c r="C281" i="11"/>
  <c r="C150" i="6"/>
  <c r="M818" i="11"/>
  <c r="M590" i="11"/>
  <c r="Z405" i="11"/>
  <c r="V563" i="6"/>
  <c r="U563" i="6"/>
  <c r="C74" i="6"/>
  <c r="M133" i="11"/>
  <c r="C653" i="6"/>
  <c r="M405" i="11"/>
  <c r="M301" i="11"/>
  <c r="M100" i="11"/>
  <c r="M410" i="11"/>
  <c r="C284" i="11"/>
  <c r="M538" i="11"/>
  <c r="V494" i="6"/>
  <c r="U494" i="6"/>
  <c r="M57" i="11"/>
  <c r="V648" i="6"/>
  <c r="U648" i="6"/>
  <c r="C522" i="11"/>
  <c r="M154" i="11"/>
  <c r="C62" i="11"/>
  <c r="M266" i="11"/>
  <c r="Z520" i="11"/>
  <c r="M173" i="11"/>
  <c r="Z625" i="11"/>
  <c r="C354" i="11"/>
  <c r="M468" i="11"/>
  <c r="V707" i="6"/>
  <c r="U707" i="6"/>
  <c r="Z340" i="11"/>
  <c r="C113" i="6"/>
  <c r="C83" i="11"/>
  <c r="C343" i="11"/>
  <c r="C506" i="6"/>
  <c r="V115" i="6"/>
  <c r="U115" i="6"/>
  <c r="V269" i="6"/>
  <c r="U269" i="6"/>
  <c r="V822" i="6"/>
  <c r="U822" i="6"/>
  <c r="C780" i="6"/>
  <c r="V446" i="6"/>
  <c r="U446" i="6"/>
  <c r="C812" i="11"/>
  <c r="Z495" i="11"/>
  <c r="Z241" i="11"/>
  <c r="S575" i="11"/>
  <c r="M129" i="11"/>
  <c r="C92" i="11"/>
  <c r="C439" i="6"/>
  <c r="M274" i="11"/>
  <c r="M212" i="11"/>
  <c r="M462" i="11"/>
  <c r="Z40" i="11"/>
  <c r="M326" i="11"/>
  <c r="V129" i="6"/>
  <c r="U129" i="6"/>
  <c r="M40" i="11"/>
  <c r="M214" i="11"/>
  <c r="Z505" i="11"/>
  <c r="Z37" i="11"/>
  <c r="M268" i="11"/>
  <c r="M306" i="11"/>
  <c r="M152" i="11"/>
  <c r="M728" i="11"/>
  <c r="S91" i="11"/>
  <c r="C323" i="6"/>
  <c r="V557" i="6"/>
  <c r="U557" i="6"/>
  <c r="S644" i="11"/>
  <c r="Z320" i="11"/>
  <c r="C174" i="6"/>
  <c r="M524" i="11"/>
  <c r="V171" i="6"/>
  <c r="U171" i="6"/>
  <c r="Z412" i="11"/>
  <c r="M51" i="11"/>
  <c r="M56" i="11"/>
  <c r="C591" i="6"/>
  <c r="C123" i="11"/>
  <c r="M104" i="11"/>
  <c r="M58" i="11"/>
  <c r="M807" i="11"/>
  <c r="C216" i="11"/>
  <c r="M430" i="11"/>
  <c r="M332" i="11"/>
  <c r="M92" i="11"/>
  <c r="M252" i="11"/>
  <c r="M277" i="11"/>
  <c r="M311" i="11"/>
  <c r="M495" i="11"/>
  <c r="Z731" i="11"/>
  <c r="V649" i="6"/>
  <c r="U649" i="6"/>
  <c r="V100" i="6"/>
  <c r="U100" i="6"/>
  <c r="Z377" i="11"/>
  <c r="M686" i="11"/>
  <c r="M157" i="11"/>
  <c r="C54" i="11"/>
  <c r="M21" i="11"/>
  <c r="Z619" i="11"/>
  <c r="Z556" i="11"/>
  <c r="C564" i="6"/>
  <c r="M186" i="11"/>
  <c r="M187" i="11"/>
  <c r="V444" i="6"/>
  <c r="U444" i="6"/>
  <c r="C623" i="11"/>
  <c r="C223" i="6"/>
  <c r="V753" i="6"/>
  <c r="U753" i="6"/>
  <c r="M279" i="11"/>
  <c r="M615" i="11"/>
  <c r="M20" i="11"/>
  <c r="V268" i="6"/>
  <c r="U268" i="6"/>
  <c r="Z174" i="11"/>
  <c r="C399" i="6"/>
  <c r="M563" i="11"/>
  <c r="M769" i="11"/>
  <c r="C577" i="11"/>
  <c r="Z655" i="11"/>
  <c r="C477" i="11"/>
  <c r="C730" i="11"/>
  <c r="Z128" i="11"/>
  <c r="V440" i="6"/>
  <c r="U440" i="6"/>
  <c r="C821" i="6"/>
  <c r="Z76" i="11"/>
  <c r="C353" i="11"/>
  <c r="V741" i="6"/>
  <c r="U741" i="6"/>
  <c r="C427" i="11"/>
  <c r="M291" i="11"/>
  <c r="M55" i="11"/>
  <c r="C300" i="11"/>
  <c r="S690" i="11"/>
  <c r="M296" i="11"/>
  <c r="M245" i="11"/>
  <c r="M559" i="11"/>
  <c r="M409" i="11"/>
  <c r="M234" i="11"/>
  <c r="M120" i="11"/>
  <c r="C259" i="6"/>
  <c r="Z264" i="11"/>
  <c r="C245" i="11"/>
  <c r="M17" i="11"/>
  <c r="S338" i="11"/>
  <c r="M142" i="11"/>
  <c r="Z135" i="11"/>
  <c r="M22" i="11"/>
  <c r="V177" i="6"/>
  <c r="U177" i="6"/>
  <c r="M522" i="11"/>
  <c r="M353" i="11"/>
  <c r="M457" i="11"/>
  <c r="M219" i="11"/>
  <c r="M517" i="11"/>
  <c r="M458" i="11"/>
  <c r="M803" i="11"/>
  <c r="M676" i="11"/>
  <c r="M29" i="11"/>
  <c r="M722" i="11"/>
  <c r="M494" i="11"/>
  <c r="M645" i="11"/>
  <c r="Z96" i="11"/>
  <c r="C633" i="11"/>
  <c r="M653" i="11"/>
  <c r="M335" i="11"/>
  <c r="V350" i="6"/>
  <c r="U350" i="6"/>
  <c r="M76" i="11"/>
  <c r="Z223" i="11"/>
  <c r="S494" i="11"/>
  <c r="C329" i="6"/>
  <c r="C130" i="6"/>
  <c r="C437" i="11"/>
  <c r="V450" i="6"/>
  <c r="U450" i="6"/>
  <c r="C509" i="11"/>
  <c r="M783" i="11"/>
  <c r="V233" i="6"/>
  <c r="U233" i="6"/>
  <c r="M689" i="11"/>
  <c r="M18" i="11"/>
  <c r="V335" i="6"/>
  <c r="U335" i="6"/>
  <c r="C148" i="6"/>
  <c r="Z738" i="11"/>
  <c r="M555" i="11"/>
  <c r="M490" i="11"/>
  <c r="M292" i="11"/>
  <c r="Z49" i="11"/>
  <c r="C208" i="6"/>
  <c r="M314" i="11"/>
  <c r="M819" i="11"/>
  <c r="M509" i="11"/>
  <c r="S735" i="11"/>
  <c r="M702" i="11"/>
  <c r="M792" i="11"/>
  <c r="C144" i="11"/>
  <c r="Z255" i="11"/>
  <c r="M448" i="11"/>
  <c r="C834" i="6"/>
  <c r="V82" i="6"/>
  <c r="U82" i="6"/>
  <c r="V517" i="6"/>
  <c r="U517" i="6"/>
  <c r="M654" i="11"/>
  <c r="C452" i="11"/>
  <c r="C687" i="6"/>
  <c r="M324" i="11"/>
  <c r="V640" i="6"/>
  <c r="U640" i="6"/>
  <c r="Z197" i="11"/>
  <c r="C132" i="6"/>
  <c r="M71" i="11"/>
  <c r="M776" i="11"/>
  <c r="M812" i="11"/>
  <c r="M199" i="11"/>
  <c r="Z177" i="11"/>
  <c r="Z202" i="11"/>
  <c r="C46" i="6"/>
  <c r="V424" i="6"/>
  <c r="U424" i="6"/>
  <c r="Z724" i="11"/>
  <c r="C190" i="11"/>
  <c r="M704" i="11"/>
  <c r="M437" i="11"/>
  <c r="V383" i="6"/>
  <c r="U383" i="6"/>
  <c r="Z183" i="11"/>
  <c r="Z117" i="11"/>
  <c r="C618" i="11"/>
  <c r="C207" i="11"/>
  <c r="M89" i="11"/>
  <c r="V480" i="6"/>
  <c r="U480" i="6"/>
  <c r="Z432" i="11"/>
  <c r="C72" i="11"/>
  <c r="S146" i="11"/>
  <c r="C628" i="6"/>
  <c r="M264" i="11"/>
  <c r="M282" i="11"/>
  <c r="M30" i="11"/>
  <c r="Z662" i="11"/>
  <c r="V752" i="6"/>
  <c r="U752" i="6"/>
  <c r="Z457" i="11"/>
  <c r="Z479" i="11"/>
  <c r="Z776" i="11"/>
  <c r="M112" i="11"/>
  <c r="C213" i="6"/>
  <c r="Z414" i="11"/>
  <c r="V361" i="6"/>
  <c r="U361" i="6"/>
  <c r="C524" i="6"/>
  <c r="C684" i="6"/>
  <c r="M797" i="11"/>
  <c r="V184" i="6"/>
  <c r="U184" i="6"/>
  <c r="Z235" i="11"/>
  <c r="C733" i="11"/>
  <c r="M436" i="11"/>
  <c r="C237" i="6"/>
  <c r="V593" i="6"/>
  <c r="U593" i="6"/>
  <c r="M662" i="11"/>
  <c r="C762" i="6"/>
  <c r="M201" i="11"/>
  <c r="Z46" i="11"/>
  <c r="M619" i="11"/>
  <c r="C502" i="6"/>
  <c r="M256" i="11"/>
  <c r="V176" i="6"/>
  <c r="U176" i="6"/>
  <c r="M207" i="11"/>
  <c r="C85" i="11"/>
  <c r="V86" i="6"/>
  <c r="U86" i="6"/>
  <c r="S559" i="11"/>
  <c r="M322" i="11"/>
  <c r="M238" i="11"/>
  <c r="M407" i="11"/>
  <c r="C168" i="11"/>
  <c r="V823" i="6"/>
  <c r="U823" i="6"/>
  <c r="C523" i="6"/>
  <c r="V34" i="6"/>
  <c r="U34" i="6"/>
  <c r="C704" i="11"/>
  <c r="Z486" i="11"/>
  <c r="C352" i="11"/>
  <c r="C322" i="11"/>
  <c r="Z148" i="11"/>
  <c r="C256" i="11"/>
  <c r="V539" i="6"/>
  <c r="U539" i="6"/>
  <c r="V52" i="6"/>
  <c r="U52" i="6"/>
  <c r="M534" i="11"/>
  <c r="M479" i="11"/>
  <c r="Z391" i="11"/>
  <c r="C417" i="6"/>
  <c r="M411" i="11"/>
  <c r="M97" i="11"/>
  <c r="C56" i="11"/>
  <c r="C64" i="11"/>
  <c r="C308" i="11"/>
  <c r="C531" i="6"/>
  <c r="C804" i="6"/>
  <c r="V209" i="6"/>
  <c r="U209" i="6"/>
  <c r="M454" i="11"/>
  <c r="M391" i="11"/>
  <c r="M535" i="11"/>
  <c r="M632" i="11"/>
  <c r="M54" i="11"/>
  <c r="M321" i="11"/>
  <c r="M774" i="11"/>
  <c r="C346" i="11"/>
  <c r="Z341" i="11"/>
  <c r="C95" i="11"/>
  <c r="M434" i="11"/>
  <c r="V307" i="6"/>
  <c r="U307" i="6"/>
  <c r="M416" i="11"/>
  <c r="Z379" i="11"/>
  <c r="M90" i="11"/>
  <c r="Z28" i="11"/>
  <c r="C68" i="6"/>
  <c r="M677" i="11"/>
  <c r="V186" i="6"/>
  <c r="U186" i="6"/>
  <c r="C583" i="6"/>
  <c r="C147" i="11"/>
  <c r="M148" i="11"/>
  <c r="M387" i="11"/>
  <c r="M518" i="11"/>
  <c r="M203" i="11"/>
  <c r="C474" i="6"/>
  <c r="M741" i="11"/>
  <c r="M298" i="11"/>
  <c r="V692" i="6"/>
  <c r="U692" i="6"/>
  <c r="M787" i="11"/>
  <c r="M552" i="11"/>
  <c r="Z617" i="11"/>
  <c r="M174" i="11"/>
  <c r="V538" i="6"/>
  <c r="U538" i="6"/>
  <c r="C485" i="11"/>
  <c r="C796" i="6"/>
  <c r="M685" i="11"/>
  <c r="C80" i="11"/>
  <c r="C375" i="11"/>
  <c r="C111" i="11"/>
  <c r="Z430" i="11"/>
  <c r="Z279" i="11"/>
  <c r="S792" i="11"/>
  <c r="M302" i="11"/>
  <c r="M435" i="11"/>
  <c r="M15" i="11"/>
  <c r="M754" i="11"/>
  <c r="M623" i="11"/>
  <c r="M470" i="11"/>
  <c r="M156" i="11"/>
  <c r="M239" i="11"/>
  <c r="C20" i="11"/>
  <c r="V290" i="6"/>
  <c r="U290" i="6"/>
  <c r="M263" i="11"/>
  <c r="V366" i="6"/>
  <c r="U366" i="6"/>
  <c r="C606" i="6"/>
  <c r="Z537" i="11"/>
  <c r="M464" i="11"/>
  <c r="C187" i="11"/>
  <c r="V582" i="6"/>
  <c r="U582" i="6"/>
  <c r="C336" i="11"/>
  <c r="M49" i="11"/>
  <c r="V783" i="6"/>
  <c r="U783" i="6"/>
  <c r="M200" i="11"/>
  <c r="Z798" i="11"/>
  <c r="M784" i="11"/>
  <c r="M451" i="11"/>
  <c r="C715" i="11"/>
  <c r="M288" i="11"/>
  <c r="M44" i="11"/>
  <c r="M28" i="11"/>
  <c r="M602" i="11"/>
  <c r="M768" i="11"/>
  <c r="M510" i="11"/>
  <c r="M36" i="11"/>
  <c r="M281" i="11"/>
  <c r="M715" i="11"/>
  <c r="M48" i="11"/>
  <c r="M639" i="11"/>
  <c r="C208" i="11"/>
  <c r="C714" i="11"/>
  <c r="C552" i="11"/>
  <c r="V70" i="6"/>
  <c r="U70" i="6"/>
  <c r="V798" i="6"/>
  <c r="U798" i="6"/>
  <c r="C240" i="11"/>
  <c r="M253" i="11"/>
  <c r="Z156" i="11"/>
  <c r="V659" i="6"/>
  <c r="U659" i="6"/>
  <c r="M714" i="11"/>
  <c r="V190" i="6"/>
  <c r="U190" i="6"/>
  <c r="M589" i="11"/>
  <c r="M530" i="11"/>
  <c r="M168" i="11"/>
  <c r="M349" i="11"/>
  <c r="C701" i="6"/>
  <c r="M284" i="11"/>
  <c r="V815" i="6"/>
  <c r="U815" i="6"/>
  <c r="Z304" i="11"/>
  <c r="M208" i="11"/>
  <c r="M730" i="11"/>
  <c r="M31" i="11"/>
  <c r="M167" i="11"/>
  <c r="M757" i="11"/>
  <c r="M379" i="11"/>
  <c r="M609" i="11"/>
  <c r="M565" i="11"/>
  <c r="C508" i="6"/>
  <c r="V651" i="6"/>
  <c r="U651" i="6"/>
  <c r="M585" i="11"/>
  <c r="Z259" i="11"/>
  <c r="C777" i="11"/>
  <c r="M272" i="11"/>
  <c r="M519" i="11"/>
  <c r="M249" i="11"/>
  <c r="M178" i="11"/>
  <c r="M633" i="11"/>
  <c r="Z736" i="11"/>
  <c r="M542" i="11"/>
  <c r="Z444" i="11"/>
  <c r="M308" i="11"/>
  <c r="Z811" i="11"/>
  <c r="M368" i="11"/>
  <c r="C684" i="11"/>
  <c r="C646" i="6"/>
  <c r="V516" i="6"/>
  <c r="U516" i="6"/>
  <c r="M687" i="11"/>
  <c r="M444" i="11"/>
  <c r="Z73" i="11"/>
  <c r="Z86" i="11"/>
  <c r="C543" i="11"/>
  <c r="M227" i="11"/>
  <c r="Z344" i="11"/>
  <c r="M618" i="11"/>
  <c r="C601" i="11"/>
  <c r="C125" i="11"/>
  <c r="M760" i="11"/>
  <c r="M520" i="11"/>
  <c r="C382" i="11"/>
  <c r="M691" i="11"/>
  <c r="Z143" i="11"/>
  <c r="V544" i="6"/>
  <c r="U544" i="6"/>
  <c r="C419" i="11"/>
  <c r="M567" i="11"/>
  <c r="M259" i="11"/>
  <c r="C727" i="11"/>
  <c r="M537" i="11"/>
  <c r="C144" i="6"/>
  <c r="M299" i="11"/>
  <c r="C388" i="6"/>
  <c r="M664" i="11"/>
  <c r="C299" i="11"/>
  <c r="C531" i="11"/>
  <c r="Z38" i="11"/>
  <c r="S520" i="11"/>
  <c r="M315" i="11"/>
  <c r="M481" i="11"/>
  <c r="M377" i="11"/>
  <c r="M37" i="11"/>
  <c r="M376" i="11"/>
  <c r="M217" i="11"/>
  <c r="M339" i="11"/>
  <c r="M202" i="11"/>
  <c r="M240" i="11"/>
  <c r="S258" i="11"/>
  <c r="M300" i="11"/>
  <c r="M35" i="11"/>
  <c r="M333" i="11"/>
  <c r="Z164" i="11"/>
  <c r="C481" i="11"/>
  <c r="M143" i="11"/>
  <c r="C113" i="11"/>
  <c r="C283" i="11"/>
  <c r="Z63" i="11"/>
  <c r="M75" i="11"/>
  <c r="C499" i="6"/>
  <c r="M161" i="11"/>
  <c r="C337" i="6"/>
  <c r="S521" i="11"/>
  <c r="Z421" i="11"/>
  <c r="C476" i="11"/>
  <c r="Z692" i="11"/>
  <c r="C694" i="6"/>
  <c r="M606" i="11"/>
  <c r="M550" i="11"/>
  <c r="M111" i="11"/>
  <c r="C339" i="11"/>
  <c r="M421" i="11"/>
  <c r="C149" i="6"/>
  <c r="V56" i="6"/>
  <c r="U56" i="6"/>
  <c r="V739" i="6"/>
  <c r="U739" i="6"/>
  <c r="C78" i="11"/>
  <c r="C722" i="11"/>
  <c r="M412" i="11"/>
  <c r="M499" i="11"/>
  <c r="Z442" i="11"/>
  <c r="M127" i="11"/>
  <c r="C161" i="11"/>
  <c r="V78" i="6"/>
  <c r="U78" i="6"/>
  <c r="V127" i="6"/>
  <c r="U127" i="6"/>
  <c r="C73" i="6"/>
  <c r="M474" i="11"/>
  <c r="C814" i="11"/>
  <c r="M692" i="11"/>
  <c r="M205" i="11"/>
  <c r="M643" i="11"/>
  <c r="M265" i="11"/>
  <c r="M480" i="11"/>
  <c r="M244" i="11"/>
  <c r="M46" i="11"/>
  <c r="Z716" i="11"/>
  <c r="C218" i="11"/>
  <c r="C755" i="6"/>
  <c r="Z640" i="11"/>
  <c r="Z784" i="11"/>
  <c r="C820" i="11"/>
  <c r="Z122" i="11"/>
  <c r="Z593" i="11"/>
  <c r="M113" i="11"/>
  <c r="M280" i="11"/>
  <c r="M820" i="11"/>
  <c r="M293" i="11"/>
  <c r="Z710" i="11"/>
  <c r="M414" i="11"/>
  <c r="M508" i="11"/>
  <c r="C126" i="11"/>
  <c r="M406" i="11"/>
  <c r="M241" i="11"/>
  <c r="V811" i="6"/>
  <c r="U811" i="6"/>
  <c r="M531" i="11"/>
  <c r="M138" i="11"/>
  <c r="M38" i="11"/>
  <c r="M278" i="11"/>
  <c r="M738" i="11"/>
  <c r="C742" i="11"/>
  <c r="Z594" i="11"/>
  <c r="C289" i="11"/>
  <c r="V210" i="6"/>
  <c r="U210" i="6"/>
  <c r="Z775" i="11"/>
  <c r="Z145" i="11"/>
  <c r="M26" i="11"/>
  <c r="C790" i="11"/>
  <c r="M251" i="11"/>
  <c r="C260" i="6"/>
  <c r="C643" i="6"/>
  <c r="C708" i="11"/>
  <c r="C716" i="6"/>
  <c r="C365" i="6"/>
  <c r="C165" i="6"/>
  <c r="Z695" i="11"/>
  <c r="M176" i="11"/>
  <c r="C629" i="6"/>
  <c r="S243" i="11"/>
  <c r="Z298" i="11"/>
  <c r="V784" i="6"/>
  <c r="U784" i="6"/>
  <c r="Z514" i="11"/>
  <c r="M320" i="11"/>
  <c r="C474" i="11"/>
  <c r="C452" i="6"/>
  <c r="C743" i="6"/>
  <c r="C198" i="11"/>
  <c r="M121" i="11"/>
  <c r="Z243" i="11"/>
  <c r="M62" i="11"/>
  <c r="C131" i="11"/>
  <c r="M276" i="11"/>
  <c r="M304" i="11"/>
  <c r="M218" i="11"/>
  <c r="M736" i="11"/>
  <c r="S100" i="11"/>
  <c r="M297" i="11"/>
  <c r="M616" i="11"/>
  <c r="S404" i="11"/>
  <c r="M135" i="11"/>
  <c r="C254" i="11"/>
  <c r="M828" i="11"/>
  <c r="C433" i="11"/>
  <c r="M329" i="11"/>
  <c r="C766" i="11"/>
  <c r="M625" i="11"/>
  <c r="M77" i="11"/>
  <c r="M655" i="11"/>
  <c r="M423" i="11"/>
  <c r="M749" i="11"/>
  <c r="Z541" i="11"/>
  <c r="M452" i="11"/>
  <c r="M221" i="11"/>
  <c r="M223" i="11"/>
  <c r="M255" i="11"/>
  <c r="M764" i="11"/>
  <c r="M343" i="11"/>
  <c r="M708" i="11"/>
  <c r="M83" i="11"/>
  <c r="C30" i="6"/>
  <c r="C314" i="6"/>
  <c r="S319" i="11"/>
  <c r="M275" i="11"/>
  <c r="C241" i="6"/>
  <c r="M777" i="11"/>
  <c r="Z270" i="11"/>
  <c r="M192" i="11"/>
  <c r="M126" i="11"/>
  <c r="M627" i="11"/>
  <c r="V839" i="6"/>
  <c r="U839" i="6"/>
  <c r="V23" i="6"/>
  <c r="U23" i="6"/>
  <c r="Z788" i="11"/>
  <c r="M798" i="11"/>
  <c r="C357" i="6"/>
  <c r="C568" i="11"/>
  <c r="C634" i="11"/>
  <c r="M814" i="11"/>
  <c r="M721" i="11"/>
  <c r="M556" i="11"/>
  <c r="V376" i="6"/>
  <c r="U376" i="6"/>
  <c r="V781" i="6"/>
  <c r="U781" i="6"/>
  <c r="Z804" i="11"/>
  <c r="C478" i="11"/>
  <c r="Z829" i="11"/>
  <c r="V327" i="6"/>
  <c r="U327" i="6"/>
  <c r="M634" i="11"/>
  <c r="M622" i="11"/>
  <c r="S732" i="11"/>
  <c r="M804" i="11"/>
  <c r="M667" i="11"/>
  <c r="Z265" i="11"/>
  <c r="C242" i="11"/>
  <c r="M337" i="11"/>
  <c r="M833" i="11"/>
  <c r="M155" i="11"/>
  <c r="C626" i="6"/>
  <c r="Z544" i="11"/>
  <c r="C337" i="11"/>
  <c r="C195" i="11"/>
  <c r="Z98" i="11"/>
  <c r="C422" i="11"/>
  <c r="M568" i="11"/>
  <c r="C469" i="11"/>
  <c r="C228" i="11"/>
  <c r="M61" i="11"/>
  <c r="M160" i="11"/>
  <c r="M354" i="11"/>
  <c r="M788" i="11"/>
  <c r="V527" i="6"/>
  <c r="U527" i="6"/>
  <c r="C624" i="11"/>
  <c r="Z101" i="11"/>
  <c r="M796" i="11"/>
  <c r="M147" i="11"/>
  <c r="C344" i="6"/>
  <c r="M153" i="11"/>
  <c r="C182" i="6"/>
  <c r="M489" i="11"/>
  <c r="M576" i="11"/>
  <c r="M373" i="11"/>
  <c r="C301" i="6"/>
  <c r="V363" i="6"/>
  <c r="U363" i="6"/>
  <c r="Z489" i="11"/>
  <c r="C29" i="6"/>
  <c r="Z626" i="11"/>
  <c r="M594" i="11"/>
  <c r="M544" i="11"/>
  <c r="M449" i="11"/>
  <c r="C515" i="11"/>
  <c r="C166" i="11"/>
  <c r="M418" i="11"/>
  <c r="Z172" i="11"/>
  <c r="C325" i="11"/>
  <c r="V505" i="6"/>
  <c r="U505" i="6"/>
  <c r="M536" i="11"/>
  <c r="V601" i="6"/>
  <c r="U601" i="6"/>
  <c r="C351" i="6"/>
  <c r="C378" i="11"/>
  <c r="C465" i="11"/>
  <c r="V278" i="6"/>
  <c r="U278" i="6"/>
  <c r="C681" i="11"/>
  <c r="Z779" i="11"/>
  <c r="C376" i="11"/>
  <c r="Z287" i="11"/>
  <c r="Z184" i="11"/>
  <c r="Z193" i="11"/>
  <c r="M419" i="11"/>
  <c r="V805" i="6"/>
  <c r="U805" i="6"/>
  <c r="C750" i="11"/>
  <c r="M485" i="11"/>
  <c r="C510" i="11"/>
  <c r="M775" i="11"/>
  <c r="M164" i="11"/>
  <c r="C703" i="11"/>
  <c r="M778" i="11"/>
  <c r="M631" i="11"/>
  <c r="Z560" i="11"/>
  <c r="Z347" i="11"/>
  <c r="V458" i="6"/>
  <c r="U458" i="6"/>
  <c r="C654" i="6"/>
  <c r="C635" i="11"/>
  <c r="C350" i="11"/>
  <c r="V194" i="6"/>
  <c r="U194" i="6"/>
  <c r="V478" i="6"/>
  <c r="U478" i="6"/>
  <c r="M683" i="11"/>
  <c r="M196" i="11"/>
  <c r="M593" i="11"/>
  <c r="M703" i="11"/>
  <c r="C404" i="6"/>
  <c r="Z795" i="11"/>
  <c r="Z631" i="11"/>
  <c r="M340" i="11"/>
  <c r="C330" i="11"/>
  <c r="C65" i="11"/>
  <c r="M172" i="11"/>
  <c r="M727" i="11"/>
  <c r="M596" i="11"/>
  <c r="M560" i="11"/>
  <c r="M815" i="11"/>
  <c r="S50" i="11"/>
  <c r="M650" i="11"/>
  <c r="V592" i="6"/>
  <c r="U592" i="6"/>
  <c r="M53" i="11"/>
  <c r="M588" i="11"/>
  <c r="M231" i="11"/>
  <c r="Z33" i="11"/>
  <c r="M345" i="11"/>
  <c r="M716" i="11"/>
  <c r="M680" i="11"/>
  <c r="M577" i="11"/>
  <c r="M640" i="11"/>
  <c r="M465" i="11"/>
  <c r="C456" i="11"/>
  <c r="M65" i="11"/>
  <c r="M283" i="11"/>
  <c r="M514" i="11"/>
  <c r="M811" i="11"/>
  <c r="M85" i="11"/>
  <c r="M779" i="11"/>
  <c r="M229" i="11"/>
  <c r="M710" i="11"/>
  <c r="M635" i="11"/>
  <c r="Z586" i="11"/>
  <c r="M344" i="11"/>
  <c r="M394" i="11"/>
  <c r="M95" i="11"/>
  <c r="M195" i="11"/>
  <c r="M513" i="11"/>
  <c r="Z374" i="11"/>
  <c r="M475" i="11"/>
  <c r="M442" i="11"/>
  <c r="M733" i="11"/>
  <c r="M206" i="11"/>
  <c r="M750" i="11"/>
  <c r="M63" i="11"/>
  <c r="M198" i="11"/>
  <c r="M82" i="11"/>
  <c r="C497" i="6"/>
  <c r="C753" i="11"/>
  <c r="S502" i="11"/>
  <c r="Z791" i="11"/>
  <c r="C793" i="6"/>
  <c r="Z224" i="11"/>
  <c r="M144" i="11"/>
  <c r="Z744" i="11"/>
  <c r="V827" i="6"/>
  <c r="U827" i="6"/>
  <c r="V429" i="6"/>
  <c r="U429" i="6"/>
  <c r="Z217" i="11"/>
  <c r="S573" i="11"/>
  <c r="M829" i="11"/>
  <c r="M68" i="11"/>
  <c r="M182" i="11"/>
  <c r="M183" i="11"/>
  <c r="M681" i="11"/>
  <c r="M753" i="11"/>
  <c r="M527" i="11"/>
  <c r="C758" i="11"/>
  <c r="M725" i="11"/>
  <c r="S539" i="11"/>
  <c r="M374" i="11"/>
  <c r="C34" i="11"/>
  <c r="V170" i="6"/>
  <c r="U170" i="6"/>
  <c r="M707" i="11"/>
  <c r="Z369" i="11"/>
  <c r="M415" i="11"/>
  <c r="Z158" i="11"/>
  <c r="Z709" i="11"/>
  <c r="Z813" i="11"/>
  <c r="C449" i="11"/>
  <c r="V662" i="6"/>
  <c r="U662" i="6"/>
  <c r="M34" i="11"/>
  <c r="Z108" i="11"/>
  <c r="Z232" i="11"/>
  <c r="C696" i="11"/>
  <c r="M242" i="11"/>
  <c r="M688" i="11"/>
  <c r="C627" i="11"/>
  <c r="Z796" i="11"/>
  <c r="C727" i="6"/>
  <c r="M171" i="11"/>
  <c r="M108" i="11"/>
  <c r="V721" i="6"/>
  <c r="U721" i="6"/>
  <c r="Z295" i="11"/>
  <c r="V358" i="6"/>
  <c r="U358" i="6"/>
  <c r="M709" i="11"/>
  <c r="M96" i="11"/>
  <c r="M665" i="11"/>
  <c r="M109" i="11"/>
  <c r="M158" i="11"/>
  <c r="M469" i="11"/>
  <c r="M696" i="11"/>
  <c r="M649" i="11"/>
  <c r="M130" i="11"/>
  <c r="V277" i="6"/>
  <c r="U277" i="6"/>
  <c r="M261" i="11"/>
  <c r="V160" i="6"/>
  <c r="U160" i="6"/>
  <c r="C573" i="6"/>
  <c r="Z540" i="11"/>
  <c r="M420" i="11"/>
  <c r="M189" i="11"/>
  <c r="V135" i="6"/>
  <c r="U135" i="6"/>
  <c r="C661" i="6"/>
  <c r="M86" i="11"/>
  <c r="C622" i="11"/>
  <c r="V806" i="6"/>
  <c r="U806" i="6"/>
  <c r="C204" i="11"/>
  <c r="S473" i="11"/>
  <c r="V486" i="6"/>
  <c r="U486" i="6"/>
  <c r="Z490" i="11"/>
  <c r="C250" i="11"/>
  <c r="Z441" i="11"/>
  <c r="C547" i="6"/>
  <c r="M478" i="11"/>
  <c r="M94" i="11"/>
  <c r="M66" i="11"/>
  <c r="M72" i="11"/>
  <c r="M383" i="11"/>
  <c r="M290" i="11"/>
  <c r="M795" i="11"/>
  <c r="Z688" i="11"/>
  <c r="V250" i="6"/>
  <c r="U250" i="6"/>
  <c r="C737" i="11"/>
  <c r="Z109" i="11"/>
  <c r="M432" i="11"/>
  <c r="Z459" i="11"/>
  <c r="V809" i="6"/>
  <c r="U809" i="6"/>
  <c r="M813" i="11"/>
  <c r="M336" i="11"/>
  <c r="M232" i="11"/>
  <c r="M770" i="11"/>
  <c r="M197" i="11"/>
  <c r="M303" i="11"/>
  <c r="M393" i="11"/>
  <c r="M64" i="11"/>
  <c r="M723" i="11"/>
  <c r="M453" i="11"/>
  <c r="M325" i="11"/>
  <c r="M794" i="11"/>
  <c r="C124" i="6"/>
  <c r="Z424" i="11"/>
  <c r="S83" i="11"/>
  <c r="M827" i="11"/>
  <c r="M250" i="11"/>
  <c r="M287" i="11"/>
  <c r="M617" i="11"/>
  <c r="M441" i="11"/>
  <c r="M295" i="11"/>
  <c r="V320" i="6"/>
  <c r="U320" i="6"/>
  <c r="M668" i="11"/>
  <c r="C580" i="6"/>
  <c r="V732" i="6"/>
  <c r="U732" i="6"/>
  <c r="V318" i="6"/>
  <c r="U318" i="6"/>
  <c r="C707" i="11"/>
  <c r="M98" i="11"/>
  <c r="M341" i="11"/>
  <c r="M294" i="11"/>
  <c r="M731" i="11"/>
  <c r="M375" i="11"/>
  <c r="M597" i="11"/>
  <c r="M190" i="11"/>
  <c r="M477" i="11"/>
  <c r="M624" i="11"/>
  <c r="M184" i="11"/>
  <c r="M459" i="11"/>
  <c r="C664" i="6"/>
  <c r="M626" i="11"/>
  <c r="M330" i="11"/>
  <c r="M600" i="11"/>
  <c r="M145" i="11"/>
  <c r="C827" i="11"/>
  <c r="M791" i="11"/>
  <c r="S791" i="11"/>
  <c r="V609" i="6"/>
  <c r="U609" i="6"/>
  <c r="C503" i="11"/>
  <c r="M540" i="11"/>
  <c r="Z222" i="11"/>
  <c r="V509" i="6"/>
  <c r="U509" i="6"/>
  <c r="C417" i="11"/>
  <c r="Z179" i="11"/>
  <c r="V319" i="6"/>
  <c r="U319" i="6"/>
  <c r="C290" i="11"/>
  <c r="M357" i="11"/>
  <c r="M216" i="11"/>
  <c r="M117" i="11"/>
  <c r="M193" i="11"/>
  <c r="M235" i="11"/>
  <c r="M492" i="11"/>
  <c r="M179" i="11"/>
  <c r="Z134" i="11"/>
  <c r="C262" i="11"/>
  <c r="M124" i="11"/>
  <c r="M790" i="11"/>
  <c r="M224" i="11"/>
  <c r="M817" i="11"/>
  <c r="C230" i="11"/>
  <c r="M424" i="11"/>
  <c r="M78" i="11"/>
  <c r="M222" i="11"/>
  <c r="M543" i="11"/>
  <c r="M101" i="11"/>
  <c r="M350" i="11"/>
  <c r="M116" i="11"/>
  <c r="M369" i="11"/>
  <c r="M566" i="11"/>
  <c r="M417" i="11"/>
  <c r="M262" i="11"/>
  <c r="M204" i="11"/>
  <c r="M351" i="11"/>
  <c r="M230" i="11"/>
  <c r="M131" i="11"/>
  <c r="M134" i="11"/>
  <c r="Z574" i="11"/>
  <c r="Z516" i="11"/>
  <c r="Y8" i="6"/>
  <c r="M27" i="11"/>
  <c r="M73" i="11"/>
  <c r="V698" i="6"/>
  <c r="U698" i="6"/>
  <c r="C155" i="6"/>
  <c r="V321" i="6"/>
  <c r="U321" i="6"/>
  <c r="C16" i="11"/>
  <c r="C726" i="11"/>
  <c r="C391" i="6"/>
  <c r="Z597" i="11"/>
  <c r="Z493" i="11"/>
  <c r="C194" i="11"/>
  <c r="C682" i="11"/>
  <c r="M378" i="11"/>
  <c r="M237" i="11"/>
  <c r="Z566" i="11"/>
  <c r="S73" i="11"/>
  <c r="C581" i="11"/>
  <c r="Z429" i="11"/>
  <c r="V810" i="6"/>
  <c r="U810" i="6"/>
  <c r="M33" i="11"/>
  <c r="V380" i="6"/>
  <c r="U380" i="6"/>
  <c r="C358" i="11"/>
  <c r="C69" i="11"/>
  <c r="M70" i="11"/>
  <c r="V720" i="6"/>
  <c r="U720" i="6"/>
  <c r="C87" i="11"/>
  <c r="C237" i="11"/>
  <c r="M358" i="11"/>
  <c r="M422" i="11"/>
  <c r="S134" i="11"/>
  <c r="M607" i="11"/>
  <c r="M107" i="11"/>
  <c r="M684" i="11"/>
  <c r="M286" i="11"/>
  <c r="M578" i="11"/>
  <c r="B27" i="11"/>
  <c r="Z27" i="11"/>
  <c r="M488" i="11"/>
  <c r="M810" i="11"/>
  <c r="M382" i="11"/>
  <c r="M87" i="11"/>
  <c r="M254" i="11"/>
  <c r="Y4" i="6"/>
  <c r="F13" i="6"/>
  <c r="Z579" i="11"/>
  <c r="Z32" i="11"/>
  <c r="Z273" i="11"/>
  <c r="M581" i="11"/>
  <c r="M574" i="11"/>
  <c r="M163" i="11"/>
  <c r="M347" i="11"/>
  <c r="M346" i="11"/>
  <c r="M32" i="11"/>
  <c r="M352" i="11"/>
  <c r="M194" i="11"/>
  <c r="M128" i="11"/>
  <c r="M724" i="11"/>
  <c r="M579" i="11"/>
  <c r="M285" i="11"/>
  <c r="M541" i="11"/>
  <c r="M766" i="11"/>
  <c r="M429" i="11"/>
  <c r="M726" i="11"/>
  <c r="M486" i="11"/>
  <c r="M269" i="11"/>
  <c r="M273" i="11"/>
  <c r="M586" i="11"/>
  <c r="M122" i="11"/>
  <c r="M125" i="11"/>
  <c r="M476" i="11"/>
  <c r="M236" i="11"/>
  <c r="M682" i="11"/>
  <c r="M228" i="11"/>
  <c r="M289" i="11"/>
  <c r="M433" i="11"/>
  <c r="M752" i="11"/>
  <c r="M177" i="11"/>
  <c r="M737" i="11"/>
  <c r="M601" i="11"/>
  <c r="M742" i="11"/>
  <c r="M694" i="11"/>
  <c r="M166" i="11"/>
  <c r="C260" i="11"/>
  <c r="M16" i="11"/>
  <c r="M758" i="11"/>
  <c r="M69" i="11"/>
  <c r="M503" i="11"/>
  <c r="M695" i="11"/>
  <c r="M165" i="11"/>
  <c r="M767" i="11"/>
  <c r="M493" i="11"/>
  <c r="B275" i="11"/>
  <c r="Z275" i="11"/>
  <c r="M456" i="11"/>
  <c r="M526" i="11"/>
  <c r="M270" i="11"/>
  <c r="M744" i="11"/>
  <c r="M580" i="11"/>
  <c r="M516" i="11"/>
  <c r="M515" i="11"/>
  <c r="M260" i="11"/>
  <c r="Z332" i="11"/>
  <c r="C152" i="11"/>
  <c r="Z519" i="11"/>
  <c r="C213" i="11"/>
  <c r="Z607" i="11"/>
  <c r="C815" i="11"/>
  <c r="Z557" i="11"/>
  <c r="Z767" i="11"/>
  <c r="C286" i="11"/>
  <c r="C454" i="11"/>
  <c r="Y7" i="6"/>
  <c r="AA5" i="11"/>
  <c r="Y3" i="6"/>
  <c r="Y10" i="6"/>
  <c r="AA6" i="11"/>
  <c r="AA8" i="11"/>
  <c r="C27" i="11"/>
  <c r="C275" i="11"/>
  <c r="Y5" i="6"/>
</calcChain>
</file>

<file path=xl/sharedStrings.xml><?xml version="1.0" encoding="utf-8"?>
<sst xmlns="http://schemas.openxmlformats.org/spreadsheetml/2006/main" count="2060" uniqueCount="486">
  <si>
    <t>Shipped</t>
  </si>
  <si>
    <t>Ordered</t>
  </si>
  <si>
    <t>Model</t>
  </si>
  <si>
    <t>Collect</t>
  </si>
  <si>
    <t>Pro Beast</t>
  </si>
  <si>
    <t>Pro Leopard</t>
  </si>
  <si>
    <t>Pro Starfire</t>
  </si>
  <si>
    <t>Pro Wraith</t>
  </si>
  <si>
    <t>out</t>
  </si>
  <si>
    <t>Pro Destroyer</t>
  </si>
  <si>
    <t>Assorted</t>
  </si>
  <si>
    <t>R-Pro Dart</t>
  </si>
  <si>
    <t>R-Pro Hydra</t>
  </si>
  <si>
    <t>R-Pro Aviar</t>
  </si>
  <si>
    <t>Ch Xcaliber</t>
  </si>
  <si>
    <t>Pro Boss</t>
  </si>
  <si>
    <t>Pro Katana</t>
  </si>
  <si>
    <t>R-Pro Cro</t>
  </si>
  <si>
    <t>R-Pro Pig</t>
  </si>
  <si>
    <t>R-Pro Rhyno</t>
  </si>
  <si>
    <t>R-Pro Skeeter</t>
  </si>
  <si>
    <t>PDGA Rulebook</t>
  </si>
  <si>
    <t>PDGA Course Directory</t>
  </si>
  <si>
    <t>Pro Valkyrie</t>
  </si>
  <si>
    <t>Pro Orc</t>
  </si>
  <si>
    <t>R-Pro Wahoo</t>
  </si>
  <si>
    <t>Pro Roc  KC</t>
  </si>
  <si>
    <t>Pro Vulcan</t>
  </si>
  <si>
    <t>BLZ Ch Boss</t>
  </si>
  <si>
    <t>BLZ Ch Destroyer</t>
  </si>
  <si>
    <t>BLZ Ch Katana</t>
  </si>
  <si>
    <t>BLZ Ch Wraith</t>
  </si>
  <si>
    <t>BLZ Ch TeeDevil</t>
  </si>
  <si>
    <t>BLZ Ch Ape</t>
  </si>
  <si>
    <t>St Roc (Rancho)</t>
  </si>
  <si>
    <t>BLZ Ch Krait</t>
  </si>
  <si>
    <t>XT Aviar</t>
  </si>
  <si>
    <t>Ch Valkyrie</t>
  </si>
  <si>
    <t>Ch TL</t>
  </si>
  <si>
    <t xml:space="preserve">Ch TeeBird </t>
  </si>
  <si>
    <t>Ch Roadrunner</t>
  </si>
  <si>
    <t>Ch Rhyno</t>
  </si>
  <si>
    <t>Ch Orc</t>
  </si>
  <si>
    <t>Ch Monarch</t>
  </si>
  <si>
    <t>Ch King Cobra</t>
  </si>
  <si>
    <t>Ch Ape</t>
  </si>
  <si>
    <t>Ch Archon</t>
  </si>
  <si>
    <t>Ch Aviar</t>
  </si>
  <si>
    <t>Ch Beast</t>
  </si>
  <si>
    <t>Ch Boss</t>
  </si>
  <si>
    <t>Ch Dart</t>
  </si>
  <si>
    <t>Ch Destroyer</t>
  </si>
  <si>
    <t>Ch Eagle</t>
  </si>
  <si>
    <t>Ch Firebird</t>
  </si>
  <si>
    <t>Ch Katana</t>
  </si>
  <si>
    <t>Ch Krait</t>
  </si>
  <si>
    <t>Ch Leopard</t>
  </si>
  <si>
    <t>Ch Mamba</t>
  </si>
  <si>
    <t>BLZ Ch Beast</t>
  </si>
  <si>
    <t>Ch Vulcan</t>
  </si>
  <si>
    <t>Ch Wraith</t>
  </si>
  <si>
    <t>140-150</t>
  </si>
  <si>
    <t>Ch Starfire</t>
  </si>
  <si>
    <t>St Archon</t>
  </si>
  <si>
    <t>St Aviar P &amp; A</t>
  </si>
  <si>
    <t>St Beast</t>
  </si>
  <si>
    <t>St Boss</t>
  </si>
  <si>
    <t>St Dart</t>
  </si>
  <si>
    <t>St Eagle</t>
  </si>
  <si>
    <t>St Firebird</t>
  </si>
  <si>
    <t>St Gator</t>
  </si>
  <si>
    <t>St Katana</t>
  </si>
  <si>
    <t>St Leopard</t>
  </si>
  <si>
    <t>St Mamba</t>
  </si>
  <si>
    <t>St Orc</t>
  </si>
  <si>
    <t>St Rhyno</t>
  </si>
  <si>
    <t>St Sidewinder</t>
  </si>
  <si>
    <t>St TeeBird</t>
  </si>
  <si>
    <t>St Tern</t>
  </si>
  <si>
    <t>St TL</t>
  </si>
  <si>
    <t>St Valkyrie</t>
  </si>
  <si>
    <t>St Vulcan</t>
  </si>
  <si>
    <t>St Wraith</t>
  </si>
  <si>
    <t>St Xcaliber</t>
  </si>
  <si>
    <t>SkillShot Target</t>
  </si>
  <si>
    <t>DISCatcher Sport</t>
  </si>
  <si>
    <t>Ch Panther</t>
  </si>
  <si>
    <t>Champion</t>
  </si>
  <si>
    <t>Ch Tern</t>
  </si>
  <si>
    <t>Ch Thunderbird</t>
  </si>
  <si>
    <t>Ch Daedalus</t>
  </si>
  <si>
    <t>St Daedalus</t>
  </si>
  <si>
    <t>Ch VRoc</t>
  </si>
  <si>
    <t>XT Colt - NEW</t>
  </si>
  <si>
    <t>St Ape</t>
  </si>
  <si>
    <t>XT Whale</t>
  </si>
  <si>
    <t>St Thunderbird</t>
  </si>
  <si>
    <t>St Colt</t>
  </si>
  <si>
    <t>F2 DX</t>
  </si>
  <si>
    <t>F2 XT</t>
  </si>
  <si>
    <t>F2 Regular Mini</t>
  </si>
  <si>
    <t>R-Pro Boss</t>
  </si>
  <si>
    <t>Makani</t>
  </si>
  <si>
    <t>Definitive Guide to Disc Golf Book</t>
  </si>
  <si>
    <t>Plastic Mini DISCatcher Set</t>
  </si>
  <si>
    <t>Glow Makani</t>
  </si>
  <si>
    <t>Glow Pulsar</t>
  </si>
  <si>
    <t>KC, JK, YETI, R-Pro</t>
  </si>
  <si>
    <t>Order Date</t>
  </si>
  <si>
    <t>Contact Person</t>
  </si>
  <si>
    <t>PO Number</t>
  </si>
  <si>
    <t>Daytime Phone</t>
  </si>
  <si>
    <t>Billing Email</t>
  </si>
  <si>
    <t>Tracking Email</t>
  </si>
  <si>
    <t>Items on Order</t>
  </si>
  <si>
    <t>Approved By</t>
  </si>
  <si>
    <t>Order Taker</t>
  </si>
  <si>
    <t>Pulled By</t>
  </si>
  <si>
    <t>Packed By</t>
  </si>
  <si>
    <t>UPS Account #</t>
  </si>
  <si>
    <t>Freight $</t>
  </si>
  <si>
    <t>COD Amount</t>
  </si>
  <si>
    <t>Certifed Funds</t>
  </si>
  <si>
    <t>Shipped By</t>
  </si>
  <si>
    <t>SHIPPING</t>
  </si>
  <si>
    <t>BILLING</t>
  </si>
  <si>
    <t>Items on Order Form</t>
  </si>
  <si>
    <t>Match?</t>
  </si>
  <si>
    <t>GStar Discs</t>
  </si>
  <si>
    <t>XT Discs</t>
  </si>
  <si>
    <t>Champion Discs</t>
  </si>
  <si>
    <t>Blizzard Discs</t>
  </si>
  <si>
    <t>Star Discs</t>
  </si>
  <si>
    <t>Targets</t>
  </si>
  <si>
    <t>Accessories</t>
  </si>
  <si>
    <t>Apparel</t>
  </si>
  <si>
    <t>Hats</t>
  </si>
  <si>
    <t>St Colossus</t>
  </si>
  <si>
    <t>St Stud</t>
  </si>
  <si>
    <r>
      <t xml:space="preserve">Total Discs
</t>
    </r>
    <r>
      <rPr>
        <i/>
        <sz val="9"/>
        <rFont val="Arial"/>
        <family val="2"/>
      </rPr>
      <t>(Not including F2 Discs)</t>
    </r>
  </si>
  <si>
    <t>Pro Tern</t>
  </si>
  <si>
    <t>Pro Thunderbird</t>
  </si>
  <si>
    <t>GStar Colossus</t>
  </si>
  <si>
    <t>GStar VRoc</t>
  </si>
  <si>
    <t xml:space="preserve">GStar Wombat </t>
  </si>
  <si>
    <t>GStar Archon</t>
  </si>
  <si>
    <t>GStar Aviar Putter</t>
  </si>
  <si>
    <t>GStar Beast</t>
  </si>
  <si>
    <t>GStar Boss</t>
  </si>
  <si>
    <t>GStar Daedalus</t>
  </si>
  <si>
    <t>GStar Destroyer</t>
  </si>
  <si>
    <t>GStar Dominator</t>
  </si>
  <si>
    <t>GStar Firebird</t>
  </si>
  <si>
    <t>GStar Katana</t>
  </si>
  <si>
    <t>GStar Krait</t>
  </si>
  <si>
    <t>GStar Leopard</t>
  </si>
  <si>
    <t>GStar Mamba</t>
  </si>
  <si>
    <t>GStar Orc</t>
  </si>
  <si>
    <t>GStar Rhyno</t>
  </si>
  <si>
    <t>GStar Sidewinder</t>
  </si>
  <si>
    <t>GStar Skeeter</t>
  </si>
  <si>
    <t>GStar Starfire</t>
  </si>
  <si>
    <t>GStar TeeBird</t>
  </si>
  <si>
    <t>GStar Tern</t>
  </si>
  <si>
    <t>GStar Valkyrie</t>
  </si>
  <si>
    <t>GStar Vulcan</t>
  </si>
  <si>
    <t>GStar Wraith</t>
  </si>
  <si>
    <t>GStar Thunderbird</t>
  </si>
  <si>
    <t>GStar Roadrunner</t>
  </si>
  <si>
    <t>Ch Colossus</t>
  </si>
  <si>
    <t>St Mirage</t>
  </si>
  <si>
    <t xml:space="preserve"> Model</t>
  </si>
  <si>
    <t>130-139</t>
  </si>
  <si>
    <t>160-164</t>
  </si>
  <si>
    <t>165-169</t>
  </si>
  <si>
    <t>170-172</t>
  </si>
  <si>
    <t>173-175</t>
  </si>
  <si>
    <t>151-159</t>
  </si>
  <si>
    <t>170-174</t>
  </si>
  <si>
    <t>151-164</t>
  </si>
  <si>
    <t>175-177</t>
  </si>
  <si>
    <t>178-180</t>
  </si>
  <si>
    <t>Pro</t>
  </si>
  <si>
    <t>Star</t>
  </si>
  <si>
    <t>Shipping Method</t>
  </si>
  <si>
    <t>GStar</t>
  </si>
  <si>
    <t>Top_of_Page</t>
  </si>
  <si>
    <t>Order Taken By</t>
  </si>
  <si>
    <t>Pulled</t>
  </si>
  <si>
    <t>n/a</t>
  </si>
  <si>
    <t>Discs Ordered</t>
  </si>
  <si>
    <t>Order Validation</t>
  </si>
  <si>
    <t>NOTES</t>
  </si>
  <si>
    <t>XT Stud</t>
  </si>
  <si>
    <t>Format</t>
  </si>
  <si>
    <t>MSRP</t>
  </si>
  <si>
    <t>DX</t>
  </si>
  <si>
    <t>25 Discs</t>
  </si>
  <si>
    <t>50 Discs</t>
  </si>
  <si>
    <t>100 Discs</t>
  </si>
  <si>
    <t>200 Discs</t>
  </si>
  <si>
    <t>500 Discs</t>
  </si>
  <si>
    <t>DX Glow</t>
  </si>
  <si>
    <t>I-Dye Driver Pro</t>
  </si>
  <si>
    <t>XT Overmold Atlas / Nova</t>
  </si>
  <si>
    <t>Star Atlas / Champion Atlas</t>
  </si>
  <si>
    <t>I-Dye Champion / Blizzard</t>
  </si>
  <si>
    <t>XT</t>
  </si>
  <si>
    <t>Pro Putters &amp; Midrange</t>
  </si>
  <si>
    <t>INNOVA DISCS</t>
  </si>
  <si>
    <t>Pulsar</t>
  </si>
  <si>
    <t>Kahuna</t>
  </si>
  <si>
    <t>ULTIMATE &amp; Rec Discs</t>
  </si>
  <si>
    <t>Packaged Makani</t>
  </si>
  <si>
    <t>Packaged Pulsar</t>
  </si>
  <si>
    <t>Packaged Kahuna</t>
  </si>
  <si>
    <t>DX Disc Set</t>
  </si>
  <si>
    <t>Champion Disc Set</t>
  </si>
  <si>
    <t>Regular</t>
  </si>
  <si>
    <t>Glow</t>
  </si>
  <si>
    <t>Driver (42g +/-)</t>
  </si>
  <si>
    <t>INNOVA Can Hugger</t>
  </si>
  <si>
    <t>INNOVA Flat Bill Cap</t>
  </si>
  <si>
    <t>Pro Drivers</t>
  </si>
  <si>
    <t>Total</t>
  </si>
  <si>
    <t>Disc Pricing Level</t>
  </si>
  <si>
    <t>Row</t>
  </si>
  <si>
    <t>Pricing</t>
  </si>
  <si>
    <t>Category / Item</t>
  </si>
  <si>
    <t>Wholesale</t>
  </si>
  <si>
    <t>SETS</t>
  </si>
  <si>
    <t xml:space="preserve"> Starter Bag</t>
  </si>
  <si>
    <t xml:space="preserve"> Standard Bag</t>
  </si>
  <si>
    <t xml:space="preserve"> HeroPack Bag</t>
  </si>
  <si>
    <t>Metalflake</t>
  </si>
  <si>
    <t>FACTORY SECONDS</t>
  </si>
  <si>
    <t>MINIS</t>
  </si>
  <si>
    <t>BAGS</t>
  </si>
  <si>
    <t>ACCESSORIES</t>
  </si>
  <si>
    <t>HATS</t>
  </si>
  <si>
    <t>Super STAR</t>
  </si>
  <si>
    <t>Super HERO</t>
  </si>
  <si>
    <t>Super SONIC (Star)</t>
  </si>
  <si>
    <t>I-Dye Star</t>
  </si>
  <si>
    <t>Sonic Jr</t>
  </si>
  <si>
    <t>TARGETS</t>
  </si>
  <si>
    <t>DISCatcher Traveler</t>
  </si>
  <si>
    <t>DISCmania Lite Target</t>
  </si>
  <si>
    <t>Sticker Sheet</t>
  </si>
  <si>
    <t>INNOVA Sport Sack</t>
  </si>
  <si>
    <t>INNOVA Cut Vinyl Decal</t>
  </si>
  <si>
    <t>INNOVA Pencil</t>
  </si>
  <si>
    <t xml:space="preserve">INNOVA Sticker </t>
  </si>
  <si>
    <t>Course Attention Sign (SM)</t>
  </si>
  <si>
    <t>Course Attention Sign (LG)</t>
  </si>
  <si>
    <t>Towels</t>
  </si>
  <si>
    <t>Calendar</t>
  </si>
  <si>
    <t>Lapel Pins</t>
  </si>
  <si>
    <t>DISCatcher Pro 28</t>
  </si>
  <si>
    <t>F2 Rec / Ultimate</t>
  </si>
  <si>
    <t>F2 Premium Mini</t>
  </si>
  <si>
    <t>F2 XT Overmold</t>
  </si>
  <si>
    <t>Park &amp; Fly Seat</t>
  </si>
  <si>
    <t>Super SONIC (Champion)</t>
  </si>
  <si>
    <t>F2 Glow Champion</t>
  </si>
  <si>
    <t>PERFORMANCE APPAREL</t>
  </si>
  <si>
    <t>Estimated Total</t>
  </si>
  <si>
    <t>F2 Star Atlas</t>
  </si>
  <si>
    <t>St Shryke</t>
  </si>
  <si>
    <t>Pro Aviar JK</t>
  </si>
  <si>
    <t>Pro Aviar KC</t>
  </si>
  <si>
    <t>F2 Glow Rec / Ultimate</t>
  </si>
  <si>
    <t>F2 I-Dye Champion</t>
  </si>
  <si>
    <t>AF Patch Flat Bill Hat</t>
  </si>
  <si>
    <t>Camo Adjustable Hat</t>
  </si>
  <si>
    <t>INNOVA Adjustable Mesh Cap</t>
  </si>
  <si>
    <t>DX SpaceSaver</t>
  </si>
  <si>
    <t>F2 Gstar</t>
  </si>
  <si>
    <t>St Manta</t>
  </si>
  <si>
    <t>Featured Discs / Items</t>
  </si>
  <si>
    <t xml:space="preserve">Ch Shryke </t>
  </si>
  <si>
    <t>Select a Section</t>
  </si>
  <si>
    <t>Next Tier</t>
  </si>
  <si>
    <t>NA</t>
  </si>
  <si>
    <t>Next Tier Reference</t>
  </si>
  <si>
    <t>Order Subtotal **</t>
  </si>
  <si>
    <t>Event / Purpose</t>
  </si>
  <si>
    <t>Checked Out By</t>
  </si>
  <si>
    <t>Checked In By</t>
  </si>
  <si>
    <t>Billed By</t>
  </si>
  <si>
    <t>Out</t>
  </si>
  <si>
    <t>In</t>
  </si>
  <si>
    <t>Sold</t>
  </si>
  <si>
    <t>Giveaway</t>
  </si>
  <si>
    <t>Team</t>
  </si>
  <si>
    <t>Other</t>
  </si>
  <si>
    <t>Used</t>
  </si>
  <si>
    <t>Tracked</t>
  </si>
  <si>
    <t>Order</t>
  </si>
  <si>
    <t>Item Count</t>
  </si>
  <si>
    <t>Item Ref</t>
  </si>
  <si>
    <t>Date Out</t>
  </si>
  <si>
    <t>Date In</t>
  </si>
  <si>
    <t>Phone</t>
  </si>
  <si>
    <t>Email</t>
  </si>
  <si>
    <t>List Validation</t>
  </si>
  <si>
    <t>Ch Sidewinder</t>
  </si>
  <si>
    <t>Plaid Trees Patch Cap</t>
  </si>
  <si>
    <t>Items on this list</t>
  </si>
  <si>
    <t xml:space="preserve">St Starfire </t>
  </si>
  <si>
    <t>F2 Champ/Blz/Cline/Luster</t>
  </si>
  <si>
    <t>Ch Manta</t>
  </si>
  <si>
    <t>Mini DISCatcher Hammerfinish</t>
  </si>
  <si>
    <t>INNsulated Canteen</t>
  </si>
  <si>
    <t>GStar Mystere</t>
  </si>
  <si>
    <t>Total Qty on Order</t>
  </si>
  <si>
    <t>Total Qty on Summary</t>
  </si>
  <si>
    <t>Items on Summary</t>
  </si>
  <si>
    <t>Umbrella</t>
  </si>
  <si>
    <t>Mini Series Star/Special</t>
  </si>
  <si>
    <t>INNOVA Metal Target Bottle Openers</t>
  </si>
  <si>
    <t>Innova Beanie</t>
  </si>
  <si>
    <t>Gstar Spacesaver Disc Set</t>
  </si>
  <si>
    <t>Yoga Leggings</t>
  </si>
  <si>
    <t>Playing Cards</t>
  </si>
  <si>
    <t>Kryptek Unity Cap</t>
  </si>
  <si>
    <t>Address Type</t>
  </si>
  <si>
    <t>Residential</t>
  </si>
  <si>
    <t>Commercial</t>
  </si>
  <si>
    <t>Galactic</t>
  </si>
  <si>
    <t>Notes</t>
  </si>
  <si>
    <t>Move to Demo</t>
  </si>
  <si>
    <t>GStar Manta</t>
  </si>
  <si>
    <t>BLZ Ch Dominator</t>
  </si>
  <si>
    <t>St Rat</t>
  </si>
  <si>
    <t>St Mystere</t>
  </si>
  <si>
    <t>Hoodie Tee ( S-XL)</t>
  </si>
  <si>
    <t>Weight</t>
  </si>
  <si>
    <t>Discmania Lite (Both Versions)</t>
  </si>
  <si>
    <t>SkillShot Target (Single)</t>
  </si>
  <si>
    <t>SkillShot Target (Double)</t>
  </si>
  <si>
    <t>Flex Fit Perf Cap</t>
  </si>
  <si>
    <t>Desktop Discatcher</t>
  </si>
  <si>
    <t>Tour  Towel</t>
  </si>
  <si>
    <t>St Caiman</t>
  </si>
  <si>
    <t>DX Color Glow</t>
  </si>
  <si>
    <t>Tie Dye Tee (XS-XL)</t>
  </si>
  <si>
    <t>I-Dye Ch Special</t>
  </si>
  <si>
    <t>DISCover backpack</t>
  </si>
  <si>
    <t>Champion Glow/2color Star</t>
  </si>
  <si>
    <t>St Savant</t>
  </si>
  <si>
    <t>Storage Box</t>
  </si>
  <si>
    <t>Pro Shryke</t>
  </si>
  <si>
    <t>Ch Dominator</t>
  </si>
  <si>
    <t>Ch Caiman</t>
  </si>
  <si>
    <t>microfleece Beanie</t>
  </si>
  <si>
    <t>Ch Eagle L-Mold</t>
  </si>
  <si>
    <t>F2 CG Pro/Glow Pro</t>
  </si>
  <si>
    <t>F2 Color Glow Ch</t>
  </si>
  <si>
    <t>Discs</t>
  </si>
  <si>
    <t>XT Bullfrog</t>
  </si>
  <si>
    <t>Ch Mystere</t>
  </si>
  <si>
    <t>NEW!</t>
  </si>
  <si>
    <t>Iron On Patch small</t>
  </si>
  <si>
    <t>Iron On Patch large</t>
  </si>
  <si>
    <t>F2 Pro/P-Line/R-Pro</t>
  </si>
  <si>
    <t>F2 DX Glow / Color Glow</t>
  </si>
  <si>
    <t>F2 Star / Shimmer</t>
  </si>
  <si>
    <t>Ricky Wysocki Signature</t>
  </si>
  <si>
    <t>Core Performance Tee (XS-XL)</t>
  </si>
  <si>
    <t>Ch Firestorm</t>
  </si>
  <si>
    <t>St Roadrunner</t>
  </si>
  <si>
    <t>Gregg Barsby Signature</t>
  </si>
  <si>
    <t>Performance Socks</t>
  </si>
  <si>
    <t>Prime Star Jacket (XS-XL)</t>
  </si>
  <si>
    <t>SS Recover Tee (XS-XL)</t>
  </si>
  <si>
    <t xml:space="preserve">St Corvette </t>
  </si>
  <si>
    <t>INNfuse Star</t>
  </si>
  <si>
    <t>F2 I-Dye Pro</t>
  </si>
  <si>
    <t>Striped Bar Patch Snapback</t>
  </si>
  <si>
    <t>St VRoc</t>
  </si>
  <si>
    <t>BLZ Ch TeeDevil Special</t>
  </si>
  <si>
    <t xml:space="preserve">GStar Shryke </t>
  </si>
  <si>
    <t>Pro Aviar Yeti</t>
  </si>
  <si>
    <t>GStar Mako3</t>
  </si>
  <si>
    <t>GStar Roc3</t>
  </si>
  <si>
    <t>GStar Leopard3</t>
  </si>
  <si>
    <t>Total # of Boxes</t>
  </si>
  <si>
    <t>LIFESTYLE APPAREL</t>
  </si>
  <si>
    <t>JACKETS</t>
  </si>
  <si>
    <t>Hoodie Tee (2X-3X)</t>
  </si>
  <si>
    <t>Zip Hoodie (XS-XL)</t>
  </si>
  <si>
    <t>Zip Hoodie (2X-3X)</t>
  </si>
  <si>
    <t>Pullover  Hoodie (XS-XL)</t>
  </si>
  <si>
    <t>Pullover  Hoodie (2X-3X)</t>
  </si>
  <si>
    <t>Prime Star Jacket (2X-3X)</t>
  </si>
  <si>
    <t>Easy Tee (XS-XL)</t>
  </si>
  <si>
    <t>SS Cotton Tee (XS-XL)</t>
  </si>
  <si>
    <t>SS Cotton Tee (2X-3X)</t>
  </si>
  <si>
    <t>LS Cotton Tee (XS-XL)</t>
  </si>
  <si>
    <t>LS Cotton Tee (2X-3X)</t>
  </si>
  <si>
    <t>SS Recover Tee (2X-3X)</t>
  </si>
  <si>
    <t>Ladies Tree Tank Top (XS-XL)</t>
  </si>
  <si>
    <t>LS Recover Tee (XS-XL)</t>
  </si>
  <si>
    <t>LS Recover Tee (2X-3X)</t>
  </si>
  <si>
    <t>Contender Perf Polo (XS-XL)</t>
  </si>
  <si>
    <t>Contender Perf Polo (2X-3X)</t>
  </si>
  <si>
    <t>SS Dry Recover Tee (XS-XL)</t>
  </si>
  <si>
    <t>Core Performance Tee (2X-3X)</t>
  </si>
  <si>
    <t>Unity Core Performance Tee (XS-XL)</t>
  </si>
  <si>
    <t>Unity Core Performance Tee (2X-3X)</t>
  </si>
  <si>
    <t>Performance Jersey (XS-XL)</t>
  </si>
  <si>
    <t>Performance Jersey (2X-3X)</t>
  </si>
  <si>
    <t>SS Air Force Jersey</t>
  </si>
  <si>
    <t>St TL3</t>
  </si>
  <si>
    <t>St TeeBird3</t>
  </si>
  <si>
    <t>St Leopard3</t>
  </si>
  <si>
    <t xml:space="preserve">St Aviar3 </t>
  </si>
  <si>
    <t>XT Aviar3</t>
  </si>
  <si>
    <t>GStar Corvette</t>
  </si>
  <si>
    <t>Racerback Tank Top (XS-XL)</t>
  </si>
  <si>
    <t>Racerback Tank Top (2X-3X)</t>
  </si>
  <si>
    <t>GStar TeeBird3</t>
  </si>
  <si>
    <t>GStar TL3</t>
  </si>
  <si>
    <t>Ch Mako3</t>
  </si>
  <si>
    <t>Ch Wombat3</t>
  </si>
  <si>
    <t xml:space="preserve">Ch Leopard3 </t>
  </si>
  <si>
    <t>Ch TeeBird3</t>
  </si>
  <si>
    <t>Ch TL3</t>
  </si>
  <si>
    <t>St Mako3</t>
  </si>
  <si>
    <t>St Roc3</t>
  </si>
  <si>
    <t>St Wombat3</t>
  </si>
  <si>
    <t>Formulas</t>
  </si>
  <si>
    <t>Blizzard / XXL Ch</t>
  </si>
  <si>
    <t>DM Lite</t>
  </si>
  <si>
    <t>SkillShot (Single)</t>
  </si>
  <si>
    <t>SkillShot (Double)</t>
  </si>
  <si>
    <t>Traveler</t>
  </si>
  <si>
    <t>Sport</t>
  </si>
  <si>
    <t>XT Mako3</t>
  </si>
  <si>
    <t>Star 2Color XXL</t>
  </si>
  <si>
    <t>Ken Climo Signature</t>
  </si>
  <si>
    <t>Avery Jenkins Signature</t>
  </si>
  <si>
    <t>XT Dart</t>
  </si>
  <si>
    <t>Adventure Pack</t>
  </si>
  <si>
    <t>Weld Pro-Dri Adjustable Cap</t>
  </si>
  <si>
    <t>Luster Ch 2C XXL</t>
  </si>
  <si>
    <t>SS Ladies Sunset Tee (XS-XL)</t>
  </si>
  <si>
    <t>SS Ladies Sunset Tee (2X-3X)</t>
  </si>
  <si>
    <t>Ch Corvette</t>
  </si>
  <si>
    <t>Innova Wristband</t>
  </si>
  <si>
    <t>Total:</t>
  </si>
  <si>
    <t>Prime Star Flex Fit Perf Cap</t>
  </si>
  <si>
    <t>Prime Perf Hoodie (XS-XL)</t>
  </si>
  <si>
    <t>Prime Perf Hoodie (2X-3X)</t>
  </si>
  <si>
    <t>Innfuse Star Special</t>
  </si>
  <si>
    <t>Glow DX Spacesaver Disc Set</t>
  </si>
  <si>
    <t>Ch Lion</t>
  </si>
  <si>
    <t>St Destroyer - SockiBot</t>
  </si>
  <si>
    <t>Mid-Range</t>
  </si>
  <si>
    <t>Distance Driver</t>
  </si>
  <si>
    <t>Fairway Driver</t>
  </si>
  <si>
    <t>Putt &amp; Approach</t>
  </si>
  <si>
    <t>R-Pro Roc</t>
  </si>
  <si>
    <t>XXL Pro</t>
  </si>
  <si>
    <t>F2 Splatter Star</t>
  </si>
  <si>
    <t xml:space="preserve"> SuperHeroPack 2.0 Bag</t>
  </si>
  <si>
    <t>Ch Savant</t>
  </si>
  <si>
    <t>St Destroyer - Wysocki Sig</t>
  </si>
  <si>
    <t>St Invictus</t>
  </si>
  <si>
    <t>TERMS</t>
  </si>
  <si>
    <t>PREPAY</t>
  </si>
  <si>
    <t>NET-30</t>
  </si>
  <si>
    <t>NET-60</t>
  </si>
  <si>
    <t>NET-90</t>
  </si>
  <si>
    <t>COD</t>
  </si>
  <si>
    <t>EDI</t>
  </si>
  <si>
    <t>PAYPAL</t>
  </si>
  <si>
    <t>SO20-</t>
  </si>
  <si>
    <t>INNOVALUE$</t>
  </si>
  <si>
    <t>BLZ Ch Vulcan</t>
  </si>
  <si>
    <t>Drawstring Player Bag</t>
  </si>
  <si>
    <t>Ch Shark 3</t>
  </si>
  <si>
    <t xml:space="preserve">Pro Discs Ordered </t>
  </si>
  <si>
    <t xml:space="preserve">Premium Discs Ordered </t>
  </si>
  <si>
    <t>Discs will be assorted weight and color. 
Pro discs $5 each.  Premium discs $6 each.  
Order in multiples of 5.  Minimum order: 25 discs.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</si>
</sst>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6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sz val="10"/>
      <name val="Calibri"/>
      <family val="2"/>
      <scheme val="minor"/>
    </font>
    <font>
      <i/>
      <sz val="9"/>
      <name val="Arial"/>
      <family val="2"/>
    </font>
    <font>
      <b/>
      <sz val="16"/>
      <color theme="1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8"/>
      <name val="Calibri"/>
      <family val="2"/>
      <scheme val="minor"/>
    </font>
    <font>
      <sz val="12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b/>
      <sz val="26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color rgb="FFC00000"/>
      <name val="Arial"/>
      <family val="2"/>
    </font>
    <font>
      <b/>
      <sz val="16"/>
      <color theme="1" tint="0.34998626667073579"/>
      <name val="Arial"/>
      <family val="2"/>
    </font>
    <font>
      <b/>
      <u/>
      <sz val="12"/>
      <color theme="1" tint="0.3499862666707357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6"/>
      <color rgb="FFC00000"/>
      <name val="Arial"/>
      <family val="2"/>
    </font>
    <font>
      <b/>
      <sz val="10"/>
      <color rgb="FFC00000"/>
      <name val="Arial"/>
      <family val="2"/>
    </font>
    <font>
      <sz val="16"/>
      <color rgb="FFC00000"/>
      <name val="Arial"/>
      <family val="2"/>
    </font>
    <font>
      <sz val="10"/>
      <color rgb="FFC00000"/>
      <name val="Arial"/>
      <family val="2"/>
    </font>
    <font>
      <sz val="13"/>
      <color theme="1" tint="0.34998626667073579"/>
      <name val="Arial"/>
      <family val="2"/>
    </font>
    <font>
      <b/>
      <sz val="11"/>
      <color rgb="FFC00000"/>
      <name val="Arial"/>
      <family val="2"/>
    </font>
    <font>
      <u/>
      <sz val="12"/>
      <color theme="10"/>
      <name val="Arial"/>
      <family val="2"/>
    </font>
    <font>
      <b/>
      <i/>
      <sz val="12"/>
      <name val="Arial"/>
      <family val="2"/>
    </font>
    <font>
      <b/>
      <sz val="22"/>
      <color rgb="FFC00000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36"/>
      <color rgb="FFFF0000"/>
      <name val="Arial"/>
      <family val="2"/>
    </font>
    <font>
      <b/>
      <sz val="48"/>
      <color rgb="FFFF0000"/>
      <name val="Arial"/>
      <family val="2"/>
    </font>
    <font>
      <b/>
      <sz val="4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EF2CB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0" fontId="23" fillId="0" borderId="0"/>
  </cellStyleXfs>
  <cellXfs count="33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left" vertical="center" inden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4" fillId="2" borderId="36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 indent="1"/>
      <protection hidden="1"/>
    </xf>
    <xf numFmtId="0" fontId="18" fillId="2" borderId="0" xfId="0" applyFont="1" applyFill="1" applyAlignment="1" applyProtection="1">
      <alignment horizontal="left" vertical="center" indent="1"/>
      <protection hidden="1"/>
    </xf>
    <xf numFmtId="0" fontId="11" fillId="2" borderId="0" xfId="0" applyFont="1" applyFill="1" applyAlignment="1" applyProtection="1">
      <alignment horizontal="left" vertical="center" indent="1"/>
      <protection hidden="1"/>
    </xf>
    <xf numFmtId="0" fontId="8" fillId="2" borderId="0" xfId="0" applyFont="1" applyFill="1" applyAlignment="1" applyProtection="1">
      <alignment horizontal="left" vertical="center" inden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20" fillId="2" borderId="11" xfId="0" applyFont="1" applyFill="1" applyBorder="1" applyAlignment="1" applyProtection="1">
      <alignment horizontal="center" vertical="center" textRotation="90" wrapText="1"/>
      <protection hidden="1"/>
    </xf>
    <xf numFmtId="1" fontId="0" fillId="7" borderId="0" xfId="2" applyNumberFormat="1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left" vertical="center" indent="1"/>
      <protection hidden="1"/>
    </xf>
    <xf numFmtId="44" fontId="1" fillId="7" borderId="0" xfId="2" applyFont="1" applyFill="1" applyAlignment="1" applyProtection="1">
      <alignment vertical="center"/>
      <protection hidden="1"/>
    </xf>
    <xf numFmtId="0" fontId="0" fillId="7" borderId="0" xfId="0" applyFill="1" applyAlignment="1" applyProtection="1">
      <alignment vertical="center"/>
      <protection hidden="1"/>
    </xf>
    <xf numFmtId="0" fontId="0" fillId="7" borderId="20" xfId="0" applyFill="1" applyBorder="1" applyAlignment="1" applyProtection="1">
      <alignment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44" fontId="0" fillId="7" borderId="0" xfId="2" applyFont="1" applyFill="1" applyAlignment="1" applyProtection="1">
      <alignment horizontal="center" vertical="center"/>
      <protection hidden="1"/>
    </xf>
    <xf numFmtId="44" fontId="7" fillId="7" borderId="41" xfId="2" applyFont="1" applyFill="1" applyBorder="1" applyAlignment="1" applyProtection="1">
      <alignment horizontal="center" vertical="center"/>
      <protection hidden="1"/>
    </xf>
    <xf numFmtId="1" fontId="2" fillId="7" borderId="0" xfId="2" applyNumberFormat="1" applyFont="1" applyFill="1" applyAlignment="1" applyProtection="1">
      <alignment horizontal="center" vertical="center"/>
      <protection hidden="1"/>
    </xf>
    <xf numFmtId="0" fontId="2" fillId="5" borderId="42" xfId="0" applyFont="1" applyFill="1" applyBorder="1" applyAlignment="1" applyProtection="1">
      <alignment horizontal="left" vertical="center" indent="1"/>
      <protection hidden="1"/>
    </xf>
    <xf numFmtId="44" fontId="2" fillId="5" borderId="6" xfId="2" applyFont="1" applyFill="1" applyBorder="1" applyAlignment="1" applyProtection="1">
      <alignment horizontal="center" vertical="center"/>
      <protection hidden="1"/>
    </xf>
    <xf numFmtId="44" fontId="2" fillId="5" borderId="1" xfId="2" applyFont="1" applyFill="1" applyBorder="1" applyAlignment="1" applyProtection="1">
      <alignment horizontal="center" vertical="center"/>
      <protection hidden="1"/>
    </xf>
    <xf numFmtId="44" fontId="2" fillId="5" borderId="42" xfId="2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0" fillId="2" borderId="42" xfId="0" applyFill="1" applyBorder="1" applyAlignment="1" applyProtection="1">
      <alignment horizontal="left" vertical="center" indent="1"/>
      <protection hidden="1"/>
    </xf>
    <xf numFmtId="44" fontId="0" fillId="2" borderId="6" xfId="2" applyFont="1" applyFill="1" applyBorder="1" applyAlignment="1" applyProtection="1">
      <alignment vertical="center"/>
      <protection hidden="1"/>
    </xf>
    <xf numFmtId="44" fontId="0" fillId="2" borderId="1" xfId="2" applyFont="1" applyFill="1" applyBorder="1" applyAlignment="1" applyProtection="1">
      <alignment vertical="center"/>
      <protection hidden="1"/>
    </xf>
    <xf numFmtId="44" fontId="0" fillId="2" borderId="42" xfId="2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left" vertical="center" indent="1"/>
      <protection hidden="1"/>
    </xf>
    <xf numFmtId="44" fontId="0" fillId="7" borderId="0" xfId="2" applyFont="1" applyFill="1" applyAlignment="1" applyProtection="1">
      <alignment vertical="center"/>
      <protection hidden="1"/>
    </xf>
    <xf numFmtId="44" fontId="1" fillId="2" borderId="42" xfId="2" applyFont="1" applyFill="1" applyBorder="1" applyAlignment="1" applyProtection="1">
      <alignment vertical="center"/>
      <protection hidden="1"/>
    </xf>
    <xf numFmtId="0" fontId="2" fillId="7" borderId="0" xfId="0" applyFont="1" applyFill="1" applyAlignment="1" applyProtection="1">
      <alignment horizontal="left" vertical="center" indent="1"/>
      <protection hidden="1"/>
    </xf>
    <xf numFmtId="44" fontId="2" fillId="7" borderId="0" xfId="2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1" fillId="7" borderId="0" xfId="2" applyNumberFormat="1" applyFont="1" applyFill="1" applyAlignment="1" applyProtection="1">
      <alignment horizontal="center" vertical="center"/>
      <protection hidden="1"/>
    </xf>
    <xf numFmtId="1" fontId="2" fillId="4" borderId="42" xfId="0" applyNumberFormat="1" applyFont="1" applyFill="1" applyBorder="1" applyAlignment="1" applyProtection="1">
      <alignment horizontal="left" vertical="center" indent="1"/>
      <protection hidden="1"/>
    </xf>
    <xf numFmtId="1" fontId="2" fillId="4" borderId="6" xfId="2" applyNumberFormat="1" applyFont="1" applyFill="1" applyBorder="1" applyAlignment="1" applyProtection="1">
      <alignment horizontal="center" vertical="center"/>
      <protection hidden="1"/>
    </xf>
    <xf numFmtId="1" fontId="2" fillId="4" borderId="1" xfId="2" applyNumberFormat="1" applyFont="1" applyFill="1" applyBorder="1" applyAlignment="1" applyProtection="1">
      <alignment horizontal="center" vertical="center"/>
      <protection hidden="1"/>
    </xf>
    <xf numFmtId="1" fontId="2" fillId="4" borderId="42" xfId="2" applyNumberFormat="1" applyFont="1" applyFill="1" applyBorder="1" applyAlignment="1" applyProtection="1">
      <alignment horizontal="center" vertical="center"/>
      <protection hidden="1"/>
    </xf>
    <xf numFmtId="1" fontId="2" fillId="4" borderId="6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left" vertical="center" indent="2"/>
      <protection hidden="1"/>
    </xf>
    <xf numFmtId="0" fontId="24" fillId="2" borderId="0" xfId="0" applyFont="1" applyFill="1" applyAlignment="1" applyProtection="1">
      <alignment horizontal="left" vertical="center" indent="1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Alignment="1" applyProtection="1">
      <alignment horizontal="left" vertical="center" indent="1"/>
      <protection hidden="1"/>
    </xf>
    <xf numFmtId="0" fontId="29" fillId="2" borderId="0" xfId="0" applyFont="1" applyFill="1" applyAlignment="1" applyProtection="1">
      <alignment vertical="center"/>
      <protection hidden="1"/>
    </xf>
    <xf numFmtId="0" fontId="31" fillId="2" borderId="36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left" vertical="center" indent="1"/>
      <protection hidden="1"/>
    </xf>
    <xf numFmtId="0" fontId="29" fillId="2" borderId="0" xfId="0" applyFont="1" applyFill="1" applyAlignment="1" applyProtection="1">
      <alignment horizontal="center" vertical="center"/>
      <protection hidden="1"/>
    </xf>
    <xf numFmtId="0" fontId="33" fillId="2" borderId="36" xfId="0" applyFont="1" applyFill="1" applyBorder="1" applyAlignment="1" applyProtection="1">
      <alignment horizontal="center" vertical="center"/>
      <protection hidden="1"/>
    </xf>
    <xf numFmtId="0" fontId="25" fillId="8" borderId="0" xfId="3" applyFont="1" applyFill="1" applyAlignment="1" applyProtection="1">
      <alignment horizontal="center" vertical="center"/>
      <protection hidden="1"/>
    </xf>
    <xf numFmtId="0" fontId="26" fillId="9" borderId="0" xfId="3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left" vertical="center" indent="1"/>
      <protection locked="0"/>
    </xf>
    <xf numFmtId="0" fontId="29" fillId="2" borderId="0" xfId="0" applyFont="1" applyFill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left" vertical="center" indent="1"/>
      <protection locked="0"/>
    </xf>
    <xf numFmtId="0" fontId="28" fillId="2" borderId="0" xfId="3" applyFont="1" applyFill="1" applyAlignment="1" applyProtection="1">
      <alignment horizontal="left" vertical="center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28" fillId="2" borderId="0" xfId="3" applyFont="1" applyFill="1" applyAlignment="1" applyProtection="1">
      <alignment vertical="center"/>
      <protection locked="0"/>
    </xf>
    <xf numFmtId="0" fontId="32" fillId="2" borderId="0" xfId="3" applyFont="1" applyFill="1" applyAlignment="1" applyProtection="1">
      <alignment horizontal="left" vertical="center"/>
      <protection locked="0"/>
    </xf>
    <xf numFmtId="0" fontId="31" fillId="2" borderId="0" xfId="3" applyFont="1" applyFill="1" applyAlignment="1" applyProtection="1">
      <alignment vertical="center"/>
      <protection locked="0"/>
    </xf>
    <xf numFmtId="0" fontId="37" fillId="2" borderId="0" xfId="0" applyFont="1" applyFill="1" applyAlignment="1" applyProtection="1">
      <alignment horizontal="left" vertical="top"/>
      <protection hidden="1"/>
    </xf>
    <xf numFmtId="0" fontId="38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0" fontId="44" fillId="3" borderId="0" xfId="0" applyFont="1" applyFill="1" applyAlignment="1">
      <alignment horizontal="left" vertical="center"/>
    </xf>
    <xf numFmtId="0" fontId="40" fillId="3" borderId="0" xfId="0" applyFont="1" applyFill="1" applyAlignment="1">
      <alignment horizontal="left" vertical="center" indent="1"/>
    </xf>
    <xf numFmtId="0" fontId="48" fillId="3" borderId="0" xfId="0" applyFont="1" applyFill="1" applyAlignment="1">
      <alignment horizontal="left" vertical="center" indent="1"/>
    </xf>
    <xf numFmtId="0" fontId="49" fillId="3" borderId="0" xfId="1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left" vertical="center" indent="1"/>
    </xf>
    <xf numFmtId="0" fontId="51" fillId="3" borderId="0" xfId="0" applyFont="1" applyFill="1" applyAlignment="1">
      <alignment horizontal="left" vertical="center" indent="1"/>
    </xf>
    <xf numFmtId="0" fontId="38" fillId="3" borderId="39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41" fillId="2" borderId="6" xfId="0" applyFont="1" applyFill="1" applyBorder="1" applyAlignment="1" applyProtection="1">
      <alignment horizontal="left" vertical="center" indent="1"/>
      <protection locked="0"/>
    </xf>
    <xf numFmtId="0" fontId="50" fillId="2" borderId="1" xfId="0" applyFont="1" applyFill="1" applyBorder="1" applyAlignment="1" applyProtection="1">
      <alignment horizontal="center" vertical="center"/>
      <protection locked="0"/>
    </xf>
    <xf numFmtId="0" fontId="48" fillId="2" borderId="6" xfId="0" applyFont="1" applyFill="1" applyBorder="1" applyAlignment="1" applyProtection="1">
      <alignment horizontal="left" vertical="center" indent="1"/>
      <protection locked="0"/>
    </xf>
    <xf numFmtId="0" fontId="52" fillId="3" borderId="0" xfId="0" applyFont="1" applyFill="1" applyAlignment="1">
      <alignment vertical="center"/>
    </xf>
    <xf numFmtId="0" fontId="2" fillId="2" borderId="25" xfId="0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right" vertical="center" indent="1"/>
    </xf>
    <xf numFmtId="0" fontId="6" fillId="3" borderId="0" xfId="0" applyFont="1" applyFill="1" applyAlignment="1" applyProtection="1">
      <alignment horizontal="right" vertical="center" indent="1"/>
      <protection locked="0"/>
    </xf>
    <xf numFmtId="0" fontId="8" fillId="3" borderId="0" xfId="0" applyFont="1" applyFill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18" fillId="2" borderId="0" xfId="0" applyFont="1" applyFill="1" applyAlignment="1" applyProtection="1">
      <alignment horizontal="left" vertical="center" wrapText="1"/>
      <protection hidden="1"/>
    </xf>
    <xf numFmtId="0" fontId="28" fillId="2" borderId="0" xfId="3" applyFont="1" applyFill="1" applyAlignment="1" applyProtection="1">
      <alignment vertical="center" wrapText="1"/>
      <protection locked="0"/>
    </xf>
    <xf numFmtId="0" fontId="29" fillId="2" borderId="0" xfId="0" applyFont="1" applyFill="1" applyAlignment="1" applyProtection="1">
      <alignment vertical="center" wrapText="1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10" borderId="0" xfId="0" applyFont="1" applyFill="1" applyAlignment="1" applyProtection="1">
      <alignment horizontal="center" vertical="center"/>
      <protection hidden="1"/>
    </xf>
    <xf numFmtId="0" fontId="27" fillId="10" borderId="0" xfId="0" applyFont="1" applyFill="1" applyAlignment="1" applyProtection="1">
      <alignment horizontal="left" vertical="center" indent="1"/>
      <protection hidden="1"/>
    </xf>
    <xf numFmtId="0" fontId="18" fillId="10" borderId="0" xfId="0" applyFont="1" applyFill="1" applyAlignment="1" applyProtection="1">
      <alignment horizontal="center" vertical="center"/>
      <protection hidden="1"/>
    </xf>
    <xf numFmtId="0" fontId="27" fillId="10" borderId="0" xfId="0" applyFont="1" applyFill="1" applyAlignment="1" applyProtection="1">
      <alignment horizontal="center" vertical="center"/>
      <protection locked="0"/>
    </xf>
    <xf numFmtId="0" fontId="27" fillId="10" borderId="0" xfId="0" applyFont="1" applyFill="1" applyAlignment="1" applyProtection="1">
      <alignment horizontal="center" vertical="center" wrapText="1"/>
      <protection locked="0"/>
    </xf>
    <xf numFmtId="0" fontId="27" fillId="10" borderId="0" xfId="0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1" fillId="11" borderId="1" xfId="0" applyFont="1" applyFill="1" applyBorder="1" applyAlignment="1" applyProtection="1">
      <alignment horizontal="center" vertical="center"/>
      <protection hidden="1"/>
    </xf>
    <xf numFmtId="0" fontId="11" fillId="11" borderId="1" xfId="0" applyFont="1" applyFill="1" applyBorder="1" applyAlignment="1" applyProtection="1">
      <alignment horizontal="left" vertical="center" indent="1"/>
      <protection hidden="1"/>
    </xf>
    <xf numFmtId="0" fontId="20" fillId="2" borderId="0" xfId="0" applyFont="1" applyFill="1" applyAlignment="1" applyProtection="1">
      <alignment horizontal="center" vertical="center" textRotation="90" wrapText="1"/>
      <protection hidden="1"/>
    </xf>
    <xf numFmtId="0" fontId="17" fillId="2" borderId="0" xfId="0" applyFont="1" applyFill="1" applyAlignment="1" applyProtection="1">
      <alignment horizontal="left" vertical="center" wrapText="1" indent="1"/>
      <protection hidden="1"/>
    </xf>
    <xf numFmtId="0" fontId="17" fillId="3" borderId="0" xfId="0" applyFont="1" applyFill="1" applyAlignment="1">
      <alignment vertical="center"/>
    </xf>
    <xf numFmtId="0" fontId="54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55" fillId="3" borderId="0" xfId="1" applyFont="1" applyFill="1"/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left" vertical="center" wrapText="1"/>
      <protection hidden="1"/>
    </xf>
    <xf numFmtId="0" fontId="1" fillId="2" borderId="25" xfId="0" applyFont="1" applyFill="1" applyBorder="1" applyAlignment="1" applyProtection="1">
      <alignment horizontal="left" vertical="center" indent="1"/>
      <protection hidden="1"/>
    </xf>
    <xf numFmtId="0" fontId="0" fillId="2" borderId="25" xfId="0" applyFill="1" applyBorder="1" applyAlignment="1" applyProtection="1">
      <alignment horizontal="left" vertical="center" indent="1"/>
      <protection hidden="1"/>
    </xf>
    <xf numFmtId="44" fontId="0" fillId="2" borderId="53" xfId="2" applyFont="1" applyFill="1" applyBorder="1" applyAlignment="1" applyProtection="1">
      <alignment vertical="center"/>
      <protection hidden="1"/>
    </xf>
    <xf numFmtId="44" fontId="0" fillId="2" borderId="14" xfId="2" applyFont="1" applyFill="1" applyBorder="1" applyAlignment="1" applyProtection="1">
      <alignment vertical="center"/>
      <protection hidden="1"/>
    </xf>
    <xf numFmtId="44" fontId="0" fillId="2" borderId="54" xfId="2" applyFont="1" applyFill="1" applyBorder="1" applyAlignment="1" applyProtection="1">
      <alignment vertical="center"/>
      <protection hidden="1"/>
    </xf>
    <xf numFmtId="44" fontId="0" fillId="2" borderId="17" xfId="2" applyFont="1" applyFill="1" applyBorder="1" applyAlignment="1" applyProtection="1">
      <alignment vertical="center"/>
      <protection hidden="1"/>
    </xf>
    <xf numFmtId="0" fontId="2" fillId="5" borderId="25" xfId="0" applyFont="1" applyFill="1" applyBorder="1" applyAlignment="1" applyProtection="1">
      <alignment horizontal="left" vertical="center" indent="1"/>
      <protection hidden="1"/>
    </xf>
    <xf numFmtId="44" fontId="0" fillId="2" borderId="55" xfId="2" applyFont="1" applyFill="1" applyBorder="1" applyAlignment="1" applyProtection="1">
      <alignment vertical="center"/>
      <protection hidden="1"/>
    </xf>
    <xf numFmtId="44" fontId="0" fillId="2" borderId="56" xfId="2" applyFont="1" applyFill="1" applyBorder="1" applyAlignment="1" applyProtection="1">
      <alignment vertical="center"/>
      <protection hidden="1"/>
    </xf>
    <xf numFmtId="44" fontId="2" fillId="5" borderId="14" xfId="2" applyFont="1" applyFill="1" applyBorder="1" applyAlignment="1" applyProtection="1">
      <alignment horizontal="center" vertical="center"/>
      <protection hidden="1"/>
    </xf>
    <xf numFmtId="44" fontId="2" fillId="5" borderId="17" xfId="2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25" xfId="0" applyFont="1" applyFill="1" applyBorder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38" fillId="2" borderId="10" xfId="0" applyFont="1" applyFill="1" applyBorder="1" applyAlignment="1" applyProtection="1">
      <alignment horizontal="left" vertical="center" indent="1"/>
      <protection locked="0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0" fontId="40" fillId="2" borderId="6" xfId="0" applyFont="1" applyFill="1" applyBorder="1" applyAlignment="1" applyProtection="1">
      <alignment horizontal="center" vertical="center"/>
      <protection locked="0"/>
    </xf>
    <xf numFmtId="0" fontId="38" fillId="12" borderId="39" xfId="0" applyFont="1" applyFill="1" applyBorder="1" applyAlignment="1">
      <alignment horizontal="center" vertical="center"/>
    </xf>
    <xf numFmtId="0" fontId="9" fillId="12" borderId="39" xfId="0" applyFont="1" applyFill="1" applyBorder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0" fontId="2" fillId="0" borderId="5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center" vertical="top"/>
      <protection hidden="1"/>
    </xf>
    <xf numFmtId="0" fontId="58" fillId="2" borderId="0" xfId="0" applyFont="1" applyFill="1" applyAlignment="1" applyProtection="1">
      <protection hidden="1"/>
    </xf>
    <xf numFmtId="0" fontId="58" fillId="2" borderId="0" xfId="0" applyFont="1" applyFill="1" applyAlignment="1" applyProtection="1">
      <alignment horizontal="center"/>
      <protection hidden="1"/>
    </xf>
    <xf numFmtId="0" fontId="58" fillId="2" borderId="0" xfId="0" applyFont="1" applyFill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center" wrapText="1"/>
      <protection hidden="1"/>
    </xf>
    <xf numFmtId="0" fontId="1" fillId="2" borderId="25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40" fillId="2" borderId="25" xfId="0" applyFont="1" applyFill="1" applyBorder="1" applyAlignment="1" applyProtection="1">
      <alignment horizontal="center" vertical="center"/>
    </xf>
    <xf numFmtId="0" fontId="50" fillId="2" borderId="1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50" fillId="2" borderId="6" xfId="0" applyFont="1" applyFill="1" applyBorder="1" applyAlignment="1" applyProtection="1">
      <alignment horizontal="center" vertical="center"/>
      <protection locked="0"/>
    </xf>
    <xf numFmtId="44" fontId="0" fillId="2" borderId="26" xfId="2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>
      <alignment horizontal="left" vertical="center" indent="1"/>
    </xf>
    <xf numFmtId="0" fontId="1" fillId="2" borderId="25" xfId="0" applyFont="1" applyFill="1" applyBorder="1" applyAlignment="1">
      <alignment horizontal="left" vertical="center" indent="1"/>
    </xf>
    <xf numFmtId="0" fontId="50" fillId="11" borderId="1" xfId="0" applyFont="1" applyFill="1" applyBorder="1" applyAlignment="1" applyProtection="1">
      <alignment horizontal="center" vertical="center"/>
      <protection locked="0"/>
    </xf>
    <xf numFmtId="0" fontId="50" fillId="0" borderId="1" xfId="0" applyFont="1" applyFill="1" applyBorder="1" applyAlignment="1" applyProtection="1">
      <alignment horizontal="center" vertical="center"/>
      <protection locked="0"/>
    </xf>
    <xf numFmtId="8" fontId="0" fillId="2" borderId="6" xfId="2" applyNumberFormat="1" applyFont="1" applyFill="1" applyBorder="1" applyAlignment="1" applyProtection="1">
      <alignment vertical="center"/>
      <protection hidden="1"/>
    </xf>
    <xf numFmtId="0" fontId="47" fillId="7" borderId="14" xfId="0" applyFont="1" applyFill="1" applyBorder="1" applyAlignment="1">
      <alignment horizontal="left" vertical="center" indent="1"/>
    </xf>
    <xf numFmtId="0" fontId="47" fillId="7" borderId="1" xfId="0" applyFont="1" applyFill="1" applyBorder="1" applyAlignment="1">
      <alignment horizontal="left" vertical="center" indent="1"/>
    </xf>
    <xf numFmtId="49" fontId="9" fillId="0" borderId="1" xfId="0" applyNumberFormat="1" applyFont="1" applyBorder="1" applyAlignment="1" applyProtection="1">
      <alignment horizontal="left" vertical="center" indent="1"/>
      <protection locked="0"/>
    </xf>
    <xf numFmtId="49" fontId="38" fillId="0" borderId="1" xfId="0" applyNumberFormat="1" applyFont="1" applyBorder="1" applyAlignment="1" applyProtection="1">
      <alignment horizontal="left" vertical="center" indent="1"/>
      <protection locked="0"/>
    </xf>
    <xf numFmtId="49" fontId="38" fillId="0" borderId="17" xfId="0" applyNumberFormat="1" applyFont="1" applyBorder="1" applyAlignment="1" applyProtection="1">
      <alignment horizontal="left" vertical="center" indent="1"/>
      <protection locked="0"/>
    </xf>
    <xf numFmtId="0" fontId="17" fillId="2" borderId="56" xfId="0" applyFont="1" applyFill="1" applyBorder="1" applyAlignment="1" applyProtection="1">
      <alignment horizontal="center" vertical="center" wrapText="1"/>
      <protection locked="0"/>
    </xf>
    <xf numFmtId="0" fontId="17" fillId="2" borderId="44" xfId="0" applyFont="1" applyFill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34" xfId="0" applyFont="1" applyFill="1" applyBorder="1" applyAlignment="1" applyProtection="1">
      <alignment horizontal="center" vertical="center"/>
      <protection locked="0"/>
    </xf>
    <xf numFmtId="0" fontId="46" fillId="7" borderId="50" xfId="0" applyFont="1" applyFill="1" applyBorder="1" applyAlignment="1">
      <alignment horizontal="center" vertical="center" textRotation="90"/>
    </xf>
    <xf numFmtId="0" fontId="46" fillId="7" borderId="51" xfId="0" applyFont="1" applyFill="1" applyBorder="1" applyAlignment="1">
      <alignment horizontal="center" vertical="center" textRotation="90"/>
    </xf>
    <xf numFmtId="0" fontId="46" fillId="7" borderId="48" xfId="0" applyFont="1" applyFill="1" applyBorder="1" applyAlignment="1">
      <alignment horizontal="center" vertical="center" textRotation="90"/>
    </xf>
    <xf numFmtId="0" fontId="15" fillId="2" borderId="49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52" xfId="0" applyFont="1" applyFill="1" applyBorder="1" applyAlignment="1" applyProtection="1">
      <alignment horizontal="center" vertical="center" wrapText="1"/>
      <protection locked="0"/>
    </xf>
    <xf numFmtId="0" fontId="15" fillId="2" borderId="24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left" vertical="center" indent="1"/>
      <protection locked="0"/>
    </xf>
    <xf numFmtId="0" fontId="38" fillId="0" borderId="17" xfId="0" applyFont="1" applyBorder="1" applyAlignment="1" applyProtection="1">
      <alignment horizontal="left" vertical="center" indent="1"/>
      <protection locked="0"/>
    </xf>
    <xf numFmtId="0" fontId="46" fillId="7" borderId="50" xfId="0" applyFont="1" applyFill="1" applyBorder="1" applyAlignment="1" applyProtection="1">
      <alignment horizontal="center" vertical="center" textRotation="90"/>
      <protection locked="0"/>
    </xf>
    <xf numFmtId="0" fontId="46" fillId="7" borderId="51" xfId="0" applyFont="1" applyFill="1" applyBorder="1" applyAlignment="1" applyProtection="1">
      <alignment horizontal="center" vertical="center" textRotation="90"/>
      <protection locked="0"/>
    </xf>
    <xf numFmtId="0" fontId="46" fillId="7" borderId="48" xfId="0" applyFont="1" applyFill="1" applyBorder="1" applyAlignment="1" applyProtection="1">
      <alignment horizontal="center" vertical="center" textRotation="90"/>
      <protection locked="0"/>
    </xf>
    <xf numFmtId="0" fontId="17" fillId="0" borderId="49" xfId="0" applyFont="1" applyBorder="1" applyAlignment="1" applyProtection="1">
      <alignment horizontal="left" vertical="center" wrapText="1" indent="1"/>
      <protection locked="0"/>
    </xf>
    <xf numFmtId="0" fontId="17" fillId="0" borderId="9" xfId="0" applyFont="1" applyBorder="1" applyAlignment="1" applyProtection="1">
      <alignment horizontal="left" vertical="center" wrapText="1" indent="1"/>
      <protection locked="0"/>
    </xf>
    <xf numFmtId="0" fontId="17" fillId="0" borderId="35" xfId="0" applyFont="1" applyBorder="1" applyAlignment="1" applyProtection="1">
      <alignment horizontal="left" vertical="center" wrapText="1" indent="1"/>
      <protection locked="0"/>
    </xf>
    <xf numFmtId="0" fontId="17" fillId="0" borderId="20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0" fontId="17" fillId="0" borderId="3" xfId="0" applyFont="1" applyBorder="1" applyAlignment="1" applyProtection="1">
      <alignment horizontal="left" vertical="center" wrapText="1" indent="1"/>
      <protection locked="0"/>
    </xf>
    <xf numFmtId="0" fontId="17" fillId="0" borderId="52" xfId="0" applyFont="1" applyBorder="1" applyAlignment="1" applyProtection="1">
      <alignment horizontal="left" vertical="center" wrapText="1" indent="1"/>
      <protection locked="0"/>
    </xf>
    <xf numFmtId="0" fontId="17" fillId="0" borderId="24" xfId="0" applyFont="1" applyBorder="1" applyAlignment="1" applyProtection="1">
      <alignment horizontal="left" vertical="center" wrapText="1" indent="1"/>
      <protection locked="0"/>
    </xf>
    <xf numFmtId="0" fontId="17" fillId="0" borderId="34" xfId="0" applyFont="1" applyBorder="1" applyAlignment="1" applyProtection="1">
      <alignment horizontal="left" vertical="center" wrapText="1" indent="1"/>
      <protection locked="0"/>
    </xf>
    <xf numFmtId="0" fontId="53" fillId="3" borderId="0" xfId="0" applyFont="1" applyFill="1" applyAlignment="1">
      <alignment horizontal="left" vertical="center" wrapText="1" indent="1"/>
    </xf>
    <xf numFmtId="1" fontId="43" fillId="3" borderId="0" xfId="0" applyNumberFormat="1" applyFont="1" applyFill="1" applyAlignment="1">
      <alignment horizontal="right" vertical="center"/>
    </xf>
    <xf numFmtId="0" fontId="40" fillId="3" borderId="41" xfId="1" applyFont="1" applyFill="1" applyBorder="1" applyAlignment="1">
      <alignment horizontal="center" vertical="center"/>
    </xf>
    <xf numFmtId="1" fontId="42" fillId="2" borderId="25" xfId="1" applyNumberFormat="1" applyFont="1" applyFill="1" applyBorder="1" applyAlignment="1" applyProtection="1">
      <alignment horizontal="center" vertical="center"/>
      <protection hidden="1"/>
    </xf>
    <xf numFmtId="0" fontId="42" fillId="2" borderId="6" xfId="1" applyFont="1" applyFill="1" applyBorder="1" applyAlignment="1" applyProtection="1">
      <alignment horizontal="center" vertical="center"/>
      <protection hidden="1"/>
    </xf>
    <xf numFmtId="44" fontId="42" fillId="2" borderId="25" xfId="2" applyFont="1" applyFill="1" applyBorder="1" applyAlignment="1" applyProtection="1">
      <alignment horizontal="center" vertical="center"/>
      <protection hidden="1"/>
    </xf>
    <xf numFmtId="44" fontId="42" fillId="2" borderId="6" xfId="2" applyFont="1" applyFill="1" applyBorder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right" vertical="center" wrapText="1"/>
      <protection locked="0"/>
    </xf>
    <xf numFmtId="0" fontId="39" fillId="3" borderId="0" xfId="0" applyFont="1" applyFill="1" applyAlignment="1" applyProtection="1">
      <alignment horizontal="right" vertical="center"/>
      <protection locked="0"/>
    </xf>
    <xf numFmtId="0" fontId="21" fillId="3" borderId="41" xfId="1" applyFont="1" applyFill="1" applyBorder="1" applyAlignment="1">
      <alignment horizontal="center" vertical="center"/>
    </xf>
    <xf numFmtId="0" fontId="40" fillId="3" borderId="0" xfId="1" applyFont="1" applyFill="1" applyAlignment="1">
      <alignment horizontal="center" vertical="center"/>
    </xf>
    <xf numFmtId="0" fontId="12" fillId="3" borderId="0" xfId="1" applyFill="1" applyAlignment="1" applyProtection="1">
      <alignment horizontal="center" vertical="top"/>
      <protection locked="0"/>
    </xf>
    <xf numFmtId="0" fontId="45" fillId="3" borderId="0" xfId="1" applyFont="1" applyFill="1" applyAlignment="1" applyProtection="1">
      <alignment horizontal="center" vertical="top"/>
      <protection locked="0"/>
    </xf>
    <xf numFmtId="0" fontId="46" fillId="7" borderId="2" xfId="0" applyFont="1" applyFill="1" applyBorder="1" applyAlignment="1">
      <alignment horizontal="center" vertical="center" textRotation="90"/>
    </xf>
    <xf numFmtId="0" fontId="46" fillId="7" borderId="7" xfId="0" applyFont="1" applyFill="1" applyBorder="1" applyAlignment="1">
      <alignment horizontal="center" vertical="center" textRotation="90"/>
    </xf>
    <xf numFmtId="0" fontId="47" fillId="7" borderId="16" xfId="0" applyFont="1" applyFill="1" applyBorder="1" applyAlignment="1">
      <alignment horizontal="left" vertical="center" indent="1"/>
    </xf>
    <xf numFmtId="0" fontId="47" fillId="7" borderId="23" xfId="0" applyFont="1" applyFill="1" applyBorder="1" applyAlignment="1">
      <alignment horizontal="left" vertical="center" indent="1"/>
    </xf>
    <xf numFmtId="0" fontId="15" fillId="2" borderId="23" xfId="0" applyFont="1" applyFill="1" applyBorder="1" applyAlignment="1" applyProtection="1">
      <alignment horizontal="left" vertical="center" wrapText="1" indent="2"/>
      <protection locked="0"/>
    </xf>
    <xf numFmtId="0" fontId="15" fillId="2" borderId="29" xfId="0" applyFont="1" applyFill="1" applyBorder="1" applyAlignment="1" applyProtection="1">
      <alignment horizontal="left" vertical="center" wrapText="1" indent="2"/>
      <protection locked="0"/>
    </xf>
    <xf numFmtId="0" fontId="15" fillId="2" borderId="29" xfId="0" applyFont="1" applyFill="1" applyBorder="1" applyAlignment="1" applyProtection="1">
      <alignment horizontal="left" vertical="center" indent="2"/>
      <protection locked="0"/>
    </xf>
    <xf numFmtId="0" fontId="15" fillId="2" borderId="1" xfId="0" applyFont="1" applyFill="1" applyBorder="1" applyAlignment="1" applyProtection="1">
      <alignment horizontal="left" vertical="center" indent="2"/>
      <protection locked="0"/>
    </xf>
    <xf numFmtId="0" fontId="15" fillId="2" borderId="25" xfId="0" applyFont="1" applyFill="1" applyBorder="1" applyAlignment="1" applyProtection="1">
      <alignment horizontal="left" vertical="center" indent="2"/>
      <protection locked="0"/>
    </xf>
    <xf numFmtId="0" fontId="15" fillId="2" borderId="4" xfId="0" applyFont="1" applyFill="1" applyBorder="1" applyAlignment="1" applyProtection="1">
      <alignment horizontal="left" vertical="center" indent="2"/>
      <protection locked="0"/>
    </xf>
    <xf numFmtId="0" fontId="15" fillId="2" borderId="38" xfId="0" applyFont="1" applyFill="1" applyBorder="1" applyAlignment="1" applyProtection="1">
      <alignment horizontal="left" vertical="center" indent="2"/>
      <protection locked="0"/>
    </xf>
    <xf numFmtId="164" fontId="9" fillId="0" borderId="1" xfId="0" applyNumberFormat="1" applyFont="1" applyBorder="1" applyAlignment="1" applyProtection="1">
      <alignment horizontal="left" vertical="center" indent="1"/>
      <protection locked="0"/>
    </xf>
    <xf numFmtId="164" fontId="38" fillId="0" borderId="1" xfId="0" applyNumberFormat="1" applyFont="1" applyBorder="1" applyAlignment="1" applyProtection="1">
      <alignment horizontal="left" vertical="center" indent="1"/>
      <protection locked="0"/>
    </xf>
    <xf numFmtId="164" fontId="38" fillId="0" borderId="17" xfId="0" applyNumberFormat="1" applyFont="1" applyBorder="1" applyAlignment="1" applyProtection="1">
      <alignment horizontal="left" vertical="center" indent="1"/>
      <protection locked="0"/>
    </xf>
    <xf numFmtId="164" fontId="38" fillId="0" borderId="23" xfId="0" applyNumberFormat="1" applyFont="1" applyBorder="1" applyAlignment="1" applyProtection="1">
      <alignment horizontal="left" vertical="center" indent="1"/>
      <protection locked="0"/>
    </xf>
    <xf numFmtId="164" fontId="38" fillId="0" borderId="37" xfId="0" applyNumberFormat="1" applyFont="1" applyBorder="1" applyAlignment="1" applyProtection="1">
      <alignment horizontal="left" vertical="center" indent="1"/>
      <protection locked="0"/>
    </xf>
    <xf numFmtId="0" fontId="5" fillId="6" borderId="25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1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5" fillId="6" borderId="44" xfId="0" applyFont="1" applyFill="1" applyBorder="1" applyAlignment="1" applyProtection="1">
      <alignment horizontal="center" vertical="center"/>
      <protection hidden="1"/>
    </xf>
    <xf numFmtId="44" fontId="9" fillId="7" borderId="0" xfId="2" applyFont="1" applyFill="1" applyAlignment="1" applyProtection="1">
      <alignment horizontal="center" vertical="center"/>
      <protection hidden="1"/>
    </xf>
    <xf numFmtId="44" fontId="7" fillId="2" borderId="1" xfId="2" applyFont="1" applyFill="1" applyBorder="1" applyAlignment="1" applyProtection="1">
      <alignment horizontal="center" vertical="center"/>
      <protection hidden="1"/>
    </xf>
    <xf numFmtId="1" fontId="7" fillId="2" borderId="25" xfId="2" applyNumberFormat="1" applyFont="1" applyFill="1" applyBorder="1" applyAlignment="1" applyProtection="1">
      <alignment horizontal="center" vertical="center"/>
      <protection hidden="1"/>
    </xf>
    <xf numFmtId="1" fontId="7" fillId="2" borderId="6" xfId="2" applyNumberFormat="1" applyFont="1" applyFill="1" applyBorder="1" applyAlignment="1" applyProtection="1">
      <alignment horizontal="center" vertical="center"/>
      <protection hidden="1"/>
    </xf>
    <xf numFmtId="44" fontId="7" fillId="2" borderId="25" xfId="2" applyFont="1" applyFill="1" applyBorder="1" applyAlignment="1" applyProtection="1">
      <alignment horizontal="center" vertical="center"/>
      <protection hidden="1"/>
    </xf>
    <xf numFmtId="44" fontId="7" fillId="2" borderId="6" xfId="2" applyFont="1" applyFill="1" applyBorder="1" applyAlignment="1" applyProtection="1">
      <alignment horizontal="center" vertical="center"/>
      <protection hidden="1"/>
    </xf>
    <xf numFmtId="44" fontId="9" fillId="7" borderId="41" xfId="2" applyFont="1" applyFill="1" applyBorder="1" applyAlignment="1" applyProtection="1">
      <alignment horizontal="center" vertical="center"/>
      <protection hidden="1"/>
    </xf>
    <xf numFmtId="0" fontId="31" fillId="10" borderId="1" xfId="3" applyFont="1" applyFill="1" applyBorder="1" applyAlignment="1" applyProtection="1">
      <alignment horizontal="left" vertical="center" indent="1"/>
      <protection locked="0"/>
    </xf>
    <xf numFmtId="0" fontId="24" fillId="2" borderId="1" xfId="0" applyFont="1" applyFill="1" applyBorder="1" applyAlignment="1" applyProtection="1">
      <alignment horizontal="left" vertical="center" indent="1"/>
      <protection locked="0"/>
    </xf>
    <xf numFmtId="164" fontId="29" fillId="2" borderId="1" xfId="0" applyNumberFormat="1" applyFont="1" applyFill="1" applyBorder="1" applyAlignment="1" applyProtection="1">
      <alignment horizontal="left" vertical="center" indent="1"/>
      <protection locked="0"/>
    </xf>
    <xf numFmtId="0" fontId="34" fillId="2" borderId="38" xfId="0" applyFont="1" applyFill="1" applyBorder="1" applyAlignment="1" applyProtection="1">
      <alignment horizontal="left" vertical="center" wrapText="1" indent="1"/>
      <protection locked="0"/>
    </xf>
    <xf numFmtId="0" fontId="34" fillId="2" borderId="44" xfId="0" applyFont="1" applyFill="1" applyBorder="1" applyAlignment="1" applyProtection="1">
      <alignment horizontal="left" vertical="center" wrapText="1" indent="1"/>
      <protection locked="0"/>
    </xf>
    <xf numFmtId="0" fontId="34" fillId="2" borderId="21" xfId="0" applyFont="1" applyFill="1" applyBorder="1" applyAlignment="1" applyProtection="1">
      <alignment horizontal="left" vertical="center" wrapText="1" indent="1"/>
      <protection locked="0"/>
    </xf>
    <xf numFmtId="0" fontId="34" fillId="2" borderId="20" xfId="0" applyFont="1" applyFill="1" applyBorder="1" applyAlignment="1" applyProtection="1">
      <alignment horizontal="left" vertical="center" wrapText="1" indent="1"/>
      <protection locked="0"/>
    </xf>
    <xf numFmtId="0" fontId="34" fillId="2" borderId="0" xfId="0" applyFont="1" applyFill="1" applyAlignment="1" applyProtection="1">
      <alignment horizontal="left" vertical="center" wrapText="1" indent="1"/>
      <protection locked="0"/>
    </xf>
    <xf numFmtId="0" fontId="34" fillId="2" borderId="27" xfId="0" applyFont="1" applyFill="1" applyBorder="1" applyAlignment="1" applyProtection="1">
      <alignment horizontal="left" vertical="center" wrapText="1" indent="1"/>
      <protection locked="0"/>
    </xf>
    <xf numFmtId="0" fontId="34" fillId="2" borderId="43" xfId="0" applyFont="1" applyFill="1" applyBorder="1" applyAlignment="1" applyProtection="1">
      <alignment horizontal="left" vertical="center" wrapText="1" indent="1"/>
      <protection locked="0"/>
    </xf>
    <xf numFmtId="0" fontId="34" fillId="2" borderId="41" xfId="0" applyFont="1" applyFill="1" applyBorder="1" applyAlignment="1" applyProtection="1">
      <alignment horizontal="left" vertical="center" wrapText="1" indent="1"/>
      <protection locked="0"/>
    </xf>
    <xf numFmtId="0" fontId="34" fillId="2" borderId="45" xfId="0" applyFont="1" applyFill="1" applyBorder="1" applyAlignment="1" applyProtection="1">
      <alignment horizontal="left" vertical="center" wrapText="1" indent="1"/>
      <protection locked="0"/>
    </xf>
    <xf numFmtId="0" fontId="31" fillId="10" borderId="1" xfId="0" applyFont="1" applyFill="1" applyBorder="1" applyAlignment="1" applyProtection="1">
      <alignment horizontal="left" vertical="center" indent="1"/>
      <protection locked="0"/>
    </xf>
    <xf numFmtId="0" fontId="26" fillId="8" borderId="0" xfId="3" applyFont="1" applyFill="1" applyAlignment="1" applyProtection="1">
      <alignment horizontal="left" vertical="center" indent="1"/>
      <protection hidden="1"/>
    </xf>
    <xf numFmtId="0" fontId="28" fillId="2" borderId="0" xfId="3" applyFont="1" applyFill="1" applyAlignment="1" applyProtection="1">
      <alignment horizontal="center" vertical="center"/>
      <protection locked="0"/>
    </xf>
    <xf numFmtId="0" fontId="30" fillId="2" borderId="0" xfId="3" applyFont="1" applyFill="1" applyAlignment="1" applyProtection="1">
      <alignment vertical="center"/>
      <protection locked="0"/>
    </xf>
    <xf numFmtId="0" fontId="35" fillId="2" borderId="1" xfId="3" applyFont="1" applyFill="1" applyBorder="1" applyAlignment="1" applyProtection="1">
      <alignment horizontal="center" vertical="center"/>
      <protection locked="0"/>
    </xf>
    <xf numFmtId="0" fontId="36" fillId="2" borderId="1" xfId="3" applyFont="1" applyFill="1" applyBorder="1" applyProtection="1">
      <protection locked="0"/>
    </xf>
    <xf numFmtId="0" fontId="24" fillId="2" borderId="1" xfId="0" applyFont="1" applyFill="1" applyBorder="1" applyAlignment="1" applyProtection="1">
      <alignment horizontal="left" vertical="center" wrapText="1" indent="2"/>
      <protection locked="0"/>
    </xf>
    <xf numFmtId="0" fontId="4" fillId="2" borderId="2" xfId="0" applyFont="1" applyFill="1" applyBorder="1" applyAlignment="1" applyProtection="1">
      <alignment horizontal="center" vertical="center" textRotation="90"/>
      <protection hidden="1"/>
    </xf>
    <xf numFmtId="0" fontId="4" fillId="2" borderId="7" xfId="0" applyFont="1" applyFill="1" applyBorder="1" applyAlignment="1" applyProtection="1">
      <alignment horizontal="center" vertical="center" textRotation="90"/>
      <protection hidden="1"/>
    </xf>
    <xf numFmtId="0" fontId="4" fillId="2" borderId="8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left" vertical="center" indent="1"/>
      <protection hidden="1"/>
    </xf>
    <xf numFmtId="0" fontId="9" fillId="2" borderId="17" xfId="0" applyFont="1" applyFill="1" applyBorder="1" applyAlignment="1" applyProtection="1">
      <alignment horizontal="left" vertical="center" indent="1"/>
      <protection hidden="1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61" fillId="2" borderId="0" xfId="0" applyFont="1" applyFill="1" applyAlignment="1" applyProtection="1">
      <alignment horizontal="center" vertical="center"/>
      <protection hidden="1"/>
    </xf>
    <xf numFmtId="0" fontId="62" fillId="2" borderId="0" xfId="0" applyFont="1" applyFill="1" applyAlignment="1" applyProtection="1">
      <alignment horizontal="center" vertical="center"/>
      <protection hidden="1"/>
    </xf>
    <xf numFmtId="0" fontId="62" fillId="2" borderId="24" xfId="0" applyFont="1" applyFill="1" applyBorder="1" applyAlignment="1" applyProtection="1">
      <alignment horizontal="center" vertical="center"/>
      <protection hidden="1"/>
    </xf>
    <xf numFmtId="0" fontId="60" fillId="2" borderId="0" xfId="0" applyFont="1" applyFill="1" applyAlignment="1" applyProtection="1">
      <alignment horizontal="center" vertical="center"/>
      <protection hidden="1"/>
    </xf>
    <xf numFmtId="0" fontId="60" fillId="2" borderId="24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left" vertical="center" indent="1"/>
      <protection hidden="1"/>
    </xf>
    <xf numFmtId="0" fontId="5" fillId="2" borderId="23" xfId="0" applyFont="1" applyFill="1" applyBorder="1" applyAlignment="1" applyProtection="1">
      <alignment horizontal="left" vertical="center" indent="1"/>
      <protection hidden="1"/>
    </xf>
    <xf numFmtId="164" fontId="9" fillId="2" borderId="23" xfId="0" applyNumberFormat="1" applyFont="1" applyFill="1" applyBorder="1" applyAlignment="1" applyProtection="1">
      <alignment horizontal="left" vertical="center" indent="1"/>
      <protection hidden="1"/>
    </xf>
    <xf numFmtId="164" fontId="9" fillId="2" borderId="37" xfId="0" applyNumberFormat="1" applyFont="1" applyFill="1" applyBorder="1" applyAlignment="1" applyProtection="1">
      <alignment horizontal="left" vertical="center" indent="1"/>
      <protection hidden="1"/>
    </xf>
    <xf numFmtId="0" fontId="16" fillId="2" borderId="9" xfId="0" applyFont="1" applyFill="1" applyBorder="1" applyAlignment="1" applyProtection="1">
      <alignment horizontal="left" vertical="center" wrapText="1" indent="2"/>
      <protection hidden="1"/>
    </xf>
    <xf numFmtId="0" fontId="16" fillId="2" borderId="35" xfId="0" applyFont="1" applyFill="1" applyBorder="1" applyAlignment="1" applyProtection="1">
      <alignment horizontal="left" vertical="center" wrapText="1" indent="2"/>
      <protection hidden="1"/>
    </xf>
    <xf numFmtId="0" fontId="16" fillId="2" borderId="0" xfId="0" applyFont="1" applyFill="1" applyAlignment="1" applyProtection="1">
      <alignment horizontal="left" vertical="center" wrapText="1" indent="2"/>
      <protection hidden="1"/>
    </xf>
    <xf numFmtId="0" fontId="16" fillId="2" borderId="3" xfId="0" applyFont="1" applyFill="1" applyBorder="1" applyAlignment="1" applyProtection="1">
      <alignment horizontal="left" vertical="center" wrapText="1" indent="2"/>
      <protection hidden="1"/>
    </xf>
    <xf numFmtId="0" fontId="16" fillId="2" borderId="24" xfId="0" applyFont="1" applyFill="1" applyBorder="1" applyAlignment="1" applyProtection="1">
      <alignment horizontal="left" vertical="center" wrapText="1" indent="2"/>
      <protection hidden="1"/>
    </xf>
    <xf numFmtId="0" fontId="16" fillId="2" borderId="34" xfId="0" applyFont="1" applyFill="1" applyBorder="1" applyAlignment="1" applyProtection="1">
      <alignment horizontal="left" vertical="center" wrapText="1" indent="2"/>
      <protection hidden="1"/>
    </xf>
    <xf numFmtId="0" fontId="21" fillId="2" borderId="46" xfId="0" applyFont="1" applyFill="1" applyBorder="1" applyAlignment="1" applyProtection="1">
      <alignment horizontal="center" vertical="top" wrapText="1"/>
      <protection hidden="1"/>
    </xf>
    <xf numFmtId="0" fontId="21" fillId="2" borderId="47" xfId="0" applyFont="1" applyFill="1" applyBorder="1" applyAlignment="1" applyProtection="1">
      <alignment horizontal="center" vertical="top" wrapText="1"/>
      <protection hidden="1"/>
    </xf>
    <xf numFmtId="0" fontId="57" fillId="2" borderId="57" xfId="0" applyFont="1" applyFill="1" applyBorder="1" applyAlignment="1" applyProtection="1">
      <alignment horizontal="center" wrapText="1"/>
      <protection hidden="1"/>
    </xf>
    <xf numFmtId="0" fontId="57" fillId="2" borderId="58" xfId="0" applyFont="1" applyFill="1" applyBorder="1" applyAlignment="1" applyProtection="1">
      <alignment horizontal="center" wrapText="1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left" vertical="center" wrapText="1" indent="1"/>
      <protection hidden="1"/>
    </xf>
    <xf numFmtId="0" fontId="17" fillId="2" borderId="13" xfId="0" applyFont="1" applyFill="1" applyBorder="1" applyAlignment="1" applyProtection="1">
      <alignment horizontal="left" vertical="center" wrapText="1" indent="1"/>
      <protection hidden="1"/>
    </xf>
    <xf numFmtId="0" fontId="3" fillId="11" borderId="23" xfId="0" applyFont="1" applyFill="1" applyBorder="1" applyAlignment="1" applyProtection="1">
      <alignment horizontal="center" vertical="center"/>
      <protection hidden="1"/>
    </xf>
    <xf numFmtId="0" fontId="3" fillId="11" borderId="37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21" fillId="2" borderId="48" xfId="0" applyFont="1" applyFill="1" applyBorder="1" applyAlignment="1" applyProtection="1">
      <alignment horizontal="center" vertical="top" wrapText="1"/>
      <protection hidden="1"/>
    </xf>
    <xf numFmtId="0" fontId="21" fillId="2" borderId="52" xfId="0" applyFont="1" applyFill="1" applyBorder="1" applyAlignment="1" applyProtection="1">
      <alignment horizontal="center" vertical="top" wrapText="1"/>
      <protection hidden="1"/>
    </xf>
    <xf numFmtId="0" fontId="21" fillId="2" borderId="60" xfId="0" applyFont="1" applyFill="1" applyBorder="1" applyAlignment="1" applyProtection="1">
      <alignment horizontal="center" vertical="top" wrapText="1"/>
      <protection hidden="1"/>
    </xf>
    <xf numFmtId="0" fontId="17" fillId="11" borderId="56" xfId="0" applyFont="1" applyFill="1" applyBorder="1" applyAlignment="1" applyProtection="1">
      <alignment horizontal="center" vertical="center" wrapText="1"/>
      <protection locked="0"/>
    </xf>
    <xf numFmtId="0" fontId="17" fillId="11" borderId="44" xfId="0" applyFont="1" applyFill="1" applyBorder="1" applyAlignment="1" applyProtection="1">
      <alignment horizontal="center" vertical="center"/>
      <protection locked="0"/>
    </xf>
    <xf numFmtId="0" fontId="17" fillId="11" borderId="61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/>
      <protection locked="0"/>
    </xf>
    <xf numFmtId="0" fontId="17" fillId="11" borderId="24" xfId="0" applyFont="1" applyFill="1" applyBorder="1" applyAlignment="1" applyProtection="1">
      <alignment horizontal="center" vertical="center"/>
      <protection locked="0"/>
    </xf>
    <xf numFmtId="0" fontId="17" fillId="11" borderId="34" xfId="0" applyFont="1" applyFill="1" applyBorder="1" applyAlignment="1" applyProtection="1">
      <alignment horizontal="center" vertical="center"/>
      <protection locked="0"/>
    </xf>
    <xf numFmtId="0" fontId="57" fillId="2" borderId="50" xfId="0" applyFont="1" applyFill="1" applyBorder="1" applyAlignment="1" applyProtection="1">
      <alignment horizontal="center" wrapText="1"/>
      <protection hidden="1"/>
    </xf>
    <xf numFmtId="0" fontId="57" fillId="2" borderId="49" xfId="0" applyFont="1" applyFill="1" applyBorder="1" applyAlignment="1" applyProtection="1">
      <alignment horizontal="center" wrapText="1"/>
      <protection hidden="1"/>
    </xf>
    <xf numFmtId="0" fontId="57" fillId="2" borderId="59" xfId="0" applyFont="1" applyFill="1" applyBorder="1" applyAlignment="1" applyProtection="1">
      <alignment horizontal="center" wrapText="1"/>
      <protection hidden="1"/>
    </xf>
    <xf numFmtId="0" fontId="16" fillId="2" borderId="9" xfId="0" applyFont="1" applyFill="1" applyBorder="1" applyAlignment="1" applyProtection="1">
      <alignment horizontal="left" vertical="center" wrapText="1"/>
      <protection hidden="1"/>
    </xf>
    <xf numFmtId="0" fontId="16" fillId="2" borderId="35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3" xfId="0" applyFont="1" applyFill="1" applyBorder="1" applyAlignment="1" applyProtection="1">
      <alignment horizontal="left" vertical="center" wrapText="1"/>
      <protection hidden="1"/>
    </xf>
    <xf numFmtId="0" fontId="16" fillId="2" borderId="24" xfId="0" applyFont="1" applyFill="1" applyBorder="1" applyAlignment="1" applyProtection="1">
      <alignment horizontal="left" vertical="center" wrapText="1"/>
      <protection hidden="1"/>
    </xf>
    <xf numFmtId="0" fontId="16" fillId="2" borderId="34" xfId="0" applyFont="1" applyFill="1" applyBorder="1" applyAlignment="1" applyProtection="1">
      <alignment horizontal="left" vertical="center" wrapText="1"/>
      <protection hidden="1"/>
    </xf>
    <xf numFmtId="0" fontId="5" fillId="2" borderId="21" xfId="0" applyFont="1" applyFill="1" applyBorder="1" applyAlignment="1" applyProtection="1">
      <alignment horizontal="left" vertical="center" indent="1"/>
      <protection hidden="1"/>
    </xf>
    <xf numFmtId="0" fontId="5" fillId="2" borderId="4" xfId="0" applyFont="1" applyFill="1" applyBorder="1" applyAlignment="1" applyProtection="1">
      <alignment horizontal="left" vertical="center" indent="1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1" fontId="7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</cellXfs>
  <cellStyles count="4">
    <cellStyle name="Currency" xfId="2" builtinId="4"/>
    <cellStyle name="Hyperlink" xfId="1" builtinId="8"/>
    <cellStyle name="Normal" xfId="0" builtinId="0"/>
    <cellStyle name="Normal 2" xfId="3" xr:uid="{00000000-0005-0000-0000-000003000000}"/>
  </cellStyles>
  <dxfs count="246">
    <dxf>
      <font>
        <b/>
        <i val="0"/>
        <color rgb="FFC00000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</dxf>
    <dxf>
      <font>
        <b/>
        <i val="0"/>
        <color theme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rgb="FFFFFFCC"/>
        </patternFill>
      </fill>
    </dxf>
    <dxf>
      <font>
        <color theme="0"/>
      </font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ont>
        <b/>
        <i val="0"/>
        <color rgb="FFC00000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EEB7"/>
        </patternFill>
      </fill>
    </dxf>
    <dxf>
      <fill>
        <patternFill>
          <bgColor theme="0"/>
        </patternFill>
      </fill>
    </dxf>
    <dxf>
      <fill>
        <patternFill>
          <bgColor rgb="FFFFEEB7"/>
        </patternFill>
      </fill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</font>
      <fill>
        <patternFill>
          <bgColor rgb="FFECFFD9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auto="1"/>
      </font>
      <fill>
        <patternFill>
          <bgColor rgb="FFD7F0F7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3" tint="0.59996337778862885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 tint="0.499984740745262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 tint="0.499984740745262"/>
      </font>
      <fill>
        <patternFill>
          <bgColor theme="1" tint="0.49998474074526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</dxfs>
  <tableStyles count="0" defaultTableStyle="TableStyleMedium9" defaultPivotStyle="PivotStyleLight16"/>
  <colors>
    <mruColors>
      <color rgb="FFD7F0F7"/>
      <color rgb="FFFFFF99"/>
      <color rgb="FFFFFF66"/>
      <color rgb="FFFFFFCC"/>
      <color rgb="FFFF66CC"/>
      <color rgb="FF11FF60"/>
      <color rgb="FFCCFFCC"/>
      <color rgb="FF66FF99"/>
      <color rgb="FF00CC00"/>
      <color rgb="FFFFE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84667</xdr:colOff>
      <xdr:row>0</xdr:row>
      <xdr:rowOff>264583</xdr:rowOff>
    </xdr:from>
    <xdr:to>
      <xdr:col>8</xdr:col>
      <xdr:colOff>1988612</xdr:colOff>
      <xdr:row>2</xdr:row>
      <xdr:rowOff>317765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B2DD9A-7506-4824-8A79-91807A526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2167" y="264583"/>
          <a:ext cx="2687112" cy="8469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167639</xdr:colOff>
      <xdr:row>1</xdr:row>
      <xdr:rowOff>138548</xdr:rowOff>
    </xdr:from>
    <xdr:to>
      <xdr:col>9</xdr:col>
      <xdr:colOff>522514</xdr:colOff>
      <xdr:row>3</xdr:row>
      <xdr:rowOff>209455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40AC71-BC03-476F-9C6A-0AD7ACED7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" t="18345" r="-1284" b="16444"/>
        <a:stretch/>
      </xdr:blipFill>
      <xdr:spPr>
        <a:xfrm>
          <a:off x="777239" y="138548"/>
          <a:ext cx="2956561" cy="114859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45811</xdr:colOff>
      <xdr:row>0</xdr:row>
      <xdr:rowOff>64654</xdr:rowOff>
    </xdr:from>
    <xdr:to>
      <xdr:col>8</xdr:col>
      <xdr:colOff>783691</xdr:colOff>
      <xdr:row>1</xdr:row>
      <xdr:rowOff>497418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F1A6D8-B655-46DE-8167-CDECA53FF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644" y="64654"/>
          <a:ext cx="3119130" cy="98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1:Z215"/>
  <sheetViews>
    <sheetView showZeros="0" tabSelected="1" zoomScale="60" zoomScaleNormal="60" workbookViewId="0">
      <pane xSplit="7" ySplit="3" topLeftCell="H4" activePane="bottomRight" state="frozen"/>
      <selection pane="topRight" activeCell="G1" sqref="G1"/>
      <selection pane="bottomLeft" activeCell="A7" sqref="A7"/>
      <selection pane="bottomRight" activeCell="I4" sqref="I4:K8"/>
    </sheetView>
  </sheetViews>
  <sheetFormatPr defaultColWidth="8.81640625" defaultRowHeight="21" customHeight="1" x14ac:dyDescent="0.25"/>
  <cols>
    <col min="1" max="1" width="5.36328125" style="84" customWidth="1"/>
    <col min="2" max="2" width="17.36328125" style="101" customWidth="1"/>
    <col min="3" max="3" width="11" style="83" hidden="1" customWidth="1"/>
    <col min="4" max="7" width="10.81640625" style="83" hidden="1" customWidth="1"/>
    <col min="8" max="8" width="11.26953125" style="90" customWidth="1"/>
    <col min="9" max="9" width="29.26953125" style="142" customWidth="1"/>
    <col min="10" max="10" width="13.08984375" style="91" customWidth="1"/>
    <col min="11" max="17" width="13.08984375" style="90" customWidth="1"/>
    <col min="18" max="18" width="6.08984375" style="87" customWidth="1"/>
    <col min="19" max="19" width="8.6328125" style="84" customWidth="1"/>
    <col min="20" max="20" width="34.08984375" style="92" bestFit="1" customWidth="1"/>
    <col min="21" max="21" width="4.36328125" style="84" customWidth="1"/>
    <col min="22" max="22" width="12.6328125" style="84" customWidth="1"/>
    <col min="23" max="23" width="8.7265625" style="84" customWidth="1"/>
    <col min="24" max="24" width="12.6328125" style="84" customWidth="1"/>
    <col min="25" max="25" width="8.7265625" style="84" customWidth="1"/>
    <col min="26" max="27" width="17.26953125" style="84" customWidth="1"/>
    <col min="28" max="28" width="15.6328125" style="84" customWidth="1"/>
    <col min="29" max="16384" width="8.81640625" style="84"/>
  </cols>
  <sheetData>
    <row r="1" spans="2:26" ht="24.65" customHeight="1" x14ac:dyDescent="0.25">
      <c r="B1" s="100"/>
      <c r="H1" s="217"/>
      <c r="I1" s="218"/>
      <c r="J1" s="212" t="s">
        <v>483</v>
      </c>
      <c r="K1" s="212"/>
      <c r="L1" s="219" t="s">
        <v>484</v>
      </c>
      <c r="M1" s="219"/>
      <c r="N1" s="212" t="s">
        <v>285</v>
      </c>
      <c r="O1" s="212"/>
      <c r="P1" s="220"/>
      <c r="Q1" s="220"/>
      <c r="R1" s="210"/>
      <c r="S1" s="210"/>
      <c r="T1" s="210"/>
      <c r="U1" s="210"/>
      <c r="V1" s="210"/>
      <c r="W1" s="210"/>
      <c r="X1" s="210"/>
    </row>
    <row r="2" spans="2:26" ht="38.5" customHeight="1" x14ac:dyDescent="0.25">
      <c r="B2" s="100"/>
      <c r="H2" s="218"/>
      <c r="I2" s="218"/>
      <c r="J2" s="213">
        <f>SUM(H42:H48)</f>
        <v>0</v>
      </c>
      <c r="K2" s="214"/>
      <c r="L2" s="213">
        <f>SUM(H64:H204)</f>
        <v>0</v>
      </c>
      <c r="M2" s="214"/>
      <c r="N2" s="215">
        <f>(J2*5)+(L2*6)</f>
        <v>0</v>
      </c>
      <c r="O2" s="216"/>
      <c r="P2" s="220"/>
      <c r="Q2" s="220"/>
      <c r="R2" s="210"/>
      <c r="S2" s="210"/>
      <c r="T2" s="210"/>
      <c r="U2" s="210"/>
      <c r="V2" s="210"/>
      <c r="W2" s="210"/>
      <c r="X2" s="210"/>
    </row>
    <row r="3" spans="2:26" ht="49.5" customHeight="1" thickBot="1" x14ac:dyDescent="0.3">
      <c r="E3" s="85"/>
      <c r="H3" s="84"/>
      <c r="I3" s="211"/>
      <c r="J3" s="211"/>
      <c r="K3" s="86"/>
      <c r="L3" s="84"/>
      <c r="M3" s="84"/>
      <c r="N3" s="84"/>
      <c r="O3" s="84"/>
      <c r="P3" s="221"/>
      <c r="Q3" s="222"/>
      <c r="R3" s="210"/>
      <c r="S3" s="210"/>
      <c r="T3" s="210"/>
      <c r="U3" s="210"/>
      <c r="V3" s="210"/>
      <c r="W3" s="210"/>
      <c r="X3" s="210"/>
    </row>
    <row r="4" spans="2:26" ht="33.65" customHeight="1" x14ac:dyDescent="0.25">
      <c r="B4" s="102"/>
      <c r="E4" s="85"/>
      <c r="H4" s="223" t="s">
        <v>124</v>
      </c>
      <c r="I4" s="227"/>
      <c r="J4" s="228"/>
      <c r="K4" s="229"/>
      <c r="L4" s="225" t="s">
        <v>108</v>
      </c>
      <c r="M4" s="226"/>
      <c r="N4" s="237">
        <f ca="1">TODAY()</f>
        <v>44104</v>
      </c>
      <c r="O4" s="237"/>
      <c r="P4" s="237"/>
      <c r="Q4" s="238"/>
      <c r="S4" s="120"/>
      <c r="T4" s="89"/>
      <c r="V4" s="120"/>
      <c r="W4" s="88"/>
    </row>
    <row r="5" spans="2:26" ht="33.65" customHeight="1" x14ac:dyDescent="0.25">
      <c r="E5" s="85"/>
      <c r="H5" s="224"/>
      <c r="I5" s="230"/>
      <c r="J5" s="231"/>
      <c r="K5" s="231"/>
      <c r="L5" s="173" t="s">
        <v>116</v>
      </c>
      <c r="M5" s="174"/>
      <c r="N5" s="234"/>
      <c r="O5" s="235"/>
      <c r="P5" s="235"/>
      <c r="Q5" s="236"/>
      <c r="U5" s="85"/>
      <c r="V5" s="85"/>
      <c r="W5" s="85"/>
      <c r="X5" s="85"/>
      <c r="Y5" s="85"/>
      <c r="Z5" s="85"/>
    </row>
    <row r="6" spans="2:26" ht="33.65" customHeight="1" x14ac:dyDescent="0.25">
      <c r="E6" s="85"/>
      <c r="H6" s="224"/>
      <c r="I6" s="230"/>
      <c r="J6" s="231"/>
      <c r="K6" s="231"/>
      <c r="L6" s="173" t="s">
        <v>110</v>
      </c>
      <c r="M6" s="174"/>
      <c r="N6" s="196"/>
      <c r="O6" s="196"/>
      <c r="P6" s="196"/>
      <c r="Q6" s="197"/>
    </row>
    <row r="7" spans="2:26" ht="33.65" customHeight="1" x14ac:dyDescent="0.25">
      <c r="E7" s="85"/>
      <c r="H7" s="224"/>
      <c r="I7" s="232"/>
      <c r="J7" s="233"/>
      <c r="K7" s="233"/>
      <c r="L7" s="173" t="s">
        <v>119</v>
      </c>
      <c r="M7" s="174"/>
      <c r="N7" s="196"/>
      <c r="O7" s="196"/>
      <c r="P7" s="196"/>
      <c r="Q7" s="197"/>
      <c r="U7" s="85"/>
      <c r="V7" s="85"/>
      <c r="W7" s="85"/>
      <c r="X7" s="85"/>
      <c r="Y7" s="85"/>
      <c r="Z7" s="85"/>
    </row>
    <row r="8" spans="2:26" ht="33.65" customHeight="1" thickBot="1" x14ac:dyDescent="0.3">
      <c r="E8" s="85"/>
      <c r="H8" s="224"/>
      <c r="I8" s="232"/>
      <c r="J8" s="233"/>
      <c r="K8" s="233"/>
      <c r="L8" s="173" t="s">
        <v>109</v>
      </c>
      <c r="M8" s="174"/>
      <c r="N8" s="196"/>
      <c r="O8" s="196"/>
      <c r="P8" s="196"/>
      <c r="Q8" s="197"/>
    </row>
    <row r="9" spans="2:26" ht="33.65" customHeight="1" x14ac:dyDescent="0.25">
      <c r="E9" s="85"/>
      <c r="H9" s="184" t="s">
        <v>125</v>
      </c>
      <c r="I9" s="187"/>
      <c r="J9" s="188"/>
      <c r="K9" s="189"/>
      <c r="L9" s="173" t="s">
        <v>111</v>
      </c>
      <c r="M9" s="174"/>
      <c r="N9" s="196"/>
      <c r="O9" s="196"/>
      <c r="P9" s="196"/>
      <c r="Q9" s="197"/>
      <c r="R9" s="84"/>
      <c r="U9" s="85"/>
      <c r="V9" s="85"/>
      <c r="W9" s="85"/>
      <c r="X9" s="85"/>
      <c r="Y9" s="85"/>
      <c r="Z9" s="85"/>
    </row>
    <row r="10" spans="2:26" ht="33.65" customHeight="1" x14ac:dyDescent="0.25">
      <c r="E10" s="85"/>
      <c r="H10" s="185"/>
      <c r="I10" s="190"/>
      <c r="J10" s="191"/>
      <c r="K10" s="192"/>
      <c r="L10" s="173" t="s">
        <v>112</v>
      </c>
      <c r="M10" s="174"/>
      <c r="N10" s="175"/>
      <c r="O10" s="176"/>
      <c r="P10" s="176"/>
      <c r="Q10" s="177"/>
      <c r="R10" s="84"/>
    </row>
    <row r="11" spans="2:26" ht="33.65" customHeight="1" x14ac:dyDescent="0.25">
      <c r="E11" s="85"/>
      <c r="H11" s="185"/>
      <c r="I11" s="190"/>
      <c r="J11" s="191"/>
      <c r="K11" s="192"/>
      <c r="L11" s="173" t="s">
        <v>113</v>
      </c>
      <c r="M11" s="174"/>
      <c r="N11" s="175"/>
      <c r="O11" s="176"/>
      <c r="P11" s="176"/>
      <c r="Q11" s="177"/>
      <c r="R11" s="84"/>
      <c r="U11" s="85"/>
      <c r="V11" s="85"/>
      <c r="W11" s="85"/>
      <c r="X11" s="85"/>
      <c r="Y11" s="85"/>
      <c r="Z11" s="85"/>
    </row>
    <row r="12" spans="2:26" ht="33.65" customHeight="1" x14ac:dyDescent="0.25">
      <c r="E12" s="85"/>
      <c r="H12" s="185"/>
      <c r="I12" s="190"/>
      <c r="J12" s="191"/>
      <c r="K12" s="192"/>
      <c r="L12" s="178" t="s">
        <v>485</v>
      </c>
      <c r="M12" s="179"/>
      <c r="N12" s="179"/>
      <c r="O12" s="179"/>
      <c r="P12" s="179"/>
      <c r="Q12" s="180"/>
      <c r="R12" s="84"/>
    </row>
    <row r="13" spans="2:26" ht="33.65" customHeight="1" thickBot="1" x14ac:dyDescent="0.3">
      <c r="E13" s="85"/>
      <c r="H13" s="186"/>
      <c r="I13" s="193"/>
      <c r="J13" s="194"/>
      <c r="K13" s="195"/>
      <c r="L13" s="181"/>
      <c r="M13" s="182"/>
      <c r="N13" s="182"/>
      <c r="O13" s="182"/>
      <c r="P13" s="182"/>
      <c r="Q13" s="183"/>
      <c r="R13" s="84"/>
      <c r="U13" s="85"/>
      <c r="V13" s="85"/>
      <c r="W13" s="85"/>
      <c r="X13" s="85"/>
      <c r="Y13" s="85"/>
      <c r="Z13" s="85"/>
    </row>
    <row r="14" spans="2:26" ht="33.65" customHeight="1" x14ac:dyDescent="0.25">
      <c r="E14" s="85"/>
      <c r="H14" s="198" t="s">
        <v>192</v>
      </c>
      <c r="I14" s="201"/>
      <c r="J14" s="202"/>
      <c r="K14" s="202"/>
      <c r="L14" s="202"/>
      <c r="M14" s="202"/>
      <c r="N14" s="202"/>
      <c r="O14" s="202"/>
      <c r="P14" s="202"/>
      <c r="Q14" s="203"/>
      <c r="R14" s="84"/>
    </row>
    <row r="15" spans="2:26" ht="33.65" customHeight="1" x14ac:dyDescent="0.25">
      <c r="E15" s="85"/>
      <c r="H15" s="199"/>
      <c r="I15" s="204"/>
      <c r="J15" s="205"/>
      <c r="K15" s="205"/>
      <c r="L15" s="205"/>
      <c r="M15" s="205"/>
      <c r="N15" s="205"/>
      <c r="O15" s="205"/>
      <c r="P15" s="205"/>
      <c r="Q15" s="206"/>
      <c r="R15" s="84"/>
      <c r="U15" s="85"/>
      <c r="V15" s="85"/>
      <c r="W15" s="85"/>
      <c r="X15" s="85"/>
      <c r="Y15" s="85"/>
      <c r="Z15" s="85"/>
    </row>
    <row r="16" spans="2:26" ht="33.65" customHeight="1" thickBot="1" x14ac:dyDescent="0.3">
      <c r="E16" s="85"/>
      <c r="H16" s="200"/>
      <c r="I16" s="207"/>
      <c r="J16" s="208"/>
      <c r="K16" s="208"/>
      <c r="L16" s="208"/>
      <c r="M16" s="208"/>
      <c r="N16" s="208"/>
      <c r="O16" s="208"/>
      <c r="P16" s="208"/>
      <c r="Q16" s="209"/>
      <c r="R16" s="84"/>
    </row>
    <row r="17" spans="2:26" ht="33" customHeight="1" x14ac:dyDescent="0.25">
      <c r="D17" s="149" t="s">
        <v>432</v>
      </c>
      <c r="E17" s="85"/>
      <c r="H17" s="84"/>
      <c r="J17" s="84"/>
      <c r="K17" s="84"/>
      <c r="L17" s="84"/>
      <c r="M17" s="84"/>
      <c r="N17" s="84"/>
      <c r="O17" s="84"/>
      <c r="P17" s="84"/>
      <c r="Q17" s="84"/>
      <c r="R17" s="84"/>
      <c r="U17" s="85"/>
      <c r="V17" s="85"/>
      <c r="W17" s="85"/>
      <c r="X17" s="85"/>
      <c r="Y17" s="85"/>
      <c r="Z17" s="85"/>
    </row>
    <row r="18" spans="2:26" s="85" customFormat="1" ht="20.25" hidden="1" customHeight="1" x14ac:dyDescent="0.25">
      <c r="B18" s="101"/>
      <c r="C18" s="93">
        <v>64</v>
      </c>
      <c r="D18" s="147" t="str">
        <f>IF(SUM(D19:D34)&gt;0,C18,"")</f>
        <v/>
      </c>
      <c r="E18" s="93">
        <v>1</v>
      </c>
      <c r="F18" s="93"/>
      <c r="G18" s="94"/>
      <c r="H18" s="161"/>
      <c r="I18" s="143" t="s">
        <v>107</v>
      </c>
      <c r="J18" s="144"/>
      <c r="K18" s="145"/>
      <c r="L18" s="145"/>
      <c r="M18" s="145"/>
      <c r="N18" s="145"/>
      <c r="O18" s="145"/>
      <c r="P18" s="145" t="s">
        <v>451</v>
      </c>
      <c r="Q18" s="146">
        <f>SUM(H19:H34)</f>
        <v>0</v>
      </c>
      <c r="R18" s="87"/>
      <c r="S18" s="84"/>
      <c r="T18" s="92"/>
      <c r="U18" s="84"/>
      <c r="V18" s="84"/>
      <c r="W18" s="84"/>
      <c r="X18" s="84"/>
      <c r="Y18" s="84"/>
      <c r="Z18" s="84"/>
    </row>
    <row r="19" spans="2:26" ht="20.25" hidden="1" customHeight="1" x14ac:dyDescent="0.25">
      <c r="C19" s="93">
        <v>65</v>
      </c>
      <c r="D19" s="147" t="str">
        <f>IF(SUM(D20:D21)&gt;0,C19,"")</f>
        <v/>
      </c>
      <c r="E19" s="93">
        <v>2</v>
      </c>
      <c r="F19" s="123" t="s">
        <v>0</v>
      </c>
      <c r="G19" s="124" t="s">
        <v>188</v>
      </c>
      <c r="H19" s="162" t="s">
        <v>1</v>
      </c>
      <c r="I19" s="141" t="s">
        <v>2</v>
      </c>
      <c r="J19" s="95"/>
      <c r="K19" s="96" t="s">
        <v>10</v>
      </c>
      <c r="L19" s="96" t="s">
        <v>61</v>
      </c>
      <c r="M19" s="96" t="s">
        <v>179</v>
      </c>
      <c r="N19" s="96" t="s">
        <v>174</v>
      </c>
      <c r="O19" s="96" t="s">
        <v>178</v>
      </c>
      <c r="P19" s="96" t="s">
        <v>180</v>
      </c>
      <c r="Q19" s="96" t="s">
        <v>181</v>
      </c>
      <c r="U19" s="85"/>
      <c r="V19" s="85"/>
      <c r="W19" s="85"/>
      <c r="X19" s="85"/>
      <c r="Y19" s="85"/>
      <c r="Z19" s="85"/>
    </row>
    <row r="20" spans="2:26" ht="20.25" hidden="1" customHeight="1" x14ac:dyDescent="0.25">
      <c r="B20" s="101" t="s">
        <v>459</v>
      </c>
      <c r="C20" s="93">
        <v>66</v>
      </c>
      <c r="D20" s="147" t="str">
        <f>IF(H20=0,"",IF(ISTEXT(H20),"",C20))</f>
        <v/>
      </c>
      <c r="E20" s="93"/>
      <c r="F20" s="93">
        <v>0</v>
      </c>
      <c r="G20" s="94">
        <v>0</v>
      </c>
      <c r="H20" s="162">
        <f>SUM(K20:Q20)</f>
        <v>0</v>
      </c>
      <c r="I20" s="141" t="s">
        <v>26</v>
      </c>
      <c r="J20" s="95"/>
      <c r="K20" s="170"/>
      <c r="L20" s="96" t="s">
        <v>189</v>
      </c>
      <c r="M20" s="96" t="s">
        <v>189</v>
      </c>
      <c r="N20" s="96" t="s">
        <v>189</v>
      </c>
      <c r="O20" s="96" t="s">
        <v>189</v>
      </c>
      <c r="P20" s="96" t="s">
        <v>189</v>
      </c>
      <c r="Q20" s="96" t="s">
        <v>189</v>
      </c>
    </row>
    <row r="21" spans="2:26" ht="20.25" hidden="1" customHeight="1" x14ac:dyDescent="0.25">
      <c r="B21" s="101" t="s">
        <v>459</v>
      </c>
      <c r="C21" s="93">
        <v>67</v>
      </c>
      <c r="D21" s="147" t="str">
        <f>IF(H21=0,"",IF(ISTEXT(H21),"",C21))</f>
        <v/>
      </c>
      <c r="E21" s="93"/>
      <c r="F21" s="93">
        <v>0</v>
      </c>
      <c r="G21" s="94">
        <v>0</v>
      </c>
      <c r="H21" s="162" t="s">
        <v>8</v>
      </c>
      <c r="I21" s="164" t="s">
        <v>463</v>
      </c>
      <c r="J21" s="95"/>
      <c r="K21" s="96" t="s">
        <v>8</v>
      </c>
      <c r="L21" s="96" t="s">
        <v>189</v>
      </c>
      <c r="M21" s="96" t="s">
        <v>189</v>
      </c>
      <c r="N21" s="96" t="s">
        <v>189</v>
      </c>
      <c r="O21" s="96" t="s">
        <v>189</v>
      </c>
      <c r="P21" s="96" t="s">
        <v>189</v>
      </c>
      <c r="Q21" s="96" t="s">
        <v>189</v>
      </c>
      <c r="U21" s="85"/>
      <c r="V21" s="85"/>
      <c r="W21" s="85"/>
      <c r="X21" s="85"/>
      <c r="Y21" s="85"/>
      <c r="Z21" s="85"/>
    </row>
    <row r="22" spans="2:26" ht="20.25" hidden="1" customHeight="1" x14ac:dyDescent="0.25">
      <c r="C22" s="93">
        <v>68</v>
      </c>
      <c r="D22" s="147" t="str">
        <f>IF(SUM(D23:D34)&gt;0,C22,"")</f>
        <v/>
      </c>
      <c r="E22" s="93">
        <v>2</v>
      </c>
      <c r="F22" s="123" t="s">
        <v>0</v>
      </c>
      <c r="G22" s="124" t="s">
        <v>188</v>
      </c>
      <c r="H22" s="162" t="s">
        <v>1</v>
      </c>
      <c r="I22" s="141" t="s">
        <v>2</v>
      </c>
      <c r="J22" s="95"/>
      <c r="K22" s="96" t="s">
        <v>10</v>
      </c>
      <c r="L22" s="96" t="s">
        <v>61</v>
      </c>
      <c r="M22" s="96" t="s">
        <v>177</v>
      </c>
      <c r="N22" s="96" t="s">
        <v>173</v>
      </c>
      <c r="O22" s="96" t="s">
        <v>174</v>
      </c>
      <c r="P22" s="96" t="s">
        <v>175</v>
      </c>
      <c r="Q22" s="96" t="s">
        <v>176</v>
      </c>
    </row>
    <row r="23" spans="2:26" ht="20.25" hidden="1" customHeight="1" x14ac:dyDescent="0.25">
      <c r="B23" s="101" t="s">
        <v>462</v>
      </c>
      <c r="C23" s="93">
        <v>69</v>
      </c>
      <c r="D23" s="147" t="str">
        <f t="shared" ref="D23:D34" si="0">IF(H23=0,"",IF(ISTEXT(H23),"",C23))</f>
        <v/>
      </c>
      <c r="E23" s="93"/>
      <c r="F23" s="93"/>
      <c r="G23" s="94"/>
      <c r="H23" s="162">
        <f>SUM(K23:Q23)</f>
        <v>0</v>
      </c>
      <c r="I23" s="141" t="s">
        <v>269</v>
      </c>
      <c r="J23" s="95"/>
      <c r="K23" s="170"/>
      <c r="L23" s="96" t="s">
        <v>189</v>
      </c>
      <c r="M23" s="96" t="s">
        <v>189</v>
      </c>
      <c r="N23" s="96" t="s">
        <v>189</v>
      </c>
      <c r="O23" s="96" t="s">
        <v>189</v>
      </c>
      <c r="P23" s="96" t="s">
        <v>189</v>
      </c>
      <c r="Q23" s="96" t="s">
        <v>189</v>
      </c>
      <c r="U23" s="85"/>
      <c r="V23" s="85"/>
      <c r="W23" s="85"/>
      <c r="X23" s="85"/>
      <c r="Y23" s="85"/>
      <c r="Z23" s="85"/>
    </row>
    <row r="24" spans="2:26" ht="20.25" hidden="1" customHeight="1" x14ac:dyDescent="0.25">
      <c r="B24" s="101" t="s">
        <v>462</v>
      </c>
      <c r="C24" s="93">
        <v>70</v>
      </c>
      <c r="D24" s="147" t="str">
        <f t="shared" si="0"/>
        <v/>
      </c>
      <c r="E24" s="93"/>
      <c r="F24" s="93"/>
      <c r="G24" s="94"/>
      <c r="H24" s="162">
        <f t="shared" ref="H24:H33" si="1">SUM(K24:Q24)</f>
        <v>0</v>
      </c>
      <c r="I24" s="141" t="s">
        <v>270</v>
      </c>
      <c r="J24" s="95"/>
      <c r="K24" s="170"/>
      <c r="L24" s="96" t="s">
        <v>189</v>
      </c>
      <c r="M24" s="96" t="s">
        <v>189</v>
      </c>
      <c r="N24" s="96" t="s">
        <v>189</v>
      </c>
      <c r="O24" s="96" t="s">
        <v>189</v>
      </c>
      <c r="P24" s="96" t="s">
        <v>189</v>
      </c>
      <c r="Q24" s="96" t="s">
        <v>189</v>
      </c>
    </row>
    <row r="25" spans="2:26" ht="20.25" hidden="1" customHeight="1" x14ac:dyDescent="0.25">
      <c r="B25" s="101" t="s">
        <v>462</v>
      </c>
      <c r="C25" s="93">
        <v>71</v>
      </c>
      <c r="D25" s="147" t="str">
        <f t="shared" si="0"/>
        <v/>
      </c>
      <c r="E25" s="93"/>
      <c r="F25" s="93">
        <v>0</v>
      </c>
      <c r="G25" s="94">
        <v>0</v>
      </c>
      <c r="H25" s="162">
        <f>SUM(K25:Q25)</f>
        <v>0</v>
      </c>
      <c r="I25" s="141" t="s">
        <v>383</v>
      </c>
      <c r="J25" s="95"/>
      <c r="K25" s="170"/>
      <c r="L25" s="96" t="s">
        <v>189</v>
      </c>
      <c r="M25" s="96" t="s">
        <v>189</v>
      </c>
      <c r="N25" s="96" t="s">
        <v>189</v>
      </c>
      <c r="O25" s="96" t="s">
        <v>189</v>
      </c>
      <c r="P25" s="96" t="s">
        <v>189</v>
      </c>
      <c r="Q25" s="96" t="s">
        <v>189</v>
      </c>
      <c r="U25" s="85"/>
      <c r="V25" s="85"/>
      <c r="W25" s="85"/>
      <c r="X25" s="85"/>
      <c r="Y25" s="85"/>
      <c r="Z25" s="85"/>
    </row>
    <row r="26" spans="2:26" ht="20.25" hidden="1" customHeight="1" x14ac:dyDescent="0.25">
      <c r="B26" s="101" t="s">
        <v>462</v>
      </c>
      <c r="C26" s="93">
        <v>72</v>
      </c>
      <c r="D26" s="147" t="str">
        <f t="shared" si="0"/>
        <v/>
      </c>
      <c r="E26" s="93"/>
      <c r="F26" s="93">
        <v>0</v>
      </c>
      <c r="G26" s="94">
        <v>0</v>
      </c>
      <c r="H26" s="162" t="s">
        <v>8</v>
      </c>
      <c r="I26" s="141" t="s">
        <v>13</v>
      </c>
      <c r="J26" s="95"/>
      <c r="K26" s="170" t="s">
        <v>8</v>
      </c>
      <c r="L26" s="96" t="s">
        <v>189</v>
      </c>
      <c r="M26" s="96" t="s">
        <v>189</v>
      </c>
      <c r="N26" s="96" t="s">
        <v>189</v>
      </c>
      <c r="O26" s="96" t="s">
        <v>189</v>
      </c>
      <c r="P26" s="96" t="s">
        <v>189</v>
      </c>
      <c r="Q26" s="96" t="s">
        <v>189</v>
      </c>
    </row>
    <row r="27" spans="2:26" ht="20.25" hidden="1" customHeight="1" x14ac:dyDescent="0.25">
      <c r="B27" s="101" t="s">
        <v>460</v>
      </c>
      <c r="C27" s="93">
        <v>73</v>
      </c>
      <c r="D27" s="147" t="str">
        <f t="shared" si="0"/>
        <v/>
      </c>
      <c r="E27" s="93"/>
      <c r="F27" s="93">
        <v>0</v>
      </c>
      <c r="G27" s="94">
        <v>0</v>
      </c>
      <c r="H27" s="162">
        <f t="shared" si="1"/>
        <v>0</v>
      </c>
      <c r="I27" s="141" t="s">
        <v>101</v>
      </c>
      <c r="J27" s="95"/>
      <c r="K27" s="96"/>
      <c r="L27" s="96" t="s">
        <v>189</v>
      </c>
      <c r="M27" s="96" t="s">
        <v>189</v>
      </c>
      <c r="N27" s="96" t="s">
        <v>189</v>
      </c>
      <c r="O27" s="96" t="s">
        <v>189</v>
      </c>
      <c r="P27" s="96" t="s">
        <v>189</v>
      </c>
      <c r="Q27" s="96" t="s">
        <v>189</v>
      </c>
      <c r="U27" s="85"/>
      <c r="V27" s="85"/>
      <c r="W27" s="85"/>
      <c r="X27" s="85"/>
      <c r="Y27" s="85"/>
      <c r="Z27" s="85"/>
    </row>
    <row r="28" spans="2:26" ht="20.25" hidden="1" customHeight="1" x14ac:dyDescent="0.25">
      <c r="B28" s="101" t="s">
        <v>459</v>
      </c>
      <c r="C28" s="93">
        <v>74</v>
      </c>
      <c r="D28" s="147" t="str">
        <f t="shared" si="0"/>
        <v/>
      </c>
      <c r="E28" s="93"/>
      <c r="F28" s="93">
        <v>0</v>
      </c>
      <c r="G28" s="94">
        <v>0</v>
      </c>
      <c r="H28" s="162">
        <f t="shared" si="1"/>
        <v>0</v>
      </c>
      <c r="I28" s="141" t="s">
        <v>17</v>
      </c>
      <c r="J28" s="95"/>
      <c r="K28" s="170"/>
      <c r="L28" s="96" t="s">
        <v>189</v>
      </c>
      <c r="M28" s="96" t="s">
        <v>189</v>
      </c>
      <c r="N28" s="96" t="s">
        <v>189</v>
      </c>
      <c r="O28" s="96" t="s">
        <v>189</v>
      </c>
      <c r="P28" s="96" t="s">
        <v>189</v>
      </c>
      <c r="Q28" s="96" t="s">
        <v>189</v>
      </c>
    </row>
    <row r="29" spans="2:26" ht="20.25" hidden="1" customHeight="1" x14ac:dyDescent="0.25">
      <c r="B29" s="101" t="s">
        <v>462</v>
      </c>
      <c r="C29" s="93">
        <v>75</v>
      </c>
      <c r="D29" s="147" t="str">
        <f>IF(H29=0,"",IF(ISTEXT(H29),"",C29))</f>
        <v/>
      </c>
      <c r="E29" s="93"/>
      <c r="F29" s="93">
        <v>0</v>
      </c>
      <c r="G29" s="94">
        <v>0</v>
      </c>
      <c r="H29" s="162">
        <f t="shared" si="1"/>
        <v>0</v>
      </c>
      <c r="I29" s="141" t="s">
        <v>11</v>
      </c>
      <c r="J29" s="95"/>
      <c r="K29" s="170"/>
      <c r="L29" s="96" t="s">
        <v>189</v>
      </c>
      <c r="M29" s="96" t="s">
        <v>189</v>
      </c>
      <c r="N29" s="96" t="s">
        <v>189</v>
      </c>
      <c r="O29" s="96" t="s">
        <v>189</v>
      </c>
      <c r="P29" s="96" t="s">
        <v>189</v>
      </c>
      <c r="Q29" s="96" t="s">
        <v>189</v>
      </c>
      <c r="U29" s="85"/>
      <c r="V29" s="85"/>
      <c r="W29" s="85"/>
      <c r="X29" s="85"/>
      <c r="Y29" s="85"/>
      <c r="Z29" s="85"/>
    </row>
    <row r="30" spans="2:26" ht="20.25" hidden="1" customHeight="1" x14ac:dyDescent="0.25">
      <c r="B30" s="101" t="s">
        <v>462</v>
      </c>
      <c r="C30" s="93">
        <v>76</v>
      </c>
      <c r="D30" s="147" t="str">
        <f t="shared" si="0"/>
        <v/>
      </c>
      <c r="E30" s="93"/>
      <c r="F30" s="93">
        <v>0</v>
      </c>
      <c r="G30" s="94">
        <v>0</v>
      </c>
      <c r="H30" s="162" t="s">
        <v>8</v>
      </c>
      <c r="I30" s="141" t="s">
        <v>12</v>
      </c>
      <c r="J30" s="95"/>
      <c r="K30" s="96" t="s">
        <v>8</v>
      </c>
      <c r="L30" s="96" t="s">
        <v>189</v>
      </c>
      <c r="M30" s="96" t="s">
        <v>189</v>
      </c>
      <c r="N30" s="96" t="s">
        <v>189</v>
      </c>
      <c r="O30" s="96" t="s">
        <v>189</v>
      </c>
      <c r="P30" s="96" t="s">
        <v>189</v>
      </c>
      <c r="Q30" s="96" t="s">
        <v>189</v>
      </c>
    </row>
    <row r="31" spans="2:26" ht="20.25" hidden="1" customHeight="1" x14ac:dyDescent="0.25">
      <c r="B31" s="101" t="s">
        <v>462</v>
      </c>
      <c r="C31" s="93">
        <v>77</v>
      </c>
      <c r="D31" s="147" t="str">
        <f t="shared" si="0"/>
        <v/>
      </c>
      <c r="E31" s="93"/>
      <c r="F31" s="93">
        <v>0</v>
      </c>
      <c r="G31" s="94">
        <v>0</v>
      </c>
      <c r="H31" s="162" t="s">
        <v>8</v>
      </c>
      <c r="I31" s="141" t="s">
        <v>18</v>
      </c>
      <c r="J31" s="95"/>
      <c r="K31" s="96" t="s">
        <v>8</v>
      </c>
      <c r="L31" s="96" t="s">
        <v>189</v>
      </c>
      <c r="M31" s="96" t="s">
        <v>189</v>
      </c>
      <c r="N31" s="96" t="s">
        <v>189</v>
      </c>
      <c r="O31" s="96" t="s">
        <v>189</v>
      </c>
      <c r="P31" s="96" t="s">
        <v>189</v>
      </c>
      <c r="Q31" s="96" t="s">
        <v>189</v>
      </c>
      <c r="U31" s="85"/>
      <c r="V31" s="85"/>
      <c r="W31" s="85"/>
      <c r="X31" s="85"/>
      <c r="Y31" s="85"/>
      <c r="Z31" s="85"/>
    </row>
    <row r="32" spans="2:26" ht="20.25" hidden="1" customHeight="1" x14ac:dyDescent="0.25">
      <c r="B32" s="101" t="s">
        <v>462</v>
      </c>
      <c r="C32" s="93">
        <v>78</v>
      </c>
      <c r="D32" s="147" t="str">
        <f t="shared" si="0"/>
        <v/>
      </c>
      <c r="E32" s="93"/>
      <c r="F32" s="93">
        <v>0</v>
      </c>
      <c r="G32" s="94">
        <v>0</v>
      </c>
      <c r="H32" s="162">
        <f t="shared" si="1"/>
        <v>0</v>
      </c>
      <c r="I32" s="141" t="s">
        <v>19</v>
      </c>
      <c r="J32" s="95"/>
      <c r="K32" s="170"/>
      <c r="L32" s="96" t="s">
        <v>189</v>
      </c>
      <c r="M32" s="96" t="s">
        <v>189</v>
      </c>
      <c r="N32" s="96" t="s">
        <v>189</v>
      </c>
      <c r="O32" s="96" t="s">
        <v>189</v>
      </c>
      <c r="P32" s="96" t="s">
        <v>189</v>
      </c>
      <c r="Q32" s="96" t="s">
        <v>189</v>
      </c>
    </row>
    <row r="33" spans="2:26" ht="20.25" hidden="1" customHeight="1" x14ac:dyDescent="0.25">
      <c r="B33" s="101" t="s">
        <v>459</v>
      </c>
      <c r="C33" s="93">
        <v>79</v>
      </c>
      <c r="D33" s="147" t="str">
        <f t="shared" si="0"/>
        <v/>
      </c>
      <c r="E33" s="93"/>
      <c r="F33" s="93">
        <v>0</v>
      </c>
      <c r="G33" s="94">
        <v>0</v>
      </c>
      <c r="H33" s="162">
        <f t="shared" si="1"/>
        <v>0</v>
      </c>
      <c r="I33" s="141" t="s">
        <v>20</v>
      </c>
      <c r="J33" s="95"/>
      <c r="K33" s="170"/>
      <c r="L33" s="96" t="s">
        <v>189</v>
      </c>
      <c r="M33" s="96" t="s">
        <v>189</v>
      </c>
      <c r="N33" s="96" t="s">
        <v>189</v>
      </c>
      <c r="O33" s="96" t="s">
        <v>189</v>
      </c>
      <c r="P33" s="96" t="s">
        <v>189</v>
      </c>
      <c r="Q33" s="96" t="s">
        <v>189</v>
      </c>
      <c r="U33" s="85"/>
      <c r="V33" s="85"/>
      <c r="W33" s="85"/>
      <c r="X33" s="85"/>
      <c r="Y33" s="85"/>
      <c r="Z33" s="85"/>
    </row>
    <row r="34" spans="2:26" ht="20.25" hidden="1" customHeight="1" x14ac:dyDescent="0.25">
      <c r="B34" s="101" t="s">
        <v>460</v>
      </c>
      <c r="C34" s="93">
        <v>80</v>
      </c>
      <c r="D34" s="147" t="str">
        <f t="shared" si="0"/>
        <v/>
      </c>
      <c r="E34" s="93"/>
      <c r="F34" s="93">
        <v>0</v>
      </c>
      <c r="G34" s="94">
        <v>0</v>
      </c>
      <c r="H34" s="162" t="s">
        <v>8</v>
      </c>
      <c r="I34" s="141" t="s">
        <v>25</v>
      </c>
      <c r="J34" s="95"/>
      <c r="K34" s="171" t="s">
        <v>8</v>
      </c>
      <c r="L34" s="96" t="s">
        <v>189</v>
      </c>
      <c r="M34" s="96" t="s">
        <v>189</v>
      </c>
      <c r="N34" s="96" t="s">
        <v>189</v>
      </c>
      <c r="O34" s="96" t="s">
        <v>189</v>
      </c>
      <c r="P34" s="96" t="s">
        <v>189</v>
      </c>
      <c r="Q34" s="96" t="s">
        <v>189</v>
      </c>
    </row>
    <row r="35" spans="2:26" s="85" customFormat="1" ht="20.25" customHeight="1" x14ac:dyDescent="0.25">
      <c r="B35" s="101"/>
      <c r="C35" s="93">
        <v>81</v>
      </c>
      <c r="D35" s="147" t="str">
        <f>IF(SUM(D36:D49)&gt;0,C35,"")</f>
        <v/>
      </c>
      <c r="E35" s="93">
        <v>1</v>
      </c>
      <c r="F35" s="93"/>
      <c r="G35" s="94"/>
      <c r="H35" s="161"/>
      <c r="I35" s="143" t="s">
        <v>223</v>
      </c>
      <c r="J35" s="144"/>
      <c r="K35" s="145"/>
      <c r="L35" s="145"/>
      <c r="M35" s="145"/>
      <c r="N35" s="145"/>
      <c r="O35" s="145"/>
      <c r="P35" s="145" t="s">
        <v>451</v>
      </c>
      <c r="Q35" s="146">
        <f>SUM(H36:H49)</f>
        <v>0</v>
      </c>
      <c r="R35" s="87"/>
      <c r="S35" s="84"/>
      <c r="T35" s="92"/>
    </row>
    <row r="36" spans="2:26" ht="20.25" customHeight="1" x14ac:dyDescent="0.25">
      <c r="C36" s="93">
        <v>82</v>
      </c>
      <c r="D36" s="147" t="str">
        <f>IF(SUM(D37:D49)&gt;0,C36,"")</f>
        <v/>
      </c>
      <c r="E36" s="93">
        <v>2</v>
      </c>
      <c r="F36" s="123" t="s">
        <v>0</v>
      </c>
      <c r="G36" s="124" t="s">
        <v>188</v>
      </c>
      <c r="H36" s="162" t="s">
        <v>1</v>
      </c>
      <c r="I36" s="141" t="s">
        <v>2</v>
      </c>
      <c r="J36" s="95"/>
      <c r="K36" s="96" t="s">
        <v>10</v>
      </c>
      <c r="L36" s="96" t="s">
        <v>61</v>
      </c>
      <c r="M36" s="96" t="s">
        <v>177</v>
      </c>
      <c r="N36" s="96" t="s">
        <v>173</v>
      </c>
      <c r="O36" s="96" t="s">
        <v>174</v>
      </c>
      <c r="P36" s="96" t="s">
        <v>175</v>
      </c>
      <c r="Q36" s="96" t="s">
        <v>176</v>
      </c>
    </row>
    <row r="37" spans="2:26" ht="20.25" hidden="1" customHeight="1" x14ac:dyDescent="0.25">
      <c r="B37" s="101" t="s">
        <v>460</v>
      </c>
      <c r="C37" s="93">
        <v>83</v>
      </c>
      <c r="D37" s="147" t="str">
        <f t="shared" ref="D37:D49" si="2">IF(H37=0,"",IF(ISTEXT(H37),"",C37))</f>
        <v/>
      </c>
      <c r="E37" s="93"/>
      <c r="F37" s="93">
        <v>0</v>
      </c>
      <c r="G37" s="94">
        <v>0</v>
      </c>
      <c r="H37" s="162">
        <f t="shared" ref="H37:H49" si="3">SUM(K37:Q37)</f>
        <v>0</v>
      </c>
      <c r="I37" s="141" t="s">
        <v>4</v>
      </c>
      <c r="J37" s="95"/>
      <c r="K37" s="170"/>
      <c r="L37" s="96" t="s">
        <v>189</v>
      </c>
      <c r="M37" s="96" t="s">
        <v>189</v>
      </c>
      <c r="N37" s="96" t="s">
        <v>189</v>
      </c>
      <c r="O37" s="96" t="s">
        <v>189</v>
      </c>
      <c r="P37" s="96" t="s">
        <v>189</v>
      </c>
      <c r="Q37" s="96" t="s">
        <v>189</v>
      </c>
    </row>
    <row r="38" spans="2:26" ht="20.25" hidden="1" customHeight="1" x14ac:dyDescent="0.25">
      <c r="B38" s="101" t="s">
        <v>460</v>
      </c>
      <c r="C38" s="93">
        <v>84</v>
      </c>
      <c r="D38" s="147" t="str">
        <f t="shared" si="2"/>
        <v/>
      </c>
      <c r="E38" s="93"/>
      <c r="F38" s="93">
        <v>0</v>
      </c>
      <c r="G38" s="94">
        <v>0</v>
      </c>
      <c r="H38" s="162">
        <f t="shared" si="3"/>
        <v>0</v>
      </c>
      <c r="I38" s="141" t="s">
        <v>15</v>
      </c>
      <c r="J38" s="95"/>
      <c r="K38" s="96"/>
      <c r="L38" s="96" t="s">
        <v>189</v>
      </c>
      <c r="M38" s="96" t="s">
        <v>189</v>
      </c>
      <c r="N38" s="96" t="s">
        <v>189</v>
      </c>
      <c r="O38" s="96" t="s">
        <v>189</v>
      </c>
      <c r="P38" s="96" t="s">
        <v>189</v>
      </c>
      <c r="Q38" s="96" t="s">
        <v>189</v>
      </c>
    </row>
    <row r="39" spans="2:26" ht="20.25" hidden="1" customHeight="1" x14ac:dyDescent="0.25">
      <c r="B39" s="101" t="s">
        <v>460</v>
      </c>
      <c r="C39" s="93">
        <v>85</v>
      </c>
      <c r="D39" s="147" t="str">
        <f t="shared" si="2"/>
        <v/>
      </c>
      <c r="E39" s="93"/>
      <c r="F39" s="93">
        <v>0</v>
      </c>
      <c r="G39" s="94">
        <v>0</v>
      </c>
      <c r="H39" s="162">
        <f t="shared" si="3"/>
        <v>0</v>
      </c>
      <c r="I39" s="141" t="s">
        <v>9</v>
      </c>
      <c r="J39" s="95"/>
      <c r="K39" s="170"/>
      <c r="L39" s="96" t="s">
        <v>189</v>
      </c>
      <c r="M39" s="96" t="s">
        <v>189</v>
      </c>
      <c r="N39" s="96" t="s">
        <v>189</v>
      </c>
      <c r="O39" s="96" t="s">
        <v>189</v>
      </c>
      <c r="P39" s="96" t="s">
        <v>189</v>
      </c>
      <c r="Q39" s="96" t="s">
        <v>189</v>
      </c>
    </row>
    <row r="40" spans="2:26" ht="20.25" hidden="1" customHeight="1" x14ac:dyDescent="0.25">
      <c r="B40" s="101" t="s">
        <v>460</v>
      </c>
      <c r="C40" s="93">
        <v>86</v>
      </c>
      <c r="D40" s="147" t="str">
        <f t="shared" si="2"/>
        <v/>
      </c>
      <c r="E40" s="93"/>
      <c r="F40" s="93">
        <v>0</v>
      </c>
      <c r="G40" s="94">
        <v>0</v>
      </c>
      <c r="H40" s="162" t="s">
        <v>8</v>
      </c>
      <c r="I40" s="141" t="s">
        <v>16</v>
      </c>
      <c r="J40" s="95"/>
      <c r="K40" s="96" t="s">
        <v>8</v>
      </c>
      <c r="L40" s="96" t="s">
        <v>189</v>
      </c>
      <c r="M40" s="96" t="s">
        <v>189</v>
      </c>
      <c r="N40" s="96" t="s">
        <v>189</v>
      </c>
      <c r="O40" s="96" t="s">
        <v>189</v>
      </c>
      <c r="P40" s="96" t="s">
        <v>189</v>
      </c>
      <c r="Q40" s="96" t="s">
        <v>189</v>
      </c>
    </row>
    <row r="41" spans="2:26" ht="20.25" hidden="1" customHeight="1" x14ac:dyDescent="0.25">
      <c r="B41" s="101" t="s">
        <v>461</v>
      </c>
      <c r="C41" s="93">
        <v>87</v>
      </c>
      <c r="D41" s="147" t="str">
        <f t="shared" si="2"/>
        <v/>
      </c>
      <c r="E41" s="93"/>
      <c r="F41" s="93">
        <v>0</v>
      </c>
      <c r="G41" s="94">
        <v>0</v>
      </c>
      <c r="H41" s="162" t="s">
        <v>8</v>
      </c>
      <c r="I41" s="141" t="s">
        <v>5</v>
      </c>
      <c r="J41" s="95"/>
      <c r="K41" s="170" t="s">
        <v>8</v>
      </c>
      <c r="L41" s="96" t="s">
        <v>189</v>
      </c>
      <c r="M41" s="96" t="s">
        <v>189</v>
      </c>
      <c r="N41" s="96" t="s">
        <v>189</v>
      </c>
      <c r="O41" s="96" t="s">
        <v>189</v>
      </c>
      <c r="P41" s="96" t="s">
        <v>189</v>
      </c>
      <c r="Q41" s="96" t="s">
        <v>189</v>
      </c>
    </row>
    <row r="42" spans="2:26" ht="20.25" customHeight="1" x14ac:dyDescent="0.25">
      <c r="B42" s="101" t="s">
        <v>460</v>
      </c>
      <c r="C42" s="93">
        <v>88</v>
      </c>
      <c r="D42" s="147" t="str">
        <f t="shared" si="2"/>
        <v/>
      </c>
      <c r="E42" s="93"/>
      <c r="F42" s="93">
        <v>0</v>
      </c>
      <c r="G42" s="94">
        <v>0</v>
      </c>
      <c r="H42" s="162">
        <f t="shared" si="3"/>
        <v>0</v>
      </c>
      <c r="I42" s="141" t="s">
        <v>24</v>
      </c>
      <c r="J42" s="95"/>
      <c r="K42" s="170"/>
      <c r="L42" s="96" t="s">
        <v>189</v>
      </c>
      <c r="M42" s="96" t="s">
        <v>189</v>
      </c>
      <c r="N42" s="96" t="s">
        <v>189</v>
      </c>
      <c r="O42" s="96" t="s">
        <v>189</v>
      </c>
      <c r="P42" s="96" t="s">
        <v>189</v>
      </c>
      <c r="Q42" s="96" t="s">
        <v>189</v>
      </c>
    </row>
    <row r="43" spans="2:26" ht="20.25" hidden="1" customHeight="1" x14ac:dyDescent="0.25">
      <c r="B43" s="101" t="s">
        <v>460</v>
      </c>
      <c r="C43" s="93">
        <v>89</v>
      </c>
      <c r="D43" s="147" t="str">
        <f t="shared" ref="D43" si="4">IF(H43=0,"",IF(ISTEXT(H43),"",C43))</f>
        <v/>
      </c>
      <c r="E43" s="93"/>
      <c r="F43" s="93">
        <v>0</v>
      </c>
      <c r="G43" s="94">
        <v>0</v>
      </c>
      <c r="H43" s="162">
        <f t="shared" si="3"/>
        <v>0</v>
      </c>
      <c r="I43" s="141" t="s">
        <v>352</v>
      </c>
      <c r="J43" s="95"/>
      <c r="K43" s="170"/>
      <c r="L43" s="96" t="s">
        <v>189</v>
      </c>
      <c r="M43" s="96" t="s">
        <v>189</v>
      </c>
      <c r="N43" s="96" t="s">
        <v>189</v>
      </c>
      <c r="O43" s="96" t="s">
        <v>189</v>
      </c>
      <c r="P43" s="96" t="s">
        <v>189</v>
      </c>
      <c r="Q43" s="96" t="s">
        <v>189</v>
      </c>
    </row>
    <row r="44" spans="2:26" ht="20.25" hidden="1" customHeight="1" x14ac:dyDescent="0.25">
      <c r="B44" s="101" t="s">
        <v>460</v>
      </c>
      <c r="C44" s="93">
        <v>90</v>
      </c>
      <c r="D44" s="147" t="str">
        <f t="shared" si="2"/>
        <v/>
      </c>
      <c r="E44" s="93"/>
      <c r="F44" s="93">
        <v>0</v>
      </c>
      <c r="G44" s="94">
        <v>0</v>
      </c>
      <c r="H44" s="162">
        <f t="shared" si="3"/>
        <v>0</v>
      </c>
      <c r="I44" s="141" t="s">
        <v>6</v>
      </c>
      <c r="J44" s="95"/>
      <c r="K44" s="170"/>
      <c r="L44" s="96" t="s">
        <v>189</v>
      </c>
      <c r="M44" s="96" t="s">
        <v>189</v>
      </c>
      <c r="N44" s="96" t="s">
        <v>189</v>
      </c>
      <c r="O44" s="96" t="s">
        <v>189</v>
      </c>
      <c r="P44" s="96" t="s">
        <v>189</v>
      </c>
      <c r="Q44" s="96" t="s">
        <v>189</v>
      </c>
    </row>
    <row r="45" spans="2:26" ht="20.25" hidden="1" customHeight="1" x14ac:dyDescent="0.25">
      <c r="B45" s="101" t="s">
        <v>460</v>
      </c>
      <c r="C45" s="93">
        <v>91</v>
      </c>
      <c r="D45" s="147" t="str">
        <f t="shared" si="2"/>
        <v/>
      </c>
      <c r="E45" s="93"/>
      <c r="F45" s="93">
        <v>0</v>
      </c>
      <c r="G45" s="94">
        <v>0</v>
      </c>
      <c r="H45" s="162">
        <f t="shared" si="3"/>
        <v>0</v>
      </c>
      <c r="I45" s="141" t="s">
        <v>140</v>
      </c>
      <c r="J45" s="97"/>
      <c r="K45" s="170"/>
      <c r="L45" s="96" t="s">
        <v>189</v>
      </c>
      <c r="M45" s="96" t="s">
        <v>189</v>
      </c>
      <c r="N45" s="96" t="s">
        <v>189</v>
      </c>
      <c r="O45" s="96" t="s">
        <v>189</v>
      </c>
      <c r="P45" s="96" t="s">
        <v>189</v>
      </c>
      <c r="Q45" s="96" t="s">
        <v>189</v>
      </c>
    </row>
    <row r="46" spans="2:26" ht="20.25" hidden="1" customHeight="1" x14ac:dyDescent="0.25">
      <c r="B46" s="101" t="s">
        <v>460</v>
      </c>
      <c r="C46" s="93">
        <v>92</v>
      </c>
      <c r="D46" s="147" t="str">
        <f t="shared" si="2"/>
        <v/>
      </c>
      <c r="E46" s="93"/>
      <c r="F46" s="93">
        <v>0</v>
      </c>
      <c r="G46" s="94">
        <v>0</v>
      </c>
      <c r="H46" s="162">
        <f t="shared" si="3"/>
        <v>0</v>
      </c>
      <c r="I46" s="141" t="s">
        <v>141</v>
      </c>
      <c r="J46" s="97"/>
      <c r="K46" s="170"/>
      <c r="L46" s="96" t="s">
        <v>189</v>
      </c>
      <c r="M46" s="96" t="s">
        <v>189</v>
      </c>
      <c r="N46" s="96" t="s">
        <v>189</v>
      </c>
      <c r="O46" s="96" t="s">
        <v>189</v>
      </c>
      <c r="P46" s="96" t="s">
        <v>189</v>
      </c>
      <c r="Q46" s="96" t="s">
        <v>189</v>
      </c>
    </row>
    <row r="47" spans="2:26" ht="20.25" hidden="1" customHeight="1" x14ac:dyDescent="0.25">
      <c r="B47" s="101" t="s">
        <v>460</v>
      </c>
      <c r="C47" s="93">
        <v>93</v>
      </c>
      <c r="D47" s="147" t="str">
        <f t="shared" si="2"/>
        <v/>
      </c>
      <c r="E47" s="93"/>
      <c r="F47" s="93">
        <v>0</v>
      </c>
      <c r="G47" s="94">
        <v>0</v>
      </c>
      <c r="H47" s="162" t="s">
        <v>8</v>
      </c>
      <c r="I47" s="141" t="s">
        <v>23</v>
      </c>
      <c r="J47" s="95"/>
      <c r="K47" s="170"/>
      <c r="L47" s="96" t="s">
        <v>189</v>
      </c>
      <c r="M47" s="96" t="s">
        <v>189</v>
      </c>
      <c r="N47" s="96" t="s">
        <v>189</v>
      </c>
      <c r="O47" s="96" t="s">
        <v>189</v>
      </c>
      <c r="P47" s="96" t="s">
        <v>189</v>
      </c>
      <c r="Q47" s="96" t="s">
        <v>189</v>
      </c>
      <c r="S47" s="85"/>
    </row>
    <row r="48" spans="2:26" ht="20.25" customHeight="1" x14ac:dyDescent="0.25">
      <c r="B48" s="101" t="s">
        <v>460</v>
      </c>
      <c r="C48" s="93">
        <v>94</v>
      </c>
      <c r="D48" s="147" t="str">
        <f t="shared" si="2"/>
        <v/>
      </c>
      <c r="E48" s="93"/>
      <c r="F48" s="93">
        <v>0</v>
      </c>
      <c r="G48" s="94">
        <v>0</v>
      </c>
      <c r="H48" s="162">
        <f t="shared" si="3"/>
        <v>0</v>
      </c>
      <c r="I48" s="141" t="s">
        <v>27</v>
      </c>
      <c r="J48" s="95"/>
      <c r="K48" s="170"/>
      <c r="L48" s="96" t="s">
        <v>189</v>
      </c>
      <c r="M48" s="96" t="s">
        <v>189</v>
      </c>
      <c r="N48" s="96" t="s">
        <v>189</v>
      </c>
      <c r="O48" s="96" t="s">
        <v>189</v>
      </c>
      <c r="P48" s="96" t="s">
        <v>189</v>
      </c>
      <c r="Q48" s="96" t="s">
        <v>189</v>
      </c>
    </row>
    <row r="49" spans="2:20" ht="20.25" hidden="1" customHeight="1" x14ac:dyDescent="0.25">
      <c r="B49" s="101" t="s">
        <v>460</v>
      </c>
      <c r="C49" s="93">
        <v>95</v>
      </c>
      <c r="D49" s="147" t="str">
        <f t="shared" si="2"/>
        <v/>
      </c>
      <c r="E49" s="93"/>
      <c r="F49" s="93">
        <v>0</v>
      </c>
      <c r="G49" s="94">
        <v>0</v>
      </c>
      <c r="H49" s="162">
        <f t="shared" si="3"/>
        <v>0</v>
      </c>
      <c r="I49" s="141" t="s">
        <v>7</v>
      </c>
      <c r="J49" s="95"/>
      <c r="K49" s="170"/>
      <c r="L49" s="96" t="s">
        <v>189</v>
      </c>
      <c r="M49" s="96" t="s">
        <v>189</v>
      </c>
      <c r="N49" s="96" t="s">
        <v>189</v>
      </c>
      <c r="O49" s="96" t="s">
        <v>189</v>
      </c>
      <c r="P49" s="96" t="s">
        <v>189</v>
      </c>
      <c r="Q49" s="96" t="s">
        <v>189</v>
      </c>
    </row>
    <row r="50" spans="2:20" s="85" customFormat="1" ht="20.25" hidden="1" customHeight="1" x14ac:dyDescent="0.25">
      <c r="B50" s="101"/>
      <c r="C50" s="93">
        <v>96</v>
      </c>
      <c r="D50" s="147" t="str">
        <f>IF(SUM(D51:D60)&gt;0,C50,"")</f>
        <v/>
      </c>
      <c r="E50" s="93">
        <v>1</v>
      </c>
      <c r="F50" s="93"/>
      <c r="G50" s="94"/>
      <c r="H50" s="161"/>
      <c r="I50" s="143" t="s">
        <v>129</v>
      </c>
      <c r="J50" s="144"/>
      <c r="K50" s="145"/>
      <c r="L50" s="145"/>
      <c r="M50" s="145"/>
      <c r="N50" s="145"/>
      <c r="O50" s="145"/>
      <c r="P50" s="145" t="s">
        <v>451</v>
      </c>
      <c r="Q50" s="146">
        <f>SUM(H51:H60)</f>
        <v>0</v>
      </c>
      <c r="R50" s="87"/>
      <c r="S50" s="84"/>
      <c r="T50" s="92"/>
    </row>
    <row r="51" spans="2:20" s="122" customFormat="1" ht="20.25" hidden="1" customHeight="1" x14ac:dyDescent="0.35">
      <c r="B51" s="125"/>
      <c r="C51" s="93">
        <v>97</v>
      </c>
      <c r="D51" s="148" t="str">
        <f>IF(SUM(D52)&gt;0,C51,"")</f>
        <v/>
      </c>
      <c r="E51" s="123">
        <v>2</v>
      </c>
      <c r="F51" s="123" t="s">
        <v>0</v>
      </c>
      <c r="G51" s="124" t="s">
        <v>188</v>
      </c>
      <c r="H51" s="162" t="s">
        <v>1</v>
      </c>
      <c r="I51" s="159" t="s">
        <v>2</v>
      </c>
      <c r="J51" s="140"/>
      <c r="K51" s="96" t="s">
        <v>10</v>
      </c>
      <c r="L51" s="96" t="s">
        <v>61</v>
      </c>
      <c r="M51" s="96" t="s">
        <v>179</v>
      </c>
      <c r="N51" s="96" t="s">
        <v>174</v>
      </c>
      <c r="O51" s="96" t="s">
        <v>178</v>
      </c>
      <c r="P51" s="96" t="s">
        <v>180</v>
      </c>
      <c r="Q51" s="96" t="s">
        <v>181</v>
      </c>
      <c r="R51" s="87"/>
      <c r="T51" s="92"/>
    </row>
    <row r="52" spans="2:20" s="122" customFormat="1" ht="20.25" hidden="1" customHeight="1" x14ac:dyDescent="0.25">
      <c r="B52" s="101" t="s">
        <v>459</v>
      </c>
      <c r="C52" s="93">
        <v>98</v>
      </c>
      <c r="D52" s="148" t="str">
        <f>IF(H52=0,"",IF(ISTEXT(H52),"",C52))</f>
        <v/>
      </c>
      <c r="E52" s="123"/>
      <c r="F52" s="123"/>
      <c r="G52" s="124"/>
      <c r="H52" s="162" t="s">
        <v>8</v>
      </c>
      <c r="I52" s="159" t="s">
        <v>439</v>
      </c>
      <c r="J52" s="140"/>
      <c r="K52" s="171" t="s">
        <v>8</v>
      </c>
      <c r="L52" s="96" t="s">
        <v>189</v>
      </c>
      <c r="M52" s="96" t="s">
        <v>189</v>
      </c>
      <c r="N52" s="96" t="s">
        <v>189</v>
      </c>
      <c r="O52" s="96" t="s">
        <v>189</v>
      </c>
      <c r="P52" s="96" t="s">
        <v>189</v>
      </c>
      <c r="Q52" s="96" t="s">
        <v>189</v>
      </c>
      <c r="R52" s="87"/>
      <c r="T52" s="92"/>
    </row>
    <row r="53" spans="2:20" ht="20.25" hidden="1" customHeight="1" x14ac:dyDescent="0.25">
      <c r="C53" s="93">
        <v>99</v>
      </c>
      <c r="D53" s="147" t="str">
        <f>IF(SUM(D54:D60)&gt;0,C53,"")</f>
        <v/>
      </c>
      <c r="E53" s="93">
        <v>2</v>
      </c>
      <c r="F53" s="123" t="s">
        <v>0</v>
      </c>
      <c r="G53" s="124" t="s">
        <v>188</v>
      </c>
      <c r="H53" s="162" t="s">
        <v>1</v>
      </c>
      <c r="I53" s="141" t="s">
        <v>2</v>
      </c>
      <c r="J53" s="95"/>
      <c r="K53" s="96" t="s">
        <v>10</v>
      </c>
      <c r="L53" s="96" t="s">
        <v>61</v>
      </c>
      <c r="M53" s="96" t="s">
        <v>177</v>
      </c>
      <c r="N53" s="96" t="s">
        <v>173</v>
      </c>
      <c r="O53" s="96" t="s">
        <v>174</v>
      </c>
      <c r="P53" s="96" t="s">
        <v>175</v>
      </c>
      <c r="Q53" s="96" t="s">
        <v>176</v>
      </c>
    </row>
    <row r="54" spans="2:20" ht="20.25" hidden="1" customHeight="1" x14ac:dyDescent="0.25">
      <c r="B54" s="101" t="s">
        <v>462</v>
      </c>
      <c r="C54" s="93">
        <v>100</v>
      </c>
      <c r="D54" s="147" t="str">
        <f t="shared" ref="D54" si="5">IF(H54=0,"",IF(ISTEXT(H54),"",C54))</f>
        <v/>
      </c>
      <c r="E54" s="93"/>
      <c r="F54" s="93">
        <v>0</v>
      </c>
      <c r="G54" s="94">
        <v>0</v>
      </c>
      <c r="H54" s="162">
        <f t="shared" ref="H54:H60" si="6">SUM(K54:Q54)</f>
        <v>0</v>
      </c>
      <c r="I54" s="141" t="s">
        <v>36</v>
      </c>
      <c r="J54" s="95"/>
      <c r="K54" s="170"/>
      <c r="L54" s="96" t="s">
        <v>189</v>
      </c>
      <c r="M54" s="96" t="s">
        <v>189</v>
      </c>
      <c r="N54" s="96" t="s">
        <v>189</v>
      </c>
      <c r="O54" s="96" t="s">
        <v>189</v>
      </c>
      <c r="P54" s="96" t="s">
        <v>189</v>
      </c>
      <c r="Q54" s="96" t="s">
        <v>189</v>
      </c>
    </row>
    <row r="55" spans="2:20" s="122" customFormat="1" ht="20.25" hidden="1" customHeight="1" x14ac:dyDescent="0.25">
      <c r="B55" s="101" t="s">
        <v>462</v>
      </c>
      <c r="C55" s="93">
        <v>101</v>
      </c>
      <c r="D55" s="148" t="str">
        <f>IF(H55=0,"",IF(ISTEXT(H55),"",C55))</f>
        <v/>
      </c>
      <c r="E55" s="123"/>
      <c r="F55" s="123"/>
      <c r="G55" s="124"/>
      <c r="H55" s="162">
        <f t="shared" si="6"/>
        <v>0</v>
      </c>
      <c r="I55" s="158" t="s">
        <v>418</v>
      </c>
      <c r="J55" s="140"/>
      <c r="K55" s="170"/>
      <c r="L55" s="96" t="s">
        <v>189</v>
      </c>
      <c r="M55" s="96" t="s">
        <v>189</v>
      </c>
      <c r="N55" s="96" t="s">
        <v>189</v>
      </c>
      <c r="O55" s="96" t="s">
        <v>189</v>
      </c>
      <c r="P55" s="96" t="s">
        <v>189</v>
      </c>
      <c r="Q55" s="96" t="s">
        <v>189</v>
      </c>
      <c r="R55" s="87"/>
      <c r="T55" s="92"/>
    </row>
    <row r="56" spans="2:20" ht="20.25" hidden="1" customHeight="1" x14ac:dyDescent="0.25">
      <c r="B56" s="101" t="s">
        <v>462</v>
      </c>
      <c r="C56" s="93">
        <v>102</v>
      </c>
      <c r="D56" s="147" t="str">
        <f t="shared" ref="D56:D60" si="7">IF(H56=0,"",IF(ISTEXT(H56),"",C56))</f>
        <v/>
      </c>
      <c r="E56" s="93"/>
      <c r="F56" s="93">
        <v>0</v>
      </c>
      <c r="G56" s="94">
        <v>0</v>
      </c>
      <c r="H56" s="162">
        <f t="shared" si="6"/>
        <v>0</v>
      </c>
      <c r="I56" s="141" t="s">
        <v>360</v>
      </c>
      <c r="J56" s="95"/>
      <c r="K56" s="170"/>
      <c r="L56" s="96" t="s">
        <v>189</v>
      </c>
      <c r="M56" s="96" t="s">
        <v>189</v>
      </c>
      <c r="N56" s="96" t="s">
        <v>189</v>
      </c>
      <c r="O56" s="96" t="s">
        <v>189</v>
      </c>
      <c r="P56" s="96" t="s">
        <v>189</v>
      </c>
      <c r="Q56" s="96" t="s">
        <v>189</v>
      </c>
    </row>
    <row r="57" spans="2:20" ht="20.25" hidden="1" customHeight="1" x14ac:dyDescent="0.25">
      <c r="B57" s="101" t="s">
        <v>462</v>
      </c>
      <c r="C57" s="93">
        <v>103</v>
      </c>
      <c r="D57" s="147" t="str">
        <f t="shared" si="7"/>
        <v/>
      </c>
      <c r="E57" s="93"/>
      <c r="F57" s="93">
        <v>0</v>
      </c>
      <c r="G57" s="94">
        <v>0</v>
      </c>
      <c r="H57" s="162">
        <f t="shared" si="6"/>
        <v>0</v>
      </c>
      <c r="I57" s="141" t="s">
        <v>93</v>
      </c>
      <c r="J57" s="95"/>
      <c r="K57" s="170"/>
      <c r="L57" s="96" t="s">
        <v>189</v>
      </c>
      <c r="M57" s="96" t="s">
        <v>189</v>
      </c>
      <c r="N57" s="96" t="s">
        <v>189</v>
      </c>
      <c r="O57" s="96" t="s">
        <v>189</v>
      </c>
      <c r="P57" s="96" t="s">
        <v>189</v>
      </c>
      <c r="Q57" s="96" t="s">
        <v>189</v>
      </c>
    </row>
    <row r="58" spans="2:20" s="122" customFormat="1" ht="20.25" hidden="1" customHeight="1" x14ac:dyDescent="0.25">
      <c r="B58" s="101" t="s">
        <v>462</v>
      </c>
      <c r="C58" s="93">
        <v>104</v>
      </c>
      <c r="D58" s="148" t="str">
        <f>IF(H58=0,"",IF(ISTEXT(H58),"",C58))</f>
        <v/>
      </c>
      <c r="E58" s="123"/>
      <c r="F58" s="123"/>
      <c r="G58" s="124"/>
      <c r="H58" s="162">
        <f>SUM(K58:Q58)</f>
        <v>0</v>
      </c>
      <c r="I58" s="160" t="s">
        <v>443</v>
      </c>
      <c r="J58" s="140"/>
      <c r="K58" s="170"/>
      <c r="L58" s="96" t="s">
        <v>189</v>
      </c>
      <c r="M58" s="96" t="s">
        <v>189</v>
      </c>
      <c r="N58" s="96" t="s">
        <v>189</v>
      </c>
      <c r="O58" s="96" t="s">
        <v>189</v>
      </c>
      <c r="P58" s="96" t="s">
        <v>189</v>
      </c>
      <c r="Q58" s="96" t="s">
        <v>189</v>
      </c>
      <c r="R58" s="87"/>
      <c r="T58" s="92"/>
    </row>
    <row r="59" spans="2:20" ht="20.25" hidden="1" customHeight="1" x14ac:dyDescent="0.25">
      <c r="B59" s="101" t="s">
        <v>462</v>
      </c>
      <c r="C59" s="93">
        <v>105</v>
      </c>
      <c r="D59" s="147" t="str">
        <f t="shared" si="7"/>
        <v/>
      </c>
      <c r="E59" s="93"/>
      <c r="F59" s="93"/>
      <c r="G59" s="94"/>
      <c r="H59" s="162">
        <f t="shared" si="6"/>
        <v>0</v>
      </c>
      <c r="I59" s="141" t="s">
        <v>193</v>
      </c>
      <c r="J59" s="95"/>
      <c r="K59" s="170"/>
      <c r="L59" s="96" t="s">
        <v>189</v>
      </c>
      <c r="M59" s="96" t="s">
        <v>189</v>
      </c>
      <c r="N59" s="96" t="s">
        <v>189</v>
      </c>
      <c r="O59" s="96" t="s">
        <v>189</v>
      </c>
      <c r="P59" s="96" t="s">
        <v>189</v>
      </c>
      <c r="Q59" s="96" t="s">
        <v>189</v>
      </c>
    </row>
    <row r="60" spans="2:20" ht="20.25" hidden="1" customHeight="1" x14ac:dyDescent="0.25">
      <c r="B60" s="101" t="s">
        <v>462</v>
      </c>
      <c r="C60" s="93">
        <v>106</v>
      </c>
      <c r="D60" s="147" t="str">
        <f t="shared" si="7"/>
        <v/>
      </c>
      <c r="E60" s="93"/>
      <c r="F60" s="93">
        <v>0</v>
      </c>
      <c r="G60" s="94">
        <v>0</v>
      </c>
      <c r="H60" s="162">
        <f t="shared" si="6"/>
        <v>0</v>
      </c>
      <c r="I60" s="141" t="s">
        <v>95</v>
      </c>
      <c r="J60" s="95"/>
      <c r="K60" s="170"/>
      <c r="L60" s="96" t="s">
        <v>189</v>
      </c>
      <c r="M60" s="96" t="s">
        <v>189</v>
      </c>
      <c r="N60" s="96" t="s">
        <v>189</v>
      </c>
      <c r="O60" s="96" t="s">
        <v>189</v>
      </c>
      <c r="P60" s="96" t="s">
        <v>189</v>
      </c>
      <c r="Q60" s="96" t="s">
        <v>189</v>
      </c>
    </row>
    <row r="61" spans="2:20" s="85" customFormat="1" ht="20.25" customHeight="1" x14ac:dyDescent="0.25">
      <c r="B61" s="101"/>
      <c r="C61" s="93">
        <v>107</v>
      </c>
      <c r="D61" s="147" t="str">
        <f>IF(SUM(D62:D99)&gt;0,C61,"")</f>
        <v/>
      </c>
      <c r="E61" s="93">
        <v>1</v>
      </c>
      <c r="F61" s="93"/>
      <c r="G61" s="94"/>
      <c r="H61" s="161"/>
      <c r="I61" s="143" t="s">
        <v>128</v>
      </c>
      <c r="J61" s="144"/>
      <c r="K61" s="145"/>
      <c r="L61" s="145"/>
      <c r="M61" s="145"/>
      <c r="N61" s="145"/>
      <c r="O61" s="145"/>
      <c r="P61" s="145" t="s">
        <v>451</v>
      </c>
      <c r="Q61" s="146">
        <f>SUM(H62:H99)</f>
        <v>0</v>
      </c>
      <c r="R61" s="87"/>
      <c r="S61" s="84"/>
      <c r="T61" s="92"/>
    </row>
    <row r="62" spans="2:20" ht="20.25" hidden="1" customHeight="1" x14ac:dyDescent="0.25">
      <c r="C62" s="93">
        <v>108</v>
      </c>
      <c r="D62" s="147" t="str">
        <f>IF(SUM(D63:D67)&gt;0,C62,"")</f>
        <v/>
      </c>
      <c r="E62" s="93">
        <v>2</v>
      </c>
      <c r="F62" s="123" t="s">
        <v>0</v>
      </c>
      <c r="G62" s="124" t="s">
        <v>188</v>
      </c>
      <c r="H62" s="162" t="s">
        <v>1</v>
      </c>
      <c r="I62" s="141" t="s">
        <v>2</v>
      </c>
      <c r="J62" s="95"/>
      <c r="K62" s="96" t="s">
        <v>10</v>
      </c>
      <c r="L62" s="96" t="s">
        <v>61</v>
      </c>
      <c r="M62" s="96" t="s">
        <v>179</v>
      </c>
      <c r="N62" s="96" t="s">
        <v>174</v>
      </c>
      <c r="O62" s="96" t="s">
        <v>178</v>
      </c>
      <c r="P62" s="96" t="s">
        <v>180</v>
      </c>
      <c r="Q62" s="96" t="s">
        <v>181</v>
      </c>
    </row>
    <row r="63" spans="2:20" ht="20.25" hidden="1" customHeight="1" x14ac:dyDescent="0.25">
      <c r="B63" s="101" t="s">
        <v>459</v>
      </c>
      <c r="C63" s="93">
        <v>109</v>
      </c>
      <c r="D63" s="147" t="str">
        <f t="shared" ref="D63:D67" si="8">IF(H63=0,"",IF(ISTEXT(H63),"",C63))</f>
        <v/>
      </c>
      <c r="E63" s="93"/>
      <c r="F63" s="93">
        <v>0</v>
      </c>
      <c r="G63" s="94">
        <v>0</v>
      </c>
      <c r="H63" s="162" t="s">
        <v>8</v>
      </c>
      <c r="I63" s="141" t="s">
        <v>384</v>
      </c>
      <c r="J63" s="95"/>
      <c r="K63" s="96" t="s">
        <v>8</v>
      </c>
      <c r="L63" s="96" t="s">
        <v>189</v>
      </c>
      <c r="M63" s="96" t="s">
        <v>189</v>
      </c>
      <c r="N63" s="96" t="s">
        <v>189</v>
      </c>
      <c r="O63" s="96" t="s">
        <v>189</v>
      </c>
      <c r="P63" s="96" t="s">
        <v>189</v>
      </c>
      <c r="Q63" s="96" t="s">
        <v>189</v>
      </c>
    </row>
    <row r="64" spans="2:20" ht="20.25" hidden="1" customHeight="1" x14ac:dyDescent="0.25">
      <c r="B64" s="101" t="s">
        <v>459</v>
      </c>
      <c r="C64" s="93">
        <v>110</v>
      </c>
      <c r="D64" s="147" t="str">
        <f t="shared" si="8"/>
        <v/>
      </c>
      <c r="E64" s="93"/>
      <c r="F64" s="93">
        <v>0</v>
      </c>
      <c r="G64" s="94">
        <v>0</v>
      </c>
      <c r="H64" s="162">
        <f>SUM(K64:Q64)</f>
        <v>0</v>
      </c>
      <c r="I64" s="141" t="s">
        <v>332</v>
      </c>
      <c r="J64" s="95"/>
      <c r="K64" s="170"/>
      <c r="L64" s="96" t="s">
        <v>189</v>
      </c>
      <c r="M64" s="96" t="s">
        <v>189</v>
      </c>
      <c r="N64" s="96" t="s">
        <v>189</v>
      </c>
      <c r="O64" s="96" t="s">
        <v>189</v>
      </c>
      <c r="P64" s="96" t="s">
        <v>189</v>
      </c>
      <c r="Q64" s="96" t="s">
        <v>189</v>
      </c>
    </row>
    <row r="65" spans="2:20" ht="20.25" hidden="1" customHeight="1" x14ac:dyDescent="0.25">
      <c r="B65" s="101" t="s">
        <v>459</v>
      </c>
      <c r="C65" s="93">
        <v>111</v>
      </c>
      <c r="D65" s="147" t="str">
        <f t="shared" si="8"/>
        <v/>
      </c>
      <c r="E65" s="93"/>
      <c r="F65" s="93">
        <v>0</v>
      </c>
      <c r="G65" s="94">
        <v>0</v>
      </c>
      <c r="H65" s="162" t="s">
        <v>8</v>
      </c>
      <c r="I65" s="141" t="s">
        <v>385</v>
      </c>
      <c r="J65" s="95"/>
      <c r="K65" s="96"/>
      <c r="L65" s="96" t="s">
        <v>189</v>
      </c>
      <c r="M65" s="96" t="s">
        <v>189</v>
      </c>
      <c r="N65" s="96" t="s">
        <v>189</v>
      </c>
      <c r="O65" s="96" t="s">
        <v>189</v>
      </c>
      <c r="P65" s="96" t="s">
        <v>189</v>
      </c>
      <c r="Q65" s="96" t="s">
        <v>189</v>
      </c>
    </row>
    <row r="66" spans="2:20" ht="20.25" hidden="1" customHeight="1" x14ac:dyDescent="0.25">
      <c r="B66" s="101" t="s">
        <v>459</v>
      </c>
      <c r="C66" s="93">
        <v>112</v>
      </c>
      <c r="D66" s="147" t="str">
        <f t="shared" si="8"/>
        <v/>
      </c>
      <c r="E66" s="93"/>
      <c r="F66" s="93">
        <v>0</v>
      </c>
      <c r="G66" s="94">
        <v>0</v>
      </c>
      <c r="H66" s="162">
        <f>SUM(K66:Q66)</f>
        <v>0</v>
      </c>
      <c r="I66" s="141" t="s">
        <v>143</v>
      </c>
      <c r="J66" s="95"/>
      <c r="K66" s="170"/>
      <c r="L66" s="96" t="s">
        <v>189</v>
      </c>
      <c r="M66" s="96" t="s">
        <v>189</v>
      </c>
      <c r="N66" s="96" t="s">
        <v>189</v>
      </c>
      <c r="O66" s="96" t="s">
        <v>189</v>
      </c>
      <c r="P66" s="96" t="s">
        <v>189</v>
      </c>
      <c r="Q66" s="96" t="s">
        <v>189</v>
      </c>
    </row>
    <row r="67" spans="2:20" ht="20.25" hidden="1" customHeight="1" x14ac:dyDescent="0.25">
      <c r="B67" s="101" t="s">
        <v>459</v>
      </c>
      <c r="C67" s="93">
        <v>113</v>
      </c>
      <c r="D67" s="147" t="str">
        <f t="shared" si="8"/>
        <v/>
      </c>
      <c r="E67" s="93"/>
      <c r="F67" s="93">
        <v>0</v>
      </c>
      <c r="G67" s="94">
        <v>0</v>
      </c>
      <c r="H67" s="162" t="s">
        <v>8</v>
      </c>
      <c r="I67" s="141" t="s">
        <v>144</v>
      </c>
      <c r="J67" s="95"/>
      <c r="K67" s="171" t="s">
        <v>8</v>
      </c>
      <c r="L67" s="96" t="s">
        <v>189</v>
      </c>
      <c r="M67" s="96" t="s">
        <v>189</v>
      </c>
      <c r="N67" s="96" t="s">
        <v>189</v>
      </c>
      <c r="O67" s="96" t="s">
        <v>189</v>
      </c>
      <c r="P67" s="96" t="s">
        <v>189</v>
      </c>
      <c r="Q67" s="96" t="s">
        <v>189</v>
      </c>
    </row>
    <row r="68" spans="2:20" ht="20.25" customHeight="1" x14ac:dyDescent="0.25">
      <c r="C68" s="93">
        <v>114</v>
      </c>
      <c r="D68" s="147" t="str">
        <f>IF(SUM(D69:D99)&gt;0,C68,"")</f>
        <v/>
      </c>
      <c r="E68" s="93">
        <v>2</v>
      </c>
      <c r="F68" s="123" t="s">
        <v>0</v>
      </c>
      <c r="G68" s="124" t="s">
        <v>188</v>
      </c>
      <c r="H68" s="162" t="s">
        <v>1</v>
      </c>
      <c r="I68" s="99" t="s">
        <v>2</v>
      </c>
      <c r="J68" s="166"/>
      <c r="K68" s="96" t="s">
        <v>10</v>
      </c>
      <c r="L68" s="96" t="s">
        <v>61</v>
      </c>
      <c r="M68" s="96" t="s">
        <v>177</v>
      </c>
      <c r="N68" s="96" t="s">
        <v>173</v>
      </c>
      <c r="O68" s="96" t="s">
        <v>174</v>
      </c>
      <c r="P68" s="96" t="s">
        <v>175</v>
      </c>
      <c r="Q68" s="96" t="s">
        <v>176</v>
      </c>
    </row>
    <row r="69" spans="2:20" ht="20.25" hidden="1" customHeight="1" x14ac:dyDescent="0.25">
      <c r="B69" s="101" t="s">
        <v>460</v>
      </c>
      <c r="C69" s="93">
        <v>115</v>
      </c>
      <c r="D69" s="147" t="str">
        <f t="shared" ref="D69:D98" si="9">IF(H69=0,"",IF(ISTEXT(H69),"",C69))</f>
        <v/>
      </c>
      <c r="E69" s="93"/>
      <c r="F69" s="93">
        <v>0</v>
      </c>
      <c r="G69" s="94">
        <v>0</v>
      </c>
      <c r="H69" s="162">
        <f t="shared" ref="H69:H91" si="10">SUM(K69:Q69)</f>
        <v>0</v>
      </c>
      <c r="I69" s="141" t="s">
        <v>145</v>
      </c>
      <c r="J69" s="166"/>
      <c r="K69" s="170"/>
      <c r="L69" s="96" t="s">
        <v>189</v>
      </c>
      <c r="M69" s="96" t="s">
        <v>189</v>
      </c>
      <c r="N69" s="96" t="s">
        <v>189</v>
      </c>
      <c r="O69" s="96" t="s">
        <v>189</v>
      </c>
      <c r="P69" s="96" t="s">
        <v>189</v>
      </c>
      <c r="Q69" s="96" t="s">
        <v>189</v>
      </c>
    </row>
    <row r="70" spans="2:20" ht="20.25" hidden="1" customHeight="1" x14ac:dyDescent="0.25">
      <c r="B70" s="101" t="s">
        <v>462</v>
      </c>
      <c r="C70" s="93">
        <v>116</v>
      </c>
      <c r="D70" s="147" t="str">
        <f t="shared" si="9"/>
        <v/>
      </c>
      <c r="E70" s="93"/>
      <c r="F70" s="93">
        <v>0</v>
      </c>
      <c r="G70" s="94">
        <v>0</v>
      </c>
      <c r="H70" s="162">
        <f t="shared" si="10"/>
        <v>0</v>
      </c>
      <c r="I70" s="141" t="s">
        <v>146</v>
      </c>
      <c r="J70" s="166"/>
      <c r="K70" s="170"/>
      <c r="L70" s="96" t="s">
        <v>189</v>
      </c>
      <c r="M70" s="96" t="s">
        <v>189</v>
      </c>
      <c r="N70" s="96" t="s">
        <v>189</v>
      </c>
      <c r="O70" s="96" t="s">
        <v>189</v>
      </c>
      <c r="P70" s="96" t="s">
        <v>189</v>
      </c>
      <c r="Q70" s="96" t="s">
        <v>189</v>
      </c>
    </row>
    <row r="71" spans="2:20" ht="20.25" hidden="1" customHeight="1" x14ac:dyDescent="0.25">
      <c r="B71" s="101" t="s">
        <v>460</v>
      </c>
      <c r="C71" s="93">
        <v>117</v>
      </c>
      <c r="D71" s="147" t="str">
        <f t="shared" si="9"/>
        <v/>
      </c>
      <c r="E71" s="93"/>
      <c r="F71" s="93">
        <v>0</v>
      </c>
      <c r="G71" s="94">
        <v>0</v>
      </c>
      <c r="H71" s="162">
        <f t="shared" si="10"/>
        <v>0</v>
      </c>
      <c r="I71" s="141" t="s">
        <v>147</v>
      </c>
      <c r="J71" s="166"/>
      <c r="K71" s="170"/>
      <c r="L71" s="96" t="s">
        <v>189</v>
      </c>
      <c r="M71" s="96" t="s">
        <v>189</v>
      </c>
      <c r="N71" s="96" t="s">
        <v>189</v>
      </c>
      <c r="O71" s="96" t="s">
        <v>189</v>
      </c>
      <c r="P71" s="96" t="s">
        <v>189</v>
      </c>
      <c r="Q71" s="96" t="s">
        <v>189</v>
      </c>
    </row>
    <row r="72" spans="2:20" ht="20.25" hidden="1" customHeight="1" x14ac:dyDescent="0.25">
      <c r="B72" s="101" t="s">
        <v>460</v>
      </c>
      <c r="C72" s="93">
        <v>118</v>
      </c>
      <c r="D72" s="147" t="str">
        <f t="shared" si="9"/>
        <v/>
      </c>
      <c r="E72" s="93"/>
      <c r="F72" s="93">
        <v>0</v>
      </c>
      <c r="G72" s="94">
        <v>0</v>
      </c>
      <c r="H72" s="162">
        <f t="shared" si="10"/>
        <v>0</v>
      </c>
      <c r="I72" s="141" t="s">
        <v>148</v>
      </c>
      <c r="J72" s="166"/>
      <c r="K72" s="170"/>
      <c r="L72" s="96" t="s">
        <v>189</v>
      </c>
      <c r="M72" s="96" t="s">
        <v>189</v>
      </c>
      <c r="N72" s="96" t="s">
        <v>189</v>
      </c>
      <c r="O72" s="96" t="s">
        <v>189</v>
      </c>
      <c r="P72" s="96" t="s">
        <v>189</v>
      </c>
      <c r="Q72" s="96" t="s">
        <v>189</v>
      </c>
      <c r="R72" s="98"/>
    </row>
    <row r="73" spans="2:20" ht="20.25" hidden="1" customHeight="1" x14ac:dyDescent="0.25">
      <c r="B73" s="101" t="s">
        <v>460</v>
      </c>
      <c r="C73" s="93">
        <v>119</v>
      </c>
      <c r="D73" s="147" t="str">
        <f t="shared" si="9"/>
        <v/>
      </c>
      <c r="E73" s="93"/>
      <c r="F73" s="93">
        <v>0</v>
      </c>
      <c r="G73" s="94">
        <v>0</v>
      </c>
      <c r="H73" s="162">
        <f t="shared" si="10"/>
        <v>0</v>
      </c>
      <c r="I73" s="141" t="s">
        <v>142</v>
      </c>
      <c r="J73" s="166"/>
      <c r="K73" s="170"/>
      <c r="L73" s="96" t="s">
        <v>189</v>
      </c>
      <c r="M73" s="96" t="s">
        <v>189</v>
      </c>
      <c r="N73" s="96" t="s">
        <v>189</v>
      </c>
      <c r="O73" s="96" t="s">
        <v>189</v>
      </c>
      <c r="P73" s="96" t="s">
        <v>189</v>
      </c>
      <c r="Q73" s="96" t="s">
        <v>189</v>
      </c>
    </row>
    <row r="74" spans="2:20" s="122" customFormat="1" ht="20.25" hidden="1" customHeight="1" x14ac:dyDescent="0.25">
      <c r="B74" s="101" t="s">
        <v>460</v>
      </c>
      <c r="C74" s="93">
        <v>120</v>
      </c>
      <c r="D74" s="148" t="str">
        <f t="shared" si="9"/>
        <v/>
      </c>
      <c r="E74" s="123"/>
      <c r="F74" s="123"/>
      <c r="G74" s="124"/>
      <c r="H74" s="162">
        <f t="shared" si="10"/>
        <v>0</v>
      </c>
      <c r="I74" s="158" t="s">
        <v>419</v>
      </c>
      <c r="J74" s="166"/>
      <c r="K74" s="170"/>
      <c r="L74" s="96" t="s">
        <v>189</v>
      </c>
      <c r="M74" s="96" t="s">
        <v>189</v>
      </c>
      <c r="N74" s="96" t="s">
        <v>189</v>
      </c>
      <c r="O74" s="96" t="s">
        <v>189</v>
      </c>
      <c r="P74" s="96" t="s">
        <v>189</v>
      </c>
      <c r="Q74" s="96" t="s">
        <v>189</v>
      </c>
      <c r="R74" s="87"/>
      <c r="T74" s="92"/>
    </row>
    <row r="75" spans="2:20" ht="20.25" hidden="1" customHeight="1" x14ac:dyDescent="0.25">
      <c r="B75" s="101" t="s">
        <v>460</v>
      </c>
      <c r="C75" s="93">
        <v>121</v>
      </c>
      <c r="D75" s="147" t="str">
        <f t="shared" si="9"/>
        <v/>
      </c>
      <c r="E75" s="93"/>
      <c r="F75" s="93">
        <v>0</v>
      </c>
      <c r="G75" s="94">
        <v>0</v>
      </c>
      <c r="H75" s="162">
        <f t="shared" si="10"/>
        <v>0</v>
      </c>
      <c r="I75" s="141" t="s">
        <v>149</v>
      </c>
      <c r="J75" s="166"/>
      <c r="K75" s="170"/>
      <c r="L75" s="96" t="s">
        <v>189</v>
      </c>
      <c r="M75" s="96" t="s">
        <v>189</v>
      </c>
      <c r="N75" s="96" t="s">
        <v>189</v>
      </c>
      <c r="O75" s="96" t="s">
        <v>189</v>
      </c>
      <c r="P75" s="96" t="s">
        <v>189</v>
      </c>
      <c r="Q75" s="96" t="s">
        <v>189</v>
      </c>
    </row>
    <row r="76" spans="2:20" ht="20.25" hidden="1" customHeight="1" x14ac:dyDescent="0.25">
      <c r="B76" s="101" t="s">
        <v>460</v>
      </c>
      <c r="C76" s="93">
        <v>122</v>
      </c>
      <c r="D76" s="147" t="str">
        <f t="shared" si="9"/>
        <v/>
      </c>
      <c r="E76" s="93"/>
      <c r="F76" s="93">
        <v>0</v>
      </c>
      <c r="G76" s="94">
        <v>0</v>
      </c>
      <c r="H76" s="162">
        <f t="shared" si="10"/>
        <v>0</v>
      </c>
      <c r="I76" s="141" t="s">
        <v>150</v>
      </c>
      <c r="J76" s="166"/>
      <c r="K76" s="170"/>
      <c r="L76" s="96" t="s">
        <v>189</v>
      </c>
      <c r="M76" s="96" t="s">
        <v>189</v>
      </c>
      <c r="N76" s="96" t="s">
        <v>189</v>
      </c>
      <c r="O76" s="96" t="s">
        <v>189</v>
      </c>
      <c r="P76" s="96" t="s">
        <v>189</v>
      </c>
      <c r="Q76" s="96" t="s">
        <v>189</v>
      </c>
    </row>
    <row r="77" spans="2:20" ht="20.25" hidden="1" customHeight="1" x14ac:dyDescent="0.25">
      <c r="B77" s="101" t="s">
        <v>460</v>
      </c>
      <c r="C77" s="93">
        <v>123</v>
      </c>
      <c r="D77" s="147" t="str">
        <f t="shared" si="9"/>
        <v/>
      </c>
      <c r="E77" s="93"/>
      <c r="F77" s="93">
        <v>0</v>
      </c>
      <c r="G77" s="94">
        <v>0</v>
      </c>
      <c r="H77" s="162">
        <f t="shared" si="10"/>
        <v>0</v>
      </c>
      <c r="I77" s="141" t="s">
        <v>151</v>
      </c>
      <c r="J77" s="166"/>
      <c r="K77" s="170"/>
      <c r="L77" s="96" t="s">
        <v>189</v>
      </c>
      <c r="M77" s="96" t="s">
        <v>189</v>
      </c>
      <c r="N77" s="96" t="s">
        <v>189</v>
      </c>
      <c r="O77" s="96" t="s">
        <v>189</v>
      </c>
      <c r="P77" s="96" t="s">
        <v>189</v>
      </c>
      <c r="Q77" s="96" t="s">
        <v>189</v>
      </c>
    </row>
    <row r="78" spans="2:20" ht="20.25" hidden="1" customHeight="1" x14ac:dyDescent="0.25">
      <c r="B78" s="101" t="s">
        <v>460</v>
      </c>
      <c r="C78" s="93">
        <v>124</v>
      </c>
      <c r="D78" s="147" t="str">
        <f t="shared" si="9"/>
        <v/>
      </c>
      <c r="E78" s="93"/>
      <c r="F78" s="93">
        <v>0</v>
      </c>
      <c r="G78" s="94">
        <v>0</v>
      </c>
      <c r="H78" s="162">
        <f t="shared" si="10"/>
        <v>0</v>
      </c>
      <c r="I78" s="141" t="s">
        <v>152</v>
      </c>
      <c r="J78" s="166"/>
      <c r="K78" s="170"/>
      <c r="L78" s="96" t="s">
        <v>189</v>
      </c>
      <c r="M78" s="96" t="s">
        <v>189</v>
      </c>
      <c r="N78" s="96" t="s">
        <v>189</v>
      </c>
      <c r="O78" s="96" t="s">
        <v>189</v>
      </c>
      <c r="P78" s="96" t="s">
        <v>189</v>
      </c>
      <c r="Q78" s="96" t="s">
        <v>189</v>
      </c>
    </row>
    <row r="79" spans="2:20" ht="20.25" hidden="1" customHeight="1" x14ac:dyDescent="0.25">
      <c r="B79" s="101" t="s">
        <v>460</v>
      </c>
      <c r="C79" s="93">
        <v>125</v>
      </c>
      <c r="D79" s="147" t="str">
        <f t="shared" si="9"/>
        <v/>
      </c>
      <c r="E79" s="93"/>
      <c r="F79" s="93">
        <v>0</v>
      </c>
      <c r="G79" s="94">
        <v>0</v>
      </c>
      <c r="H79" s="162">
        <f t="shared" si="10"/>
        <v>0</v>
      </c>
      <c r="I79" s="141" t="s">
        <v>153</v>
      </c>
      <c r="J79" s="166"/>
      <c r="K79" s="170"/>
      <c r="L79" s="96" t="s">
        <v>189</v>
      </c>
      <c r="M79" s="96" t="s">
        <v>189</v>
      </c>
      <c r="N79" s="96" t="s">
        <v>189</v>
      </c>
      <c r="O79" s="96" t="s">
        <v>189</v>
      </c>
      <c r="P79" s="96" t="s">
        <v>189</v>
      </c>
      <c r="Q79" s="96" t="s">
        <v>189</v>
      </c>
    </row>
    <row r="80" spans="2:20" ht="20.25" hidden="1" customHeight="1" x14ac:dyDescent="0.25">
      <c r="B80" s="101" t="s">
        <v>460</v>
      </c>
      <c r="C80" s="93">
        <v>126</v>
      </c>
      <c r="D80" s="147" t="str">
        <f t="shared" si="9"/>
        <v/>
      </c>
      <c r="E80" s="93"/>
      <c r="F80" s="93">
        <v>0</v>
      </c>
      <c r="G80" s="94">
        <v>0</v>
      </c>
      <c r="H80" s="162">
        <f t="shared" si="10"/>
        <v>0</v>
      </c>
      <c r="I80" s="141" t="s">
        <v>154</v>
      </c>
      <c r="J80" s="166"/>
      <c r="K80" s="170"/>
      <c r="L80" s="96" t="s">
        <v>189</v>
      </c>
      <c r="M80" s="96" t="s">
        <v>189</v>
      </c>
      <c r="N80" s="96" t="s">
        <v>189</v>
      </c>
      <c r="O80" s="96" t="s">
        <v>189</v>
      </c>
      <c r="P80" s="96" t="s">
        <v>189</v>
      </c>
      <c r="Q80" s="96" t="s">
        <v>189</v>
      </c>
    </row>
    <row r="81" spans="2:17" ht="20.25" hidden="1" customHeight="1" x14ac:dyDescent="0.25">
      <c r="B81" s="101" t="s">
        <v>461</v>
      </c>
      <c r="C81" s="93">
        <v>127</v>
      </c>
      <c r="D81" s="147" t="str">
        <f t="shared" si="9"/>
        <v/>
      </c>
      <c r="E81" s="93"/>
      <c r="F81" s="93">
        <v>0</v>
      </c>
      <c r="G81" s="94">
        <v>0</v>
      </c>
      <c r="H81" s="162">
        <f t="shared" si="10"/>
        <v>0</v>
      </c>
      <c r="I81" s="141" t="s">
        <v>155</v>
      </c>
      <c r="J81" s="166"/>
      <c r="K81" s="170"/>
      <c r="L81" s="96" t="s">
        <v>189</v>
      </c>
      <c r="M81" s="96" t="s">
        <v>189</v>
      </c>
      <c r="N81" s="96" t="s">
        <v>189</v>
      </c>
      <c r="O81" s="96" t="s">
        <v>189</v>
      </c>
      <c r="P81" s="96" t="s">
        <v>189</v>
      </c>
      <c r="Q81" s="96" t="s">
        <v>189</v>
      </c>
    </row>
    <row r="82" spans="2:17" ht="20.25" hidden="1" customHeight="1" x14ac:dyDescent="0.25">
      <c r="B82" s="101" t="s">
        <v>461</v>
      </c>
      <c r="C82" s="93">
        <v>128</v>
      </c>
      <c r="D82" s="147" t="str">
        <f t="shared" si="9"/>
        <v/>
      </c>
      <c r="E82" s="93"/>
      <c r="F82" s="93">
        <v>0</v>
      </c>
      <c r="G82" s="94">
        <v>0</v>
      </c>
      <c r="H82" s="162">
        <f t="shared" si="10"/>
        <v>0</v>
      </c>
      <c r="I82" s="141" t="s">
        <v>386</v>
      </c>
      <c r="J82" s="166"/>
      <c r="K82" s="170"/>
      <c r="L82" s="96" t="s">
        <v>189</v>
      </c>
      <c r="M82" s="96" t="s">
        <v>189</v>
      </c>
      <c r="N82" s="96" t="s">
        <v>189</v>
      </c>
      <c r="O82" s="96" t="s">
        <v>189</v>
      </c>
      <c r="P82" s="96" t="s">
        <v>189</v>
      </c>
      <c r="Q82" s="96" t="s">
        <v>189</v>
      </c>
    </row>
    <row r="83" spans="2:17" ht="20.25" hidden="1" customHeight="1" x14ac:dyDescent="0.25">
      <c r="B83" s="101" t="s">
        <v>460</v>
      </c>
      <c r="C83" s="93">
        <v>129</v>
      </c>
      <c r="D83" s="147" t="str">
        <f t="shared" si="9"/>
        <v/>
      </c>
      <c r="E83" s="93"/>
      <c r="F83" s="93">
        <v>0</v>
      </c>
      <c r="G83" s="94">
        <v>0</v>
      </c>
      <c r="H83" s="162">
        <f t="shared" si="10"/>
        <v>0</v>
      </c>
      <c r="I83" s="141" t="s">
        <v>156</v>
      </c>
      <c r="J83" s="166"/>
      <c r="K83" s="170"/>
      <c r="L83" s="96" t="s">
        <v>189</v>
      </c>
      <c r="M83" s="96" t="s">
        <v>189</v>
      </c>
      <c r="N83" s="96" t="s">
        <v>189</v>
      </c>
      <c r="O83" s="96" t="s">
        <v>189</v>
      </c>
      <c r="P83" s="96" t="s">
        <v>189</v>
      </c>
      <c r="Q83" s="96" t="s">
        <v>189</v>
      </c>
    </row>
    <row r="84" spans="2:17" ht="20.25" hidden="1" customHeight="1" x14ac:dyDescent="0.25">
      <c r="B84" s="101" t="s">
        <v>460</v>
      </c>
      <c r="C84" s="93">
        <v>130</v>
      </c>
      <c r="D84" s="147" t="str">
        <f t="shared" si="9"/>
        <v/>
      </c>
      <c r="E84" s="93"/>
      <c r="F84" s="93"/>
      <c r="G84" s="94">
        <v>0</v>
      </c>
      <c r="H84" s="162">
        <f t="shared" si="10"/>
        <v>0</v>
      </c>
      <c r="I84" s="141" t="s">
        <v>314</v>
      </c>
      <c r="J84" s="166"/>
      <c r="K84" s="170"/>
      <c r="L84" s="96" t="s">
        <v>189</v>
      </c>
      <c r="M84" s="96" t="s">
        <v>189</v>
      </c>
      <c r="N84" s="96" t="s">
        <v>189</v>
      </c>
      <c r="O84" s="96" t="s">
        <v>189</v>
      </c>
      <c r="P84" s="96" t="s">
        <v>189</v>
      </c>
      <c r="Q84" s="96" t="s">
        <v>189</v>
      </c>
    </row>
    <row r="85" spans="2:17" ht="20.25" hidden="1" customHeight="1" x14ac:dyDescent="0.25">
      <c r="B85" s="101" t="s">
        <v>460</v>
      </c>
      <c r="C85" s="93">
        <v>131</v>
      </c>
      <c r="D85" s="147" t="str">
        <f t="shared" si="9"/>
        <v/>
      </c>
      <c r="E85" s="93"/>
      <c r="F85" s="93">
        <v>0</v>
      </c>
      <c r="G85" s="94">
        <v>0</v>
      </c>
      <c r="H85" s="162">
        <f t="shared" si="10"/>
        <v>0</v>
      </c>
      <c r="I85" s="141" t="s">
        <v>157</v>
      </c>
      <c r="J85" s="166"/>
      <c r="K85" s="170"/>
      <c r="L85" s="96" t="s">
        <v>189</v>
      </c>
      <c r="M85" s="96" t="s">
        <v>189</v>
      </c>
      <c r="N85" s="96" t="s">
        <v>189</v>
      </c>
      <c r="O85" s="96" t="s">
        <v>189</v>
      </c>
      <c r="P85" s="96" t="s">
        <v>189</v>
      </c>
      <c r="Q85" s="96" t="s">
        <v>189</v>
      </c>
    </row>
    <row r="86" spans="2:17" ht="20.25" hidden="1" customHeight="1" x14ac:dyDescent="0.25">
      <c r="B86" s="101" t="s">
        <v>462</v>
      </c>
      <c r="C86" s="93">
        <v>132</v>
      </c>
      <c r="D86" s="147" t="str">
        <f t="shared" si="9"/>
        <v/>
      </c>
      <c r="E86" s="93"/>
      <c r="F86" s="93">
        <v>0</v>
      </c>
      <c r="G86" s="94">
        <v>0</v>
      </c>
      <c r="H86" s="162">
        <f t="shared" si="10"/>
        <v>0</v>
      </c>
      <c r="I86" s="141" t="s">
        <v>158</v>
      </c>
      <c r="J86" s="166"/>
      <c r="K86" s="170"/>
      <c r="L86" s="96" t="s">
        <v>189</v>
      </c>
      <c r="M86" s="96" t="s">
        <v>189</v>
      </c>
      <c r="N86" s="96" t="s">
        <v>189</v>
      </c>
      <c r="O86" s="96" t="s">
        <v>189</v>
      </c>
      <c r="P86" s="96" t="s">
        <v>189</v>
      </c>
      <c r="Q86" s="96" t="s">
        <v>189</v>
      </c>
    </row>
    <row r="87" spans="2:17" ht="20.25" hidden="1" customHeight="1" x14ac:dyDescent="0.25">
      <c r="B87" s="101" t="s">
        <v>460</v>
      </c>
      <c r="C87" s="93">
        <v>133</v>
      </c>
      <c r="D87" s="147" t="str">
        <f t="shared" si="9"/>
        <v/>
      </c>
      <c r="E87" s="93"/>
      <c r="F87" s="93">
        <v>0</v>
      </c>
      <c r="G87" s="94">
        <v>0</v>
      </c>
      <c r="H87" s="162">
        <f t="shared" si="10"/>
        <v>0</v>
      </c>
      <c r="I87" s="141" t="s">
        <v>168</v>
      </c>
      <c r="J87" s="166"/>
      <c r="K87" s="170"/>
      <c r="L87" s="96" t="s">
        <v>189</v>
      </c>
      <c r="M87" s="96" t="s">
        <v>189</v>
      </c>
      <c r="N87" s="96" t="s">
        <v>189</v>
      </c>
      <c r="O87" s="96" t="s">
        <v>189</v>
      </c>
      <c r="P87" s="96" t="s">
        <v>189</v>
      </c>
      <c r="Q87" s="96" t="s">
        <v>189</v>
      </c>
    </row>
    <row r="88" spans="2:17" ht="20.25" hidden="1" customHeight="1" x14ac:dyDescent="0.25">
      <c r="B88" s="101" t="s">
        <v>460</v>
      </c>
      <c r="C88" s="93">
        <v>134</v>
      </c>
      <c r="D88" s="147" t="str">
        <f t="shared" si="9"/>
        <v/>
      </c>
      <c r="E88" s="93"/>
      <c r="F88" s="93"/>
      <c r="G88" s="94"/>
      <c r="H88" s="162">
        <f t="shared" si="10"/>
        <v>0</v>
      </c>
      <c r="I88" s="141" t="s">
        <v>382</v>
      </c>
      <c r="J88" s="166"/>
      <c r="K88" s="170"/>
      <c r="L88" s="96" t="s">
        <v>189</v>
      </c>
      <c r="M88" s="96" t="s">
        <v>189</v>
      </c>
      <c r="N88" s="96" t="s">
        <v>189</v>
      </c>
      <c r="O88" s="96" t="s">
        <v>189</v>
      </c>
      <c r="P88" s="96" t="s">
        <v>189</v>
      </c>
      <c r="Q88" s="96" t="s">
        <v>189</v>
      </c>
    </row>
    <row r="89" spans="2:17" ht="20.25" hidden="1" customHeight="1" x14ac:dyDescent="0.25">
      <c r="B89" s="101" t="s">
        <v>460</v>
      </c>
      <c r="C89" s="93">
        <v>135</v>
      </c>
      <c r="D89" s="147" t="str">
        <f t="shared" si="9"/>
        <v/>
      </c>
      <c r="E89" s="93"/>
      <c r="F89" s="93">
        <v>0</v>
      </c>
      <c r="G89" s="94">
        <v>0</v>
      </c>
      <c r="H89" s="162">
        <f t="shared" si="10"/>
        <v>0</v>
      </c>
      <c r="I89" s="141" t="s">
        <v>159</v>
      </c>
      <c r="J89" s="166"/>
      <c r="K89" s="170"/>
      <c r="L89" s="96" t="s">
        <v>189</v>
      </c>
      <c r="M89" s="96" t="s">
        <v>189</v>
      </c>
      <c r="N89" s="96" t="s">
        <v>189</v>
      </c>
      <c r="O89" s="96" t="s">
        <v>189</v>
      </c>
      <c r="P89" s="96" t="s">
        <v>189</v>
      </c>
      <c r="Q89" s="96" t="s">
        <v>189</v>
      </c>
    </row>
    <row r="90" spans="2:17" ht="20.25" hidden="1" customHeight="1" x14ac:dyDescent="0.25">
      <c r="B90" s="101" t="s">
        <v>459</v>
      </c>
      <c r="C90" s="93">
        <v>136</v>
      </c>
      <c r="D90" s="147" t="str">
        <f t="shared" si="9"/>
        <v/>
      </c>
      <c r="E90" s="93"/>
      <c r="F90" s="93">
        <v>0</v>
      </c>
      <c r="G90" s="94">
        <v>0</v>
      </c>
      <c r="H90" s="162">
        <f t="shared" si="10"/>
        <v>0</v>
      </c>
      <c r="I90" s="141" t="s">
        <v>160</v>
      </c>
      <c r="J90" s="166"/>
      <c r="K90" s="170"/>
      <c r="L90" s="96" t="s">
        <v>189</v>
      </c>
      <c r="M90" s="96" t="s">
        <v>189</v>
      </c>
      <c r="N90" s="96" t="s">
        <v>189</v>
      </c>
      <c r="O90" s="96" t="s">
        <v>189</v>
      </c>
      <c r="P90" s="96" t="s">
        <v>189</v>
      </c>
      <c r="Q90" s="96" t="s">
        <v>189</v>
      </c>
    </row>
    <row r="91" spans="2:17" ht="20.25" customHeight="1" x14ac:dyDescent="0.25">
      <c r="B91" s="101" t="s">
        <v>460</v>
      </c>
      <c r="C91" s="93">
        <v>137</v>
      </c>
      <c r="D91" s="147" t="str">
        <f t="shared" si="9"/>
        <v/>
      </c>
      <c r="E91" s="93"/>
      <c r="F91" s="93">
        <v>0</v>
      </c>
      <c r="G91" s="94">
        <v>0</v>
      </c>
      <c r="H91" s="162">
        <f t="shared" si="10"/>
        <v>0</v>
      </c>
      <c r="I91" s="141" t="s">
        <v>161</v>
      </c>
      <c r="J91" s="166"/>
      <c r="K91" s="170"/>
      <c r="L91" s="96" t="s">
        <v>189</v>
      </c>
      <c r="M91" s="96" t="s">
        <v>189</v>
      </c>
      <c r="N91" s="96" t="s">
        <v>189</v>
      </c>
      <c r="O91" s="96" t="s">
        <v>189</v>
      </c>
      <c r="P91" s="96" t="s">
        <v>189</v>
      </c>
      <c r="Q91" s="96" t="s">
        <v>189</v>
      </c>
    </row>
    <row r="92" spans="2:17" ht="20.25" hidden="1" customHeight="1" x14ac:dyDescent="0.25">
      <c r="B92" s="101" t="s">
        <v>461</v>
      </c>
      <c r="C92" s="93">
        <v>138</v>
      </c>
      <c r="D92" s="147" t="str">
        <f t="shared" si="9"/>
        <v/>
      </c>
      <c r="E92" s="93"/>
      <c r="F92" s="93">
        <v>0</v>
      </c>
      <c r="G92" s="94">
        <v>0</v>
      </c>
      <c r="H92" s="162">
        <f t="shared" ref="H92:H98" si="11">SUM(K92:Q92)</f>
        <v>0</v>
      </c>
      <c r="I92" s="141" t="s">
        <v>162</v>
      </c>
      <c r="J92" s="166"/>
      <c r="K92" s="170"/>
      <c r="L92" s="96" t="s">
        <v>189</v>
      </c>
      <c r="M92" s="96" t="s">
        <v>189</v>
      </c>
      <c r="N92" s="96" t="s">
        <v>189</v>
      </c>
      <c r="O92" s="96" t="s">
        <v>189</v>
      </c>
      <c r="P92" s="96" t="s">
        <v>189</v>
      </c>
      <c r="Q92" s="96" t="s">
        <v>189</v>
      </c>
    </row>
    <row r="93" spans="2:17" ht="20.25" hidden="1" customHeight="1" x14ac:dyDescent="0.25">
      <c r="B93" s="101" t="s">
        <v>461</v>
      </c>
      <c r="C93" s="93">
        <v>139</v>
      </c>
      <c r="D93" s="147" t="str">
        <f t="shared" si="9"/>
        <v/>
      </c>
      <c r="E93" s="93"/>
      <c r="F93" s="93">
        <v>0</v>
      </c>
      <c r="G93" s="94">
        <v>0</v>
      </c>
      <c r="H93" s="162">
        <f t="shared" si="11"/>
        <v>0</v>
      </c>
      <c r="I93" s="141" t="s">
        <v>422</v>
      </c>
      <c r="J93" s="166"/>
      <c r="K93" s="171"/>
      <c r="L93" s="96" t="s">
        <v>189</v>
      </c>
      <c r="M93" s="96" t="s">
        <v>189</v>
      </c>
      <c r="N93" s="96" t="s">
        <v>189</v>
      </c>
      <c r="O93" s="96" t="s">
        <v>189</v>
      </c>
      <c r="P93" s="96" t="s">
        <v>189</v>
      </c>
      <c r="Q93" s="96" t="s">
        <v>189</v>
      </c>
    </row>
    <row r="94" spans="2:17" ht="20.25" hidden="1" customHeight="1" x14ac:dyDescent="0.25">
      <c r="B94" s="101" t="s">
        <v>460</v>
      </c>
      <c r="C94" s="93">
        <v>140</v>
      </c>
      <c r="D94" s="147" t="str">
        <f t="shared" si="9"/>
        <v/>
      </c>
      <c r="E94" s="93"/>
      <c r="F94" s="93">
        <v>0</v>
      </c>
      <c r="G94" s="94">
        <v>0</v>
      </c>
      <c r="H94" s="162">
        <f t="shared" si="11"/>
        <v>0</v>
      </c>
      <c r="I94" s="141" t="s">
        <v>163</v>
      </c>
      <c r="J94" s="166"/>
      <c r="K94" s="170"/>
      <c r="L94" s="96" t="s">
        <v>189</v>
      </c>
      <c r="M94" s="96" t="s">
        <v>189</v>
      </c>
      <c r="N94" s="96" t="s">
        <v>189</v>
      </c>
      <c r="O94" s="96" t="s">
        <v>189</v>
      </c>
      <c r="P94" s="96" t="s">
        <v>189</v>
      </c>
      <c r="Q94" s="96" t="s">
        <v>189</v>
      </c>
    </row>
    <row r="95" spans="2:17" ht="20.25" hidden="1" customHeight="1" x14ac:dyDescent="0.25">
      <c r="B95" s="101" t="s">
        <v>460</v>
      </c>
      <c r="C95" s="93">
        <v>141</v>
      </c>
      <c r="D95" s="147" t="str">
        <f t="shared" si="9"/>
        <v/>
      </c>
      <c r="E95" s="93"/>
      <c r="F95" s="93">
        <v>0</v>
      </c>
      <c r="G95" s="94">
        <v>0</v>
      </c>
      <c r="H95" s="162">
        <f t="shared" si="11"/>
        <v>0</v>
      </c>
      <c r="I95" s="141" t="s">
        <v>167</v>
      </c>
      <c r="J95" s="166"/>
      <c r="K95" s="170"/>
      <c r="L95" s="96" t="s">
        <v>189</v>
      </c>
      <c r="M95" s="96" t="s">
        <v>189</v>
      </c>
      <c r="N95" s="96" t="s">
        <v>189</v>
      </c>
      <c r="O95" s="96" t="s">
        <v>189</v>
      </c>
      <c r="P95" s="96" t="s">
        <v>189</v>
      </c>
      <c r="Q95" s="96" t="s">
        <v>189</v>
      </c>
    </row>
    <row r="96" spans="2:17" ht="20.25" hidden="1" customHeight="1" x14ac:dyDescent="0.25">
      <c r="B96" s="101" t="s">
        <v>461</v>
      </c>
      <c r="C96" s="93">
        <v>142</v>
      </c>
      <c r="D96" s="147" t="str">
        <f t="shared" si="9"/>
        <v/>
      </c>
      <c r="E96" s="93"/>
      <c r="F96" s="93">
        <v>0</v>
      </c>
      <c r="G96" s="94">
        <v>0</v>
      </c>
      <c r="H96" s="162">
        <f t="shared" si="11"/>
        <v>0</v>
      </c>
      <c r="I96" s="141" t="s">
        <v>423</v>
      </c>
      <c r="J96" s="166"/>
      <c r="K96" s="170"/>
      <c r="L96" s="96" t="s">
        <v>189</v>
      </c>
      <c r="M96" s="96" t="s">
        <v>189</v>
      </c>
      <c r="N96" s="96" t="s">
        <v>189</v>
      </c>
      <c r="O96" s="96" t="s">
        <v>189</v>
      </c>
      <c r="P96" s="96" t="s">
        <v>189</v>
      </c>
      <c r="Q96" s="96" t="s">
        <v>189</v>
      </c>
    </row>
    <row r="97" spans="2:20" ht="20.25" hidden="1" customHeight="1" x14ac:dyDescent="0.25">
      <c r="B97" s="101" t="s">
        <v>460</v>
      </c>
      <c r="C97" s="93">
        <v>143</v>
      </c>
      <c r="D97" s="147" t="str">
        <f t="shared" si="9"/>
        <v/>
      </c>
      <c r="E97" s="93"/>
      <c r="F97" s="93">
        <v>0</v>
      </c>
      <c r="G97" s="94">
        <v>0</v>
      </c>
      <c r="H97" s="162">
        <f t="shared" si="11"/>
        <v>0</v>
      </c>
      <c r="I97" s="141" t="s">
        <v>164</v>
      </c>
      <c r="J97" s="166"/>
      <c r="K97" s="170"/>
      <c r="L97" s="96" t="s">
        <v>189</v>
      </c>
      <c r="M97" s="96" t="s">
        <v>189</v>
      </c>
      <c r="N97" s="96" t="s">
        <v>189</v>
      </c>
      <c r="O97" s="96" t="s">
        <v>189</v>
      </c>
      <c r="P97" s="96" t="s">
        <v>189</v>
      </c>
      <c r="Q97" s="96" t="s">
        <v>189</v>
      </c>
    </row>
    <row r="98" spans="2:20" ht="20.25" hidden="1" customHeight="1" x14ac:dyDescent="0.25">
      <c r="B98" s="101" t="s">
        <v>460</v>
      </c>
      <c r="C98" s="93">
        <v>144</v>
      </c>
      <c r="D98" s="147" t="str">
        <f t="shared" si="9"/>
        <v/>
      </c>
      <c r="E98" s="93"/>
      <c r="F98" s="93">
        <v>0</v>
      </c>
      <c r="G98" s="94">
        <v>0</v>
      </c>
      <c r="H98" s="162">
        <f t="shared" si="11"/>
        <v>0</v>
      </c>
      <c r="I98" s="141" t="s">
        <v>165</v>
      </c>
      <c r="J98" s="166"/>
      <c r="K98" s="170" t="s">
        <v>8</v>
      </c>
      <c r="L98" s="96" t="s">
        <v>189</v>
      </c>
      <c r="M98" s="96" t="s">
        <v>189</v>
      </c>
      <c r="N98" s="96" t="s">
        <v>189</v>
      </c>
      <c r="O98" s="96" t="s">
        <v>189</v>
      </c>
      <c r="P98" s="96" t="s">
        <v>189</v>
      </c>
      <c r="Q98" s="96" t="s">
        <v>189</v>
      </c>
      <c r="S98" s="85"/>
    </row>
    <row r="99" spans="2:20" ht="20.25" hidden="1" customHeight="1" x14ac:dyDescent="0.25">
      <c r="B99" s="101" t="s">
        <v>460</v>
      </c>
      <c r="C99" s="93">
        <v>145</v>
      </c>
      <c r="D99" s="147" t="str">
        <f t="shared" ref="D99" si="12">IF(H99=0,"",IF(ISTEXT(H99),"",C99))</f>
        <v/>
      </c>
      <c r="E99" s="93"/>
      <c r="F99" s="93">
        <v>0</v>
      </c>
      <c r="G99" s="94">
        <v>0</v>
      </c>
      <c r="H99" s="162" t="s">
        <v>8</v>
      </c>
      <c r="I99" s="141" t="s">
        <v>166</v>
      </c>
      <c r="J99" s="166"/>
      <c r="K99" s="96" t="s">
        <v>8</v>
      </c>
      <c r="L99" s="96" t="s">
        <v>189</v>
      </c>
      <c r="M99" s="96" t="s">
        <v>189</v>
      </c>
      <c r="N99" s="96" t="s">
        <v>189</v>
      </c>
      <c r="O99" s="96" t="s">
        <v>189</v>
      </c>
      <c r="P99" s="96" t="s">
        <v>189</v>
      </c>
      <c r="Q99" s="96" t="s">
        <v>189</v>
      </c>
    </row>
    <row r="100" spans="2:20" s="85" customFormat="1" ht="20.25" customHeight="1" x14ac:dyDescent="0.25">
      <c r="B100" s="101"/>
      <c r="C100" s="93">
        <v>165</v>
      </c>
      <c r="D100" s="147" t="str">
        <f>IF(SUM(D101:D150)&gt;0,C100,"")</f>
        <v/>
      </c>
      <c r="E100" s="93">
        <v>1</v>
      </c>
      <c r="F100" s="93"/>
      <c r="G100" s="94"/>
      <c r="H100" s="161"/>
      <c r="I100" s="143" t="s">
        <v>130</v>
      </c>
      <c r="J100" s="144"/>
      <c r="K100" s="145"/>
      <c r="L100" s="145"/>
      <c r="M100" s="145"/>
      <c r="N100" s="145"/>
      <c r="O100" s="145"/>
      <c r="P100" s="145" t="s">
        <v>451</v>
      </c>
      <c r="Q100" s="146">
        <f>SUM(H101:H150)</f>
        <v>0</v>
      </c>
      <c r="R100" s="87"/>
      <c r="S100" s="84"/>
      <c r="T100" s="92"/>
    </row>
    <row r="101" spans="2:20" ht="20.25" customHeight="1" x14ac:dyDescent="0.25">
      <c r="C101" s="93">
        <v>166</v>
      </c>
      <c r="D101" s="147" t="str">
        <f>IF(SUM(D102:D108)&gt;0,C101,"")</f>
        <v/>
      </c>
      <c r="E101" s="93">
        <v>2</v>
      </c>
      <c r="F101" s="123" t="s">
        <v>0</v>
      </c>
      <c r="G101" s="124" t="s">
        <v>188</v>
      </c>
      <c r="H101" s="162" t="s">
        <v>1</v>
      </c>
      <c r="I101" s="141" t="s">
        <v>2</v>
      </c>
      <c r="J101" s="95"/>
      <c r="K101" s="96" t="s">
        <v>10</v>
      </c>
      <c r="L101" s="96" t="s">
        <v>61</v>
      </c>
      <c r="M101" s="96" t="s">
        <v>179</v>
      </c>
      <c r="N101" s="96" t="s">
        <v>174</v>
      </c>
      <c r="O101" s="96" t="s">
        <v>178</v>
      </c>
      <c r="P101" s="96" t="s">
        <v>180</v>
      </c>
      <c r="Q101" s="96" t="s">
        <v>181</v>
      </c>
    </row>
    <row r="102" spans="2:20" ht="20.25" customHeight="1" x14ac:dyDescent="0.25">
      <c r="B102" s="101" t="s">
        <v>459</v>
      </c>
      <c r="C102" s="93">
        <v>167</v>
      </c>
      <c r="D102" s="147" t="str">
        <f t="shared" ref="D102:D107" si="13">IF(H102=0,"",IF(ISTEXT(H102),"",C102))</f>
        <v/>
      </c>
      <c r="E102" s="93"/>
      <c r="F102" s="93">
        <v>0</v>
      </c>
      <c r="G102" s="94">
        <v>0</v>
      </c>
      <c r="H102" s="162">
        <f t="shared" ref="H102:H107" si="14">SUM(K102:Q102)</f>
        <v>0</v>
      </c>
      <c r="I102" s="141" t="s">
        <v>44</v>
      </c>
      <c r="J102" s="95"/>
      <c r="K102" s="170"/>
      <c r="L102" s="96" t="s">
        <v>189</v>
      </c>
      <c r="M102" s="96" t="s">
        <v>189</v>
      </c>
      <c r="N102" s="96" t="s">
        <v>189</v>
      </c>
      <c r="O102" s="96" t="s">
        <v>189</v>
      </c>
      <c r="P102" s="96" t="s">
        <v>189</v>
      </c>
      <c r="Q102" s="96" t="s">
        <v>189</v>
      </c>
    </row>
    <row r="103" spans="2:20" ht="20.25" hidden="1" customHeight="1" x14ac:dyDescent="0.25">
      <c r="B103" s="101" t="s">
        <v>459</v>
      </c>
      <c r="C103" s="93">
        <v>168</v>
      </c>
      <c r="D103" s="147" t="str">
        <f t="shared" si="13"/>
        <v/>
      </c>
      <c r="E103" s="93"/>
      <c r="F103" s="93"/>
      <c r="G103" s="94"/>
      <c r="H103" s="162" t="s">
        <v>8</v>
      </c>
      <c r="I103" s="163" t="s">
        <v>457</v>
      </c>
      <c r="J103" s="97"/>
      <c r="K103" s="171"/>
      <c r="L103" s="96" t="s">
        <v>189</v>
      </c>
      <c r="M103" s="96" t="s">
        <v>189</v>
      </c>
      <c r="N103" s="96" t="s">
        <v>189</v>
      </c>
      <c r="O103" s="96" t="s">
        <v>189</v>
      </c>
      <c r="P103" s="96" t="s">
        <v>189</v>
      </c>
      <c r="Q103" s="96" t="s">
        <v>189</v>
      </c>
    </row>
    <row r="104" spans="2:20" ht="20.25" hidden="1" customHeight="1" x14ac:dyDescent="0.25">
      <c r="B104" s="101" t="s">
        <v>459</v>
      </c>
      <c r="C104" s="93">
        <v>169</v>
      </c>
      <c r="D104" s="147" t="str">
        <f t="shared" si="13"/>
        <v/>
      </c>
      <c r="E104" s="93"/>
      <c r="F104" s="93">
        <v>0</v>
      </c>
      <c r="G104" s="94">
        <v>0</v>
      </c>
      <c r="H104" s="162" t="s">
        <v>8</v>
      </c>
      <c r="I104" s="141" t="s">
        <v>424</v>
      </c>
      <c r="J104" s="95"/>
      <c r="K104" s="171"/>
      <c r="L104" s="96" t="s">
        <v>189</v>
      </c>
      <c r="M104" s="96" t="s">
        <v>189</v>
      </c>
      <c r="N104" s="96" t="s">
        <v>189</v>
      </c>
      <c r="O104" s="96" t="s">
        <v>189</v>
      </c>
      <c r="P104" s="96" t="s">
        <v>189</v>
      </c>
      <c r="Q104" s="96" t="s">
        <v>189</v>
      </c>
    </row>
    <row r="105" spans="2:20" ht="20.25" customHeight="1" x14ac:dyDescent="0.25">
      <c r="B105" s="101" t="s">
        <v>459</v>
      </c>
      <c r="C105" s="93">
        <v>170</v>
      </c>
      <c r="D105" s="147" t="str">
        <f t="shared" si="13"/>
        <v/>
      </c>
      <c r="E105" s="93"/>
      <c r="F105" s="93"/>
      <c r="G105" s="94"/>
      <c r="H105" s="162">
        <f t="shared" si="14"/>
        <v>0</v>
      </c>
      <c r="I105" s="141" t="s">
        <v>311</v>
      </c>
      <c r="J105" s="95"/>
      <c r="K105" s="170"/>
      <c r="L105" s="96" t="s">
        <v>189</v>
      </c>
      <c r="M105" s="96" t="s">
        <v>189</v>
      </c>
      <c r="N105" s="96" t="s">
        <v>189</v>
      </c>
      <c r="O105" s="96" t="s">
        <v>189</v>
      </c>
      <c r="P105" s="96" t="s">
        <v>189</v>
      </c>
      <c r="Q105" s="96" t="s">
        <v>189</v>
      </c>
    </row>
    <row r="106" spans="2:20" ht="20.25" hidden="1" customHeight="1" x14ac:dyDescent="0.25">
      <c r="B106" s="101" t="s">
        <v>459</v>
      </c>
      <c r="C106" s="93">
        <v>171</v>
      </c>
      <c r="D106" s="147" t="str">
        <f t="shared" si="13"/>
        <v/>
      </c>
      <c r="E106" s="93"/>
      <c r="F106" s="93">
        <v>0</v>
      </c>
      <c r="G106" s="94">
        <v>0</v>
      </c>
      <c r="H106" s="162">
        <f t="shared" si="14"/>
        <v>0</v>
      </c>
      <c r="I106" s="141" t="s">
        <v>482</v>
      </c>
      <c r="J106" s="95"/>
      <c r="K106" s="170"/>
      <c r="L106" s="96" t="s">
        <v>189</v>
      </c>
      <c r="M106" s="96" t="s">
        <v>189</v>
      </c>
      <c r="N106" s="96" t="s">
        <v>189</v>
      </c>
      <c r="O106" s="96" t="s">
        <v>189</v>
      </c>
      <c r="P106" s="96" t="s">
        <v>189</v>
      </c>
      <c r="Q106" s="96" t="s">
        <v>189</v>
      </c>
    </row>
    <row r="107" spans="2:20" ht="20.25" customHeight="1" x14ac:dyDescent="0.25">
      <c r="B107" s="101" t="s">
        <v>459</v>
      </c>
      <c r="C107" s="93">
        <v>172</v>
      </c>
      <c r="D107" s="147" t="str">
        <f t="shared" si="13"/>
        <v/>
      </c>
      <c r="E107" s="93"/>
      <c r="F107" s="93">
        <v>0</v>
      </c>
      <c r="G107" s="94">
        <v>0</v>
      </c>
      <c r="H107" s="162">
        <f t="shared" si="14"/>
        <v>0</v>
      </c>
      <c r="I107" s="141" t="s">
        <v>92</v>
      </c>
      <c r="J107" s="95"/>
      <c r="K107" s="170"/>
      <c r="L107" s="96" t="s">
        <v>189</v>
      </c>
      <c r="M107" s="96" t="s">
        <v>189</v>
      </c>
      <c r="N107" s="96" t="s">
        <v>189</v>
      </c>
      <c r="O107" s="96" t="s">
        <v>189</v>
      </c>
      <c r="P107" s="96" t="s">
        <v>189</v>
      </c>
      <c r="Q107" s="96" t="s">
        <v>189</v>
      </c>
    </row>
    <row r="108" spans="2:20" ht="20.25" hidden="1" customHeight="1" x14ac:dyDescent="0.25">
      <c r="B108" s="101" t="s">
        <v>459</v>
      </c>
      <c r="C108" s="93">
        <v>173</v>
      </c>
      <c r="D108" s="147" t="str">
        <f t="shared" ref="D108" si="15">IF(H108=0,"",IF(ISTEXT(H108),"",C108))</f>
        <v/>
      </c>
      <c r="E108" s="93"/>
      <c r="F108" s="93">
        <v>0</v>
      </c>
      <c r="G108" s="94">
        <v>0</v>
      </c>
      <c r="H108" s="162" t="s">
        <v>8</v>
      </c>
      <c r="I108" s="141" t="s">
        <v>425</v>
      </c>
      <c r="J108" s="95"/>
      <c r="K108" s="96" t="s">
        <v>8</v>
      </c>
      <c r="L108" s="96" t="s">
        <v>189</v>
      </c>
      <c r="M108" s="96" t="s">
        <v>189</v>
      </c>
      <c r="N108" s="96" t="s">
        <v>189</v>
      </c>
      <c r="O108" s="96" t="s">
        <v>189</v>
      </c>
      <c r="P108" s="96" t="s">
        <v>189</v>
      </c>
      <c r="Q108" s="96" t="s">
        <v>189</v>
      </c>
    </row>
    <row r="109" spans="2:20" ht="20.25" customHeight="1" x14ac:dyDescent="0.25">
      <c r="C109" s="93">
        <v>174</v>
      </c>
      <c r="D109" s="147" t="str">
        <f>IF(SUM(D110:D150)&gt;0,C109,"")</f>
        <v/>
      </c>
      <c r="E109" s="93">
        <v>2</v>
      </c>
      <c r="F109" s="123" t="s">
        <v>0</v>
      </c>
      <c r="G109" s="124" t="s">
        <v>188</v>
      </c>
      <c r="H109" s="162" t="s">
        <v>1</v>
      </c>
      <c r="I109" s="141" t="s">
        <v>2</v>
      </c>
      <c r="J109" s="95"/>
      <c r="K109" s="96"/>
      <c r="L109" s="96" t="s">
        <v>61</v>
      </c>
      <c r="M109" s="96" t="s">
        <v>177</v>
      </c>
      <c r="N109" s="96" t="s">
        <v>173</v>
      </c>
      <c r="O109" s="96" t="s">
        <v>174</v>
      </c>
      <c r="P109" s="96" t="s">
        <v>175</v>
      </c>
      <c r="Q109" s="96" t="s">
        <v>176</v>
      </c>
    </row>
    <row r="110" spans="2:20" ht="20.25" hidden="1" customHeight="1" x14ac:dyDescent="0.25">
      <c r="B110" s="101" t="s">
        <v>460</v>
      </c>
      <c r="C110" s="93">
        <v>175</v>
      </c>
      <c r="D110" s="147" t="str">
        <f t="shared" ref="D110:D150" si="16">IF(H110=0,"",IF(ISTEXT(H110),"",C110))</f>
        <v/>
      </c>
      <c r="E110" s="93"/>
      <c r="F110" s="93">
        <v>0</v>
      </c>
      <c r="G110" s="94">
        <v>0</v>
      </c>
      <c r="H110" s="162">
        <f>SUM(K110:Q110)</f>
        <v>0</v>
      </c>
      <c r="I110" s="141" t="s">
        <v>45</v>
      </c>
      <c r="J110" s="95"/>
      <c r="K110" s="170"/>
      <c r="L110" s="96" t="s">
        <v>189</v>
      </c>
      <c r="M110" s="96" t="s">
        <v>189</v>
      </c>
      <c r="N110" s="96" t="s">
        <v>189</v>
      </c>
      <c r="O110" s="96" t="s">
        <v>189</v>
      </c>
      <c r="P110" s="96" t="s">
        <v>189</v>
      </c>
      <c r="Q110" s="96" t="s">
        <v>189</v>
      </c>
    </row>
    <row r="111" spans="2:20" ht="20.25" customHeight="1" x14ac:dyDescent="0.25">
      <c r="B111" s="101" t="s">
        <v>460</v>
      </c>
      <c r="C111" s="93">
        <v>176</v>
      </c>
      <c r="D111" s="147" t="str">
        <f t="shared" si="16"/>
        <v/>
      </c>
      <c r="E111" s="93"/>
      <c r="F111" s="93">
        <v>0</v>
      </c>
      <c r="G111" s="94">
        <v>0</v>
      </c>
      <c r="H111" s="162">
        <f>SUM(K111:Q111)</f>
        <v>0</v>
      </c>
      <c r="I111" s="141" t="s">
        <v>46</v>
      </c>
      <c r="J111" s="95"/>
      <c r="K111" s="170"/>
      <c r="L111" s="96" t="s">
        <v>189</v>
      </c>
      <c r="M111" s="96" t="s">
        <v>189</v>
      </c>
      <c r="N111" s="96" t="s">
        <v>189</v>
      </c>
      <c r="O111" s="96" t="s">
        <v>189</v>
      </c>
      <c r="P111" s="96" t="s">
        <v>189</v>
      </c>
      <c r="Q111" s="96" t="s">
        <v>189</v>
      </c>
    </row>
    <row r="112" spans="2:20" ht="20.25" hidden="1" customHeight="1" x14ac:dyDescent="0.25">
      <c r="B112" s="101" t="s">
        <v>462</v>
      </c>
      <c r="C112" s="93">
        <v>177</v>
      </c>
      <c r="D112" s="147" t="str">
        <f t="shared" si="16"/>
        <v/>
      </c>
      <c r="E112" s="93"/>
      <c r="F112" s="93">
        <v>0</v>
      </c>
      <c r="G112" s="94">
        <v>0</v>
      </c>
      <c r="H112" s="162">
        <f t="shared" ref="H112:H126" si="17">SUM(K112:Q112)</f>
        <v>0</v>
      </c>
      <c r="I112" s="141" t="s">
        <v>47</v>
      </c>
      <c r="J112" s="95"/>
      <c r="K112" s="170"/>
      <c r="L112" s="96" t="s">
        <v>189</v>
      </c>
      <c r="M112" s="96" t="s">
        <v>189</v>
      </c>
      <c r="N112" s="96" t="s">
        <v>189</v>
      </c>
      <c r="O112" s="96" t="s">
        <v>189</v>
      </c>
      <c r="P112" s="96" t="s">
        <v>189</v>
      </c>
      <c r="Q112" s="96" t="s">
        <v>189</v>
      </c>
    </row>
    <row r="113" spans="2:20" ht="20.25" hidden="1" customHeight="1" x14ac:dyDescent="0.25">
      <c r="B113" s="101" t="s">
        <v>460</v>
      </c>
      <c r="C113" s="93">
        <v>178</v>
      </c>
      <c r="D113" s="147" t="str">
        <f t="shared" si="16"/>
        <v/>
      </c>
      <c r="E113" s="93"/>
      <c r="F113" s="93">
        <v>0</v>
      </c>
      <c r="G113" s="94">
        <v>0</v>
      </c>
      <c r="H113" s="162">
        <f t="shared" si="17"/>
        <v>0</v>
      </c>
      <c r="I113" s="141" t="s">
        <v>48</v>
      </c>
      <c r="J113" s="95"/>
      <c r="K113" s="170"/>
      <c r="L113" s="96" t="s">
        <v>189</v>
      </c>
      <c r="M113" s="96" t="s">
        <v>189</v>
      </c>
      <c r="N113" s="96" t="s">
        <v>189</v>
      </c>
      <c r="O113" s="96" t="s">
        <v>189</v>
      </c>
      <c r="P113" s="96" t="s">
        <v>189</v>
      </c>
      <c r="Q113" s="96" t="s">
        <v>189</v>
      </c>
    </row>
    <row r="114" spans="2:20" ht="20.25" hidden="1" customHeight="1" x14ac:dyDescent="0.25">
      <c r="B114" s="101" t="s">
        <v>460</v>
      </c>
      <c r="C114" s="93">
        <v>179</v>
      </c>
      <c r="D114" s="147" t="str">
        <f t="shared" si="16"/>
        <v/>
      </c>
      <c r="E114" s="93"/>
      <c r="F114" s="93">
        <v>0</v>
      </c>
      <c r="G114" s="94">
        <v>0</v>
      </c>
      <c r="H114" s="162">
        <f t="shared" si="17"/>
        <v>0</v>
      </c>
      <c r="I114" s="141" t="s">
        <v>49</v>
      </c>
      <c r="J114" s="95"/>
      <c r="K114" s="170"/>
      <c r="L114" s="96" t="s">
        <v>189</v>
      </c>
      <c r="M114" s="96" t="s">
        <v>189</v>
      </c>
      <c r="N114" s="96" t="s">
        <v>189</v>
      </c>
      <c r="O114" s="96" t="s">
        <v>189</v>
      </c>
      <c r="P114" s="96" t="s">
        <v>189</v>
      </c>
      <c r="Q114" s="96" t="s">
        <v>189</v>
      </c>
    </row>
    <row r="115" spans="2:20" ht="20.25" hidden="1" customHeight="1" x14ac:dyDescent="0.25">
      <c r="B115" s="101" t="s">
        <v>459</v>
      </c>
      <c r="C115" s="93">
        <v>180</v>
      </c>
      <c r="D115" s="147" t="str">
        <f t="shared" ref="D115" si="18">IF(H115=0,"",IF(ISTEXT(H115),"",C115))</f>
        <v/>
      </c>
      <c r="E115" s="93"/>
      <c r="F115" s="93">
        <v>0</v>
      </c>
      <c r="G115" s="94">
        <v>0</v>
      </c>
      <c r="H115" s="162">
        <f t="shared" si="17"/>
        <v>0</v>
      </c>
      <c r="I115" s="141" t="s">
        <v>354</v>
      </c>
      <c r="J115" s="95"/>
      <c r="K115" s="170"/>
      <c r="L115" s="96" t="s">
        <v>189</v>
      </c>
      <c r="M115" s="96" t="s">
        <v>189</v>
      </c>
      <c r="N115" s="96" t="s">
        <v>189</v>
      </c>
      <c r="O115" s="96" t="s">
        <v>189</v>
      </c>
      <c r="P115" s="96" t="s">
        <v>189</v>
      </c>
      <c r="Q115" s="96" t="s">
        <v>189</v>
      </c>
    </row>
    <row r="116" spans="2:20" ht="20.25" hidden="1" customHeight="1" x14ac:dyDescent="0.25">
      <c r="B116" s="101" t="s">
        <v>460</v>
      </c>
      <c r="C116" s="93">
        <v>181</v>
      </c>
      <c r="D116" s="147" t="str">
        <f t="shared" si="16"/>
        <v/>
      </c>
      <c r="E116" s="93"/>
      <c r="F116" s="93">
        <v>0</v>
      </c>
      <c r="G116" s="94">
        <v>0</v>
      </c>
      <c r="H116" s="162">
        <f t="shared" si="17"/>
        <v>0</v>
      </c>
      <c r="I116" s="141" t="s">
        <v>169</v>
      </c>
      <c r="J116" s="97"/>
      <c r="K116" s="170"/>
      <c r="L116" s="96" t="s">
        <v>189</v>
      </c>
      <c r="M116" s="96" t="s">
        <v>189</v>
      </c>
      <c r="N116" s="96" t="s">
        <v>189</v>
      </c>
      <c r="O116" s="96" t="s">
        <v>189</v>
      </c>
      <c r="P116" s="96" t="s">
        <v>189</v>
      </c>
      <c r="Q116" s="96" t="s">
        <v>189</v>
      </c>
    </row>
    <row r="117" spans="2:20" s="122" customFormat="1" ht="20.25" hidden="1" customHeight="1" x14ac:dyDescent="0.25">
      <c r="B117" s="101" t="s">
        <v>460</v>
      </c>
      <c r="C117" s="93">
        <v>182</v>
      </c>
      <c r="D117" s="148" t="str">
        <f>IF(H117=0,"",IF(ISTEXT(H117),"",C117))</f>
        <v/>
      </c>
      <c r="E117" s="123"/>
      <c r="F117" s="123"/>
      <c r="G117" s="124"/>
      <c r="H117" s="162">
        <f t="shared" si="17"/>
        <v>0</v>
      </c>
      <c r="I117" s="160" t="s">
        <v>449</v>
      </c>
      <c r="J117" s="140"/>
      <c r="K117" s="170"/>
      <c r="L117" s="96" t="s">
        <v>189</v>
      </c>
      <c r="M117" s="96" t="s">
        <v>189</v>
      </c>
      <c r="N117" s="96" t="s">
        <v>189</v>
      </c>
      <c r="O117" s="96" t="s">
        <v>189</v>
      </c>
      <c r="P117" s="96" t="s">
        <v>189</v>
      </c>
      <c r="Q117" s="96" t="s">
        <v>189</v>
      </c>
      <c r="R117" s="87"/>
      <c r="T117" s="92"/>
    </row>
    <row r="118" spans="2:20" ht="20.25" hidden="1" customHeight="1" x14ac:dyDescent="0.25">
      <c r="B118" s="101" t="s">
        <v>460</v>
      </c>
      <c r="C118" s="93">
        <v>183</v>
      </c>
      <c r="D118" s="147" t="str">
        <f t="shared" si="16"/>
        <v/>
      </c>
      <c r="E118" s="93"/>
      <c r="F118" s="93">
        <v>0</v>
      </c>
      <c r="G118" s="94">
        <v>0</v>
      </c>
      <c r="H118" s="162">
        <f t="shared" si="17"/>
        <v>0</v>
      </c>
      <c r="I118" s="141" t="s">
        <v>90</v>
      </c>
      <c r="J118" s="95"/>
      <c r="K118" s="170"/>
      <c r="L118" s="96" t="s">
        <v>189</v>
      </c>
      <c r="M118" s="96" t="s">
        <v>189</v>
      </c>
      <c r="N118" s="96" t="s">
        <v>189</v>
      </c>
      <c r="O118" s="96" t="s">
        <v>189</v>
      </c>
      <c r="P118" s="96" t="s">
        <v>189</v>
      </c>
      <c r="Q118" s="96" t="s">
        <v>189</v>
      </c>
    </row>
    <row r="119" spans="2:20" ht="20.25" hidden="1" customHeight="1" x14ac:dyDescent="0.25">
      <c r="B119" s="101" t="s">
        <v>462</v>
      </c>
      <c r="C119" s="93">
        <v>184</v>
      </c>
      <c r="D119" s="147" t="str">
        <f t="shared" si="16"/>
        <v/>
      </c>
      <c r="E119" s="93"/>
      <c r="F119" s="93">
        <v>0</v>
      </c>
      <c r="G119" s="94">
        <v>0</v>
      </c>
      <c r="H119" s="162">
        <f t="shared" si="17"/>
        <v>0</v>
      </c>
      <c r="I119" s="141" t="s">
        <v>50</v>
      </c>
      <c r="J119" s="95"/>
      <c r="K119" s="170"/>
      <c r="L119" s="96" t="s">
        <v>189</v>
      </c>
      <c r="M119" s="96" t="s">
        <v>189</v>
      </c>
      <c r="N119" s="96" t="s">
        <v>189</v>
      </c>
      <c r="O119" s="96" t="s">
        <v>189</v>
      </c>
      <c r="P119" s="96" t="s">
        <v>189</v>
      </c>
      <c r="Q119" s="96" t="s">
        <v>189</v>
      </c>
    </row>
    <row r="120" spans="2:20" ht="20.25" hidden="1" customHeight="1" x14ac:dyDescent="0.25">
      <c r="B120" s="101" t="s">
        <v>460</v>
      </c>
      <c r="C120" s="93">
        <v>185</v>
      </c>
      <c r="D120" s="147" t="str">
        <f t="shared" si="16"/>
        <v/>
      </c>
      <c r="E120" s="93"/>
      <c r="F120" s="93">
        <v>0</v>
      </c>
      <c r="G120" s="94">
        <v>0</v>
      </c>
      <c r="H120" s="162">
        <f t="shared" si="17"/>
        <v>0</v>
      </c>
      <c r="I120" s="141" t="s">
        <v>51</v>
      </c>
      <c r="J120" s="95"/>
      <c r="K120" s="170"/>
      <c r="L120" s="96" t="s">
        <v>189</v>
      </c>
      <c r="M120" s="96" t="s">
        <v>189</v>
      </c>
      <c r="N120" s="96" t="s">
        <v>189</v>
      </c>
      <c r="O120" s="96" t="s">
        <v>189</v>
      </c>
      <c r="P120" s="96" t="s">
        <v>189</v>
      </c>
      <c r="Q120" s="96" t="s">
        <v>189</v>
      </c>
    </row>
    <row r="121" spans="2:20" ht="20.25" hidden="1" customHeight="1" x14ac:dyDescent="0.25">
      <c r="B121" s="101" t="s">
        <v>460</v>
      </c>
      <c r="C121" s="93">
        <v>186</v>
      </c>
      <c r="D121" s="147" t="str">
        <f t="shared" si="16"/>
        <v/>
      </c>
      <c r="E121" s="93"/>
      <c r="F121" s="93"/>
      <c r="G121" s="94"/>
      <c r="H121" s="162">
        <f t="shared" si="17"/>
        <v>0</v>
      </c>
      <c r="I121" s="141" t="s">
        <v>353</v>
      </c>
      <c r="J121" s="95"/>
      <c r="K121" s="170"/>
      <c r="L121" s="96" t="s">
        <v>189</v>
      </c>
      <c r="M121" s="96" t="s">
        <v>189</v>
      </c>
      <c r="N121" s="96" t="s">
        <v>189</v>
      </c>
      <c r="O121" s="96" t="s">
        <v>189</v>
      </c>
      <c r="P121" s="96" t="s">
        <v>189</v>
      </c>
      <c r="Q121" s="96" t="s">
        <v>189</v>
      </c>
    </row>
    <row r="122" spans="2:20" ht="20.25" hidden="1" customHeight="1" x14ac:dyDescent="0.25">
      <c r="B122" s="101" t="s">
        <v>461</v>
      </c>
      <c r="C122" s="93">
        <v>187</v>
      </c>
      <c r="D122" s="147" t="str">
        <f t="shared" si="16"/>
        <v/>
      </c>
      <c r="E122" s="93"/>
      <c r="F122" s="93">
        <v>0</v>
      </c>
      <c r="G122" s="94">
        <v>0</v>
      </c>
      <c r="H122" s="162">
        <f t="shared" si="17"/>
        <v>0</v>
      </c>
      <c r="I122" s="141" t="s">
        <v>52</v>
      </c>
      <c r="J122" s="95"/>
      <c r="K122" s="96"/>
      <c r="L122" s="96" t="s">
        <v>189</v>
      </c>
      <c r="M122" s="96" t="s">
        <v>189</v>
      </c>
      <c r="N122" s="96" t="s">
        <v>189</v>
      </c>
      <c r="O122" s="96" t="s">
        <v>189</v>
      </c>
      <c r="P122" s="96" t="s">
        <v>189</v>
      </c>
      <c r="Q122" s="96" t="s">
        <v>189</v>
      </c>
    </row>
    <row r="123" spans="2:20" ht="20.25" hidden="1" customHeight="1" x14ac:dyDescent="0.25">
      <c r="B123" s="101" t="s">
        <v>461</v>
      </c>
      <c r="C123" s="93">
        <v>188</v>
      </c>
      <c r="D123" s="147" t="str">
        <f t="shared" ref="D123" si="19">IF(H123=0,"",IF(ISTEXT(H123),"",C123))</f>
        <v/>
      </c>
      <c r="E123" s="93"/>
      <c r="F123" s="93">
        <v>0</v>
      </c>
      <c r="G123" s="94">
        <v>0</v>
      </c>
      <c r="H123" s="162">
        <f t="shared" si="17"/>
        <v>0</v>
      </c>
      <c r="I123" s="141" t="s">
        <v>356</v>
      </c>
      <c r="J123" s="95"/>
      <c r="K123" s="96"/>
      <c r="L123" s="96" t="s">
        <v>189</v>
      </c>
      <c r="M123" s="96" t="s">
        <v>189</v>
      </c>
      <c r="N123" s="96" t="s">
        <v>189</v>
      </c>
      <c r="O123" s="96" t="s">
        <v>189</v>
      </c>
      <c r="P123" s="96" t="s">
        <v>189</v>
      </c>
      <c r="Q123" s="96" t="s">
        <v>189</v>
      </c>
    </row>
    <row r="124" spans="2:20" ht="20.25" hidden="1" customHeight="1" x14ac:dyDescent="0.25">
      <c r="B124" s="101" t="s">
        <v>460</v>
      </c>
      <c r="C124" s="93">
        <v>189</v>
      </c>
      <c r="D124" s="147" t="str">
        <f t="shared" si="16"/>
        <v/>
      </c>
      <c r="E124" s="93"/>
      <c r="F124" s="93">
        <v>0</v>
      </c>
      <c r="G124" s="94">
        <v>0</v>
      </c>
      <c r="H124" s="162">
        <f t="shared" si="17"/>
        <v>0</v>
      </c>
      <c r="I124" s="141" t="s">
        <v>53</v>
      </c>
      <c r="J124" s="95"/>
      <c r="K124" s="96"/>
      <c r="L124" s="96" t="s">
        <v>189</v>
      </c>
      <c r="M124" s="96" t="s">
        <v>189</v>
      </c>
      <c r="N124" s="96" t="s">
        <v>189</v>
      </c>
      <c r="O124" s="96" t="s">
        <v>189</v>
      </c>
      <c r="P124" s="96" t="s">
        <v>189</v>
      </c>
      <c r="Q124" s="96" t="s">
        <v>189</v>
      </c>
    </row>
    <row r="125" spans="2:20" ht="20.25" hidden="1" customHeight="1" x14ac:dyDescent="0.25">
      <c r="B125" s="101" t="s">
        <v>460</v>
      </c>
      <c r="C125" s="93">
        <v>190</v>
      </c>
      <c r="D125" s="147" t="str">
        <f t="shared" ref="D125" si="20">IF(H125=0,"",IF(ISTEXT(H125),"",C125))</f>
        <v/>
      </c>
      <c r="E125" s="93"/>
      <c r="F125" s="93">
        <v>0</v>
      </c>
      <c r="G125" s="94">
        <v>0</v>
      </c>
      <c r="H125" s="162">
        <f t="shared" si="17"/>
        <v>0</v>
      </c>
      <c r="I125" s="141" t="s">
        <v>370</v>
      </c>
      <c r="J125" s="95"/>
      <c r="K125" s="170"/>
      <c r="L125" s="96" t="s">
        <v>189</v>
      </c>
      <c r="M125" s="96" t="s">
        <v>189</v>
      </c>
      <c r="N125" s="96" t="s">
        <v>189</v>
      </c>
      <c r="O125" s="96" t="s">
        <v>189</v>
      </c>
      <c r="P125" s="96" t="s">
        <v>189</v>
      </c>
      <c r="Q125" s="96" t="s">
        <v>189</v>
      </c>
    </row>
    <row r="126" spans="2:20" ht="20.25" hidden="1" customHeight="1" x14ac:dyDescent="0.25">
      <c r="B126" s="101" t="s">
        <v>460</v>
      </c>
      <c r="C126" s="93">
        <v>191</v>
      </c>
      <c r="D126" s="147" t="str">
        <f t="shared" si="16"/>
        <v/>
      </c>
      <c r="E126" s="93"/>
      <c r="F126" s="93">
        <v>0</v>
      </c>
      <c r="G126" s="94">
        <v>0</v>
      </c>
      <c r="H126" s="162">
        <f t="shared" si="17"/>
        <v>0</v>
      </c>
      <c r="I126" s="141" t="s">
        <v>54</v>
      </c>
      <c r="J126" s="95"/>
      <c r="K126" s="170"/>
      <c r="L126" s="96" t="s">
        <v>189</v>
      </c>
      <c r="M126" s="96" t="s">
        <v>189</v>
      </c>
      <c r="N126" s="96" t="s">
        <v>189</v>
      </c>
      <c r="O126" s="96" t="s">
        <v>189</v>
      </c>
      <c r="P126" s="96" t="s">
        <v>189</v>
      </c>
      <c r="Q126" s="96" t="s">
        <v>189</v>
      </c>
    </row>
    <row r="127" spans="2:20" ht="20.25" customHeight="1" x14ac:dyDescent="0.25">
      <c r="B127" s="101" t="s">
        <v>460</v>
      </c>
      <c r="C127" s="93">
        <v>192</v>
      </c>
      <c r="D127" s="147" t="str">
        <f t="shared" si="16"/>
        <v/>
      </c>
      <c r="E127" s="93"/>
      <c r="F127" s="93">
        <v>0</v>
      </c>
      <c r="G127" s="94">
        <v>0</v>
      </c>
      <c r="H127" s="162">
        <f>SUM(K127:Q127)</f>
        <v>0</v>
      </c>
      <c r="I127" s="141" t="s">
        <v>55</v>
      </c>
      <c r="J127" s="95"/>
      <c r="K127" s="170"/>
      <c r="L127" s="96" t="s">
        <v>189</v>
      </c>
      <c r="M127" s="96" t="s">
        <v>189</v>
      </c>
      <c r="N127" s="96" t="s">
        <v>189</v>
      </c>
      <c r="O127" s="96" t="s">
        <v>189</v>
      </c>
      <c r="P127" s="96" t="s">
        <v>189</v>
      </c>
      <c r="Q127" s="96" t="s">
        <v>189</v>
      </c>
    </row>
    <row r="128" spans="2:20" ht="20.25" hidden="1" customHeight="1" x14ac:dyDescent="0.25">
      <c r="B128" s="101" t="s">
        <v>461</v>
      </c>
      <c r="C128" s="93">
        <v>193</v>
      </c>
      <c r="D128" s="147" t="str">
        <f t="shared" si="16"/>
        <v/>
      </c>
      <c r="E128" s="93"/>
      <c r="F128" s="93">
        <v>0</v>
      </c>
      <c r="G128" s="94">
        <v>0</v>
      </c>
      <c r="H128" s="162" t="s">
        <v>8</v>
      </c>
      <c r="I128" s="141" t="s">
        <v>56</v>
      </c>
      <c r="J128" s="95"/>
      <c r="K128" s="96"/>
      <c r="L128" s="96" t="s">
        <v>189</v>
      </c>
      <c r="M128" s="96" t="s">
        <v>189</v>
      </c>
      <c r="N128" s="96" t="s">
        <v>189</v>
      </c>
      <c r="O128" s="96" t="s">
        <v>189</v>
      </c>
      <c r="P128" s="96" t="s">
        <v>189</v>
      </c>
      <c r="Q128" s="96" t="s">
        <v>189</v>
      </c>
    </row>
    <row r="129" spans="2:17" ht="20.25" hidden="1" customHeight="1" x14ac:dyDescent="0.25">
      <c r="B129" s="101" t="s">
        <v>461</v>
      </c>
      <c r="C129" s="93">
        <v>194</v>
      </c>
      <c r="D129" s="147" t="str">
        <f t="shared" si="16"/>
        <v/>
      </c>
      <c r="E129" s="93"/>
      <c r="F129" s="93">
        <v>0</v>
      </c>
      <c r="G129" s="94">
        <v>0</v>
      </c>
      <c r="H129" s="162">
        <f>SUM(K129:Q129)</f>
        <v>0</v>
      </c>
      <c r="I129" s="141" t="s">
        <v>426</v>
      </c>
      <c r="J129" s="95"/>
      <c r="K129" s="170"/>
      <c r="L129" s="96" t="s">
        <v>189</v>
      </c>
      <c r="M129" s="96" t="s">
        <v>189</v>
      </c>
      <c r="N129" s="96" t="s">
        <v>189</v>
      </c>
      <c r="O129" s="96" t="s">
        <v>189</v>
      </c>
      <c r="P129" s="96" t="s">
        <v>189</v>
      </c>
      <c r="Q129" s="96" t="s">
        <v>189</v>
      </c>
    </row>
    <row r="130" spans="2:17" ht="20.25" hidden="1" customHeight="1" x14ac:dyDescent="0.25">
      <c r="B130" s="101" t="s">
        <v>460</v>
      </c>
      <c r="C130" s="93">
        <v>195</v>
      </c>
      <c r="D130" s="147" t="str">
        <f t="shared" si="16"/>
        <v/>
      </c>
      <c r="E130" s="93"/>
      <c r="F130" s="93">
        <v>0</v>
      </c>
      <c r="G130" s="94">
        <v>0</v>
      </c>
      <c r="H130" s="162" t="s">
        <v>8</v>
      </c>
      <c r="I130" s="141" t="s">
        <v>57</v>
      </c>
      <c r="J130" s="95"/>
      <c r="K130" s="170"/>
      <c r="L130" s="96" t="s">
        <v>189</v>
      </c>
      <c r="M130" s="96" t="s">
        <v>189</v>
      </c>
      <c r="N130" s="96" t="s">
        <v>189</v>
      </c>
      <c r="O130" s="96" t="s">
        <v>189</v>
      </c>
      <c r="P130" s="96" t="s">
        <v>189</v>
      </c>
      <c r="Q130" s="96" t="s">
        <v>189</v>
      </c>
    </row>
    <row r="131" spans="2:17" ht="20.25" hidden="1" customHeight="1" x14ac:dyDescent="0.25">
      <c r="B131" s="101" t="s">
        <v>460</v>
      </c>
      <c r="C131" s="93">
        <v>196</v>
      </c>
      <c r="D131" s="147" t="str">
        <f t="shared" si="16"/>
        <v/>
      </c>
      <c r="E131" s="93"/>
      <c r="F131" s="93">
        <v>0</v>
      </c>
      <c r="G131" s="94">
        <v>0</v>
      </c>
      <c r="H131" s="162">
        <f t="shared" ref="H131:H150" si="21">SUM(K131:Q131)</f>
        <v>0</v>
      </c>
      <c r="I131" s="141" t="s">
        <v>43</v>
      </c>
      <c r="J131" s="95"/>
      <c r="K131" s="170"/>
      <c r="L131" s="96" t="s">
        <v>189</v>
      </c>
      <c r="M131" s="96" t="s">
        <v>189</v>
      </c>
      <c r="N131" s="96" t="s">
        <v>189</v>
      </c>
      <c r="O131" s="96" t="s">
        <v>189</v>
      </c>
      <c r="P131" s="96" t="s">
        <v>189</v>
      </c>
      <c r="Q131" s="96" t="s">
        <v>189</v>
      </c>
    </row>
    <row r="132" spans="2:17" ht="20.25" hidden="1" customHeight="1" x14ac:dyDescent="0.25">
      <c r="B132" s="101" t="s">
        <v>460</v>
      </c>
      <c r="C132" s="93">
        <v>197</v>
      </c>
      <c r="D132" s="147" t="str">
        <f t="shared" ref="D132" si="22">IF(H132=0,"",IF(ISTEXT(H132),"",C132))</f>
        <v/>
      </c>
      <c r="E132" s="93"/>
      <c r="F132" s="93">
        <v>0</v>
      </c>
      <c r="G132" s="94">
        <v>0</v>
      </c>
      <c r="H132" s="162">
        <f t="shared" si="21"/>
        <v>0</v>
      </c>
      <c r="I132" s="141" t="s">
        <v>361</v>
      </c>
      <c r="J132" s="95"/>
      <c r="K132" s="170"/>
      <c r="L132" s="96" t="s">
        <v>189</v>
      </c>
      <c r="M132" s="96" t="s">
        <v>189</v>
      </c>
      <c r="N132" s="96" t="s">
        <v>189</v>
      </c>
      <c r="O132" s="96" t="s">
        <v>189</v>
      </c>
      <c r="P132" s="96" t="s">
        <v>189</v>
      </c>
      <c r="Q132" s="96" t="s">
        <v>189</v>
      </c>
    </row>
    <row r="133" spans="2:17" ht="20.25" hidden="1" customHeight="1" x14ac:dyDescent="0.25">
      <c r="B133" s="101" t="s">
        <v>460</v>
      </c>
      <c r="C133" s="93">
        <v>198</v>
      </c>
      <c r="D133" s="147" t="str">
        <f t="shared" si="16"/>
        <v/>
      </c>
      <c r="E133" s="93"/>
      <c r="F133" s="93">
        <v>0</v>
      </c>
      <c r="G133" s="94">
        <v>0</v>
      </c>
      <c r="H133" s="162">
        <f t="shared" si="21"/>
        <v>0</v>
      </c>
      <c r="I133" s="141" t="s">
        <v>42</v>
      </c>
      <c r="J133" s="95"/>
      <c r="K133" s="170"/>
      <c r="L133" s="96" t="s">
        <v>189</v>
      </c>
      <c r="M133" s="96" t="s">
        <v>189</v>
      </c>
      <c r="N133" s="96" t="s">
        <v>189</v>
      </c>
      <c r="O133" s="96" t="s">
        <v>189</v>
      </c>
      <c r="P133" s="96" t="s">
        <v>189</v>
      </c>
      <c r="Q133" s="96" t="s">
        <v>189</v>
      </c>
    </row>
    <row r="134" spans="2:17" ht="20.25" hidden="1" customHeight="1" x14ac:dyDescent="0.25">
      <c r="B134" s="101" t="s">
        <v>459</v>
      </c>
      <c r="C134" s="93">
        <v>199</v>
      </c>
      <c r="D134" s="147" t="str">
        <f t="shared" si="16"/>
        <v/>
      </c>
      <c r="E134" s="93"/>
      <c r="F134" s="93">
        <v>0</v>
      </c>
      <c r="G134" s="94">
        <v>0</v>
      </c>
      <c r="H134" s="162">
        <f t="shared" si="21"/>
        <v>0</v>
      </c>
      <c r="I134" s="141" t="s">
        <v>86</v>
      </c>
      <c r="J134" s="95"/>
      <c r="K134" s="170"/>
      <c r="L134" s="96" t="s">
        <v>189</v>
      </c>
      <c r="M134" s="96" t="s">
        <v>189</v>
      </c>
      <c r="N134" s="96" t="s">
        <v>189</v>
      </c>
      <c r="O134" s="96" t="s">
        <v>189</v>
      </c>
      <c r="P134" s="96" t="s">
        <v>189</v>
      </c>
      <c r="Q134" s="96" t="s">
        <v>189</v>
      </c>
    </row>
    <row r="135" spans="2:17" ht="20.25" hidden="1" customHeight="1" x14ac:dyDescent="0.25">
      <c r="B135" s="101" t="s">
        <v>462</v>
      </c>
      <c r="C135" s="93">
        <v>200</v>
      </c>
      <c r="D135" s="147" t="str">
        <f t="shared" si="16"/>
        <v/>
      </c>
      <c r="E135" s="93"/>
      <c r="F135" s="93">
        <v>0</v>
      </c>
      <c r="G135" s="94">
        <v>0</v>
      </c>
      <c r="H135" s="162">
        <f t="shared" si="21"/>
        <v>0</v>
      </c>
      <c r="I135" s="141" t="s">
        <v>41</v>
      </c>
      <c r="J135" s="95"/>
      <c r="K135" s="170"/>
      <c r="L135" s="96" t="s">
        <v>189</v>
      </c>
      <c r="M135" s="96" t="s">
        <v>189</v>
      </c>
      <c r="N135" s="96" t="s">
        <v>189</v>
      </c>
      <c r="O135" s="96" t="s">
        <v>189</v>
      </c>
      <c r="P135" s="96" t="s">
        <v>189</v>
      </c>
      <c r="Q135" s="96" t="s">
        <v>189</v>
      </c>
    </row>
    <row r="136" spans="2:17" ht="20.25" hidden="1" customHeight="1" x14ac:dyDescent="0.25">
      <c r="B136" s="101" t="s">
        <v>460</v>
      </c>
      <c r="C136" s="93">
        <v>201</v>
      </c>
      <c r="D136" s="147" t="str">
        <f t="shared" si="16"/>
        <v/>
      </c>
      <c r="E136" s="93"/>
      <c r="F136" s="93">
        <v>0</v>
      </c>
      <c r="G136" s="94">
        <v>0</v>
      </c>
      <c r="H136" s="162" t="s">
        <v>8</v>
      </c>
      <c r="I136" s="141" t="s">
        <v>40</v>
      </c>
      <c r="J136" s="95"/>
      <c r="K136" s="171"/>
      <c r="L136" s="96" t="s">
        <v>189</v>
      </c>
      <c r="M136" s="96" t="s">
        <v>189</v>
      </c>
      <c r="N136" s="96" t="s">
        <v>189</v>
      </c>
      <c r="O136" s="96" t="s">
        <v>189</v>
      </c>
      <c r="P136" s="96" t="s">
        <v>189</v>
      </c>
      <c r="Q136" s="96" t="s">
        <v>189</v>
      </c>
    </row>
    <row r="137" spans="2:17" ht="20.25" hidden="1" customHeight="1" x14ac:dyDescent="0.25">
      <c r="B137" s="101" t="s">
        <v>460</v>
      </c>
      <c r="C137" s="93">
        <v>202</v>
      </c>
      <c r="D137" s="147" t="str">
        <f t="shared" si="16"/>
        <v/>
      </c>
      <c r="E137" s="93"/>
      <c r="F137" s="93">
        <v>0</v>
      </c>
      <c r="G137" s="94">
        <v>0</v>
      </c>
      <c r="H137" s="162">
        <f>SUM(K137:Q137)</f>
        <v>0</v>
      </c>
      <c r="I137" s="168" t="s">
        <v>467</v>
      </c>
      <c r="J137" s="95"/>
      <c r="K137" s="170"/>
      <c r="L137" s="96" t="s">
        <v>189</v>
      </c>
      <c r="M137" s="96" t="s">
        <v>189</v>
      </c>
      <c r="N137" s="96" t="s">
        <v>189</v>
      </c>
      <c r="O137" s="96" t="s">
        <v>189</v>
      </c>
      <c r="P137" s="96" t="s">
        <v>189</v>
      </c>
      <c r="Q137" s="96" t="s">
        <v>189</v>
      </c>
    </row>
    <row r="138" spans="2:17" ht="20.25" hidden="1" customHeight="1" x14ac:dyDescent="0.25">
      <c r="B138" s="101" t="s">
        <v>460</v>
      </c>
      <c r="C138" s="93">
        <v>203</v>
      </c>
      <c r="D138" s="147" t="str">
        <f t="shared" si="16"/>
        <v/>
      </c>
      <c r="E138" s="93"/>
      <c r="F138" s="93">
        <v>0</v>
      </c>
      <c r="G138" s="94">
        <v>0</v>
      </c>
      <c r="H138" s="162">
        <f t="shared" si="21"/>
        <v>0</v>
      </c>
      <c r="I138" s="141" t="s">
        <v>280</v>
      </c>
      <c r="J138" s="95"/>
      <c r="K138" s="170"/>
      <c r="L138" s="96" t="s">
        <v>189</v>
      </c>
      <c r="M138" s="96" t="s">
        <v>189</v>
      </c>
      <c r="N138" s="96" t="s">
        <v>189</v>
      </c>
      <c r="O138" s="96" t="s">
        <v>189</v>
      </c>
      <c r="P138" s="96" t="s">
        <v>189</v>
      </c>
      <c r="Q138" s="96" t="s">
        <v>189</v>
      </c>
    </row>
    <row r="139" spans="2:17" ht="20.25" hidden="1" customHeight="1" x14ac:dyDescent="0.25">
      <c r="B139" s="101" t="s">
        <v>460</v>
      </c>
      <c r="C139" s="93">
        <v>204</v>
      </c>
      <c r="D139" s="147" t="str">
        <f t="shared" si="16"/>
        <v/>
      </c>
      <c r="E139" s="93"/>
      <c r="F139" s="93"/>
      <c r="G139" s="94"/>
      <c r="H139" s="162" t="s">
        <v>8</v>
      </c>
      <c r="I139" s="141" t="s">
        <v>306</v>
      </c>
      <c r="J139" s="95"/>
      <c r="K139" s="171"/>
      <c r="L139" s="96" t="s">
        <v>189</v>
      </c>
      <c r="M139" s="96" t="s">
        <v>189</v>
      </c>
      <c r="N139" s="96" t="s">
        <v>189</v>
      </c>
      <c r="O139" s="96" t="s">
        <v>189</v>
      </c>
      <c r="P139" s="96" t="s">
        <v>189</v>
      </c>
      <c r="Q139" s="96" t="s">
        <v>189</v>
      </c>
    </row>
    <row r="140" spans="2:17" ht="20.25" customHeight="1" x14ac:dyDescent="0.25">
      <c r="B140" s="101" t="s">
        <v>460</v>
      </c>
      <c r="C140" s="93">
        <v>205</v>
      </c>
      <c r="D140" s="147" t="str">
        <f t="shared" si="16"/>
        <v/>
      </c>
      <c r="E140" s="93"/>
      <c r="F140" s="93">
        <v>0</v>
      </c>
      <c r="G140" s="94">
        <v>0</v>
      </c>
      <c r="H140" s="162">
        <f t="shared" si="21"/>
        <v>0</v>
      </c>
      <c r="I140" s="141" t="s">
        <v>62</v>
      </c>
      <c r="J140" s="95"/>
      <c r="K140" s="170"/>
      <c r="L140" s="96" t="s">
        <v>189</v>
      </c>
      <c r="M140" s="96" t="s">
        <v>189</v>
      </c>
      <c r="N140" s="96" t="s">
        <v>189</v>
      </c>
      <c r="O140" s="96" t="s">
        <v>189</v>
      </c>
      <c r="P140" s="96" t="s">
        <v>189</v>
      </c>
      <c r="Q140" s="96" t="s">
        <v>189</v>
      </c>
    </row>
    <row r="141" spans="2:17" ht="20.25" hidden="1" customHeight="1" x14ac:dyDescent="0.25">
      <c r="B141" s="101" t="s">
        <v>461</v>
      </c>
      <c r="C141" s="93">
        <v>206</v>
      </c>
      <c r="D141" s="147" t="str">
        <f t="shared" si="16"/>
        <v/>
      </c>
      <c r="E141" s="93"/>
      <c r="F141" s="93">
        <v>0</v>
      </c>
      <c r="G141" s="94">
        <v>0</v>
      </c>
      <c r="H141" s="162">
        <f t="shared" si="21"/>
        <v>0</v>
      </c>
      <c r="I141" s="141" t="s">
        <v>39</v>
      </c>
      <c r="J141" s="95"/>
      <c r="K141" s="96"/>
      <c r="L141" s="96" t="s">
        <v>189</v>
      </c>
      <c r="M141" s="96" t="s">
        <v>189</v>
      </c>
      <c r="N141" s="96" t="s">
        <v>189</v>
      </c>
      <c r="O141" s="96" t="s">
        <v>189</v>
      </c>
      <c r="P141" s="96" t="s">
        <v>189</v>
      </c>
      <c r="Q141" s="96" t="s">
        <v>189</v>
      </c>
    </row>
    <row r="142" spans="2:17" ht="20.25" hidden="1" customHeight="1" x14ac:dyDescent="0.25">
      <c r="B142" s="101" t="s">
        <v>461</v>
      </c>
      <c r="C142" s="93">
        <v>207</v>
      </c>
      <c r="D142" s="147" t="str">
        <f t="shared" ref="D142" si="23">IF(H142=0,"",IF(ISTEXT(H142),"",C142))</f>
        <v/>
      </c>
      <c r="E142" s="93"/>
      <c r="F142" s="93">
        <v>0</v>
      </c>
      <c r="G142" s="94">
        <v>0</v>
      </c>
      <c r="H142" s="162">
        <f>SUM(K142:Q142)</f>
        <v>0</v>
      </c>
      <c r="I142" s="141" t="s">
        <v>427</v>
      </c>
      <c r="J142" s="95"/>
      <c r="K142" s="96"/>
      <c r="L142" s="96" t="s">
        <v>189</v>
      </c>
      <c r="M142" s="96" t="s">
        <v>189</v>
      </c>
      <c r="N142" s="96" t="s">
        <v>189</v>
      </c>
      <c r="O142" s="96" t="s">
        <v>189</v>
      </c>
      <c r="P142" s="96" t="s">
        <v>189</v>
      </c>
      <c r="Q142" s="96" t="s">
        <v>189</v>
      </c>
    </row>
    <row r="143" spans="2:17" ht="20.25" hidden="1" customHeight="1" x14ac:dyDescent="0.25">
      <c r="B143" s="101" t="s">
        <v>460</v>
      </c>
      <c r="C143" s="93">
        <v>208</v>
      </c>
      <c r="D143" s="147" t="str">
        <f t="shared" si="16"/>
        <v/>
      </c>
      <c r="E143" s="93"/>
      <c r="F143" s="93">
        <v>0</v>
      </c>
      <c r="G143" s="94">
        <v>0</v>
      </c>
      <c r="H143" s="162">
        <f t="shared" si="21"/>
        <v>0</v>
      </c>
      <c r="I143" s="141" t="s">
        <v>88</v>
      </c>
      <c r="J143" s="95"/>
      <c r="K143" s="170"/>
      <c r="L143" s="96" t="s">
        <v>189</v>
      </c>
      <c r="M143" s="96" t="s">
        <v>189</v>
      </c>
      <c r="N143" s="96" t="s">
        <v>189</v>
      </c>
      <c r="O143" s="96" t="s">
        <v>189</v>
      </c>
      <c r="P143" s="96" t="s">
        <v>189</v>
      </c>
      <c r="Q143" s="96" t="s">
        <v>189</v>
      </c>
    </row>
    <row r="144" spans="2:17" ht="20.25" hidden="1" customHeight="1" x14ac:dyDescent="0.25">
      <c r="B144" s="101" t="s">
        <v>460</v>
      </c>
      <c r="C144" s="93">
        <v>209</v>
      </c>
      <c r="D144" s="147" t="str">
        <f t="shared" si="16"/>
        <v/>
      </c>
      <c r="E144" s="93"/>
      <c r="F144" s="93">
        <v>0</v>
      </c>
      <c r="G144" s="94">
        <v>0</v>
      </c>
      <c r="H144" s="162" t="s">
        <v>8</v>
      </c>
      <c r="I144" s="141" t="s">
        <v>89</v>
      </c>
      <c r="J144" s="95"/>
      <c r="K144" s="96" t="s">
        <v>8</v>
      </c>
      <c r="L144" s="96" t="s">
        <v>189</v>
      </c>
      <c r="M144" s="96" t="s">
        <v>189</v>
      </c>
      <c r="N144" s="96" t="s">
        <v>189</v>
      </c>
      <c r="O144" s="96" t="s">
        <v>189</v>
      </c>
      <c r="P144" s="96" t="s">
        <v>189</v>
      </c>
      <c r="Q144" s="96" t="s">
        <v>189</v>
      </c>
    </row>
    <row r="145" spans="2:20" ht="20.25" hidden="1" customHeight="1" x14ac:dyDescent="0.25">
      <c r="B145" s="101" t="s">
        <v>461</v>
      </c>
      <c r="C145" s="93">
        <v>210</v>
      </c>
      <c r="D145" s="147" t="str">
        <f t="shared" si="16"/>
        <v/>
      </c>
      <c r="E145" s="93"/>
      <c r="F145" s="93">
        <v>0</v>
      </c>
      <c r="G145" s="94">
        <v>0</v>
      </c>
      <c r="H145" s="162">
        <f t="shared" si="21"/>
        <v>0</v>
      </c>
      <c r="I145" s="141" t="s">
        <v>38</v>
      </c>
      <c r="J145" s="95"/>
      <c r="K145" s="170"/>
      <c r="L145" s="96" t="s">
        <v>189</v>
      </c>
      <c r="M145" s="96" t="s">
        <v>189</v>
      </c>
      <c r="N145" s="96" t="s">
        <v>189</v>
      </c>
      <c r="O145" s="96" t="s">
        <v>189</v>
      </c>
      <c r="P145" s="96" t="s">
        <v>189</v>
      </c>
      <c r="Q145" s="96" t="s">
        <v>189</v>
      </c>
    </row>
    <row r="146" spans="2:20" ht="20.25" hidden="1" customHeight="1" x14ac:dyDescent="0.25">
      <c r="B146" s="101" t="s">
        <v>461</v>
      </c>
      <c r="C146" s="93">
        <v>211</v>
      </c>
      <c r="D146" s="147" t="str">
        <f t="shared" ref="D146" si="24">IF(H146=0,"",IF(ISTEXT(H146),"",C146))</f>
        <v/>
      </c>
      <c r="E146" s="93"/>
      <c r="F146" s="93">
        <v>0</v>
      </c>
      <c r="G146" s="94">
        <v>0</v>
      </c>
      <c r="H146" s="162">
        <f t="shared" si="21"/>
        <v>0</v>
      </c>
      <c r="I146" s="141" t="s">
        <v>428</v>
      </c>
      <c r="J146" s="95"/>
      <c r="K146" s="170"/>
      <c r="L146" s="96" t="s">
        <v>189</v>
      </c>
      <c r="M146" s="96" t="s">
        <v>189</v>
      </c>
      <c r="N146" s="96" t="s">
        <v>189</v>
      </c>
      <c r="O146" s="96" t="s">
        <v>189</v>
      </c>
      <c r="P146" s="96" t="s">
        <v>189</v>
      </c>
      <c r="Q146" s="96" t="s">
        <v>189</v>
      </c>
    </row>
    <row r="147" spans="2:20" ht="20.25" hidden="1" customHeight="1" x14ac:dyDescent="0.25">
      <c r="B147" s="101" t="s">
        <v>460</v>
      </c>
      <c r="C147" s="93">
        <v>212</v>
      </c>
      <c r="D147" s="147" t="str">
        <f t="shared" si="16"/>
        <v/>
      </c>
      <c r="E147" s="93"/>
      <c r="F147" s="93">
        <v>0</v>
      </c>
      <c r="G147" s="94">
        <v>0</v>
      </c>
      <c r="H147" s="162" t="s">
        <v>8</v>
      </c>
      <c r="I147" s="141" t="s">
        <v>37</v>
      </c>
      <c r="J147" s="95"/>
      <c r="K147" s="96" t="s">
        <v>8</v>
      </c>
      <c r="L147" s="96" t="s">
        <v>189</v>
      </c>
      <c r="M147" s="96" t="s">
        <v>189</v>
      </c>
      <c r="N147" s="96" t="s">
        <v>189</v>
      </c>
      <c r="O147" s="96" t="s">
        <v>189</v>
      </c>
      <c r="P147" s="96" t="s">
        <v>189</v>
      </c>
      <c r="Q147" s="96" t="s">
        <v>189</v>
      </c>
    </row>
    <row r="148" spans="2:20" ht="20.25" hidden="1" customHeight="1" x14ac:dyDescent="0.25">
      <c r="B148" s="101" t="s">
        <v>460</v>
      </c>
      <c r="C148" s="93">
        <v>213</v>
      </c>
      <c r="D148" s="147" t="str">
        <f t="shared" si="16"/>
        <v/>
      </c>
      <c r="E148" s="93"/>
      <c r="F148" s="93">
        <v>0</v>
      </c>
      <c r="G148" s="94">
        <v>0</v>
      </c>
      <c r="H148" s="162">
        <f t="shared" si="21"/>
        <v>0</v>
      </c>
      <c r="I148" s="141" t="s">
        <v>59</v>
      </c>
      <c r="J148" s="95"/>
      <c r="K148" s="170"/>
      <c r="L148" s="96" t="s">
        <v>189</v>
      </c>
      <c r="M148" s="96" t="s">
        <v>189</v>
      </c>
      <c r="N148" s="96" t="s">
        <v>189</v>
      </c>
      <c r="O148" s="96" t="s">
        <v>189</v>
      </c>
      <c r="P148" s="96" t="s">
        <v>189</v>
      </c>
      <c r="Q148" s="96" t="s">
        <v>189</v>
      </c>
      <c r="S148" s="85"/>
    </row>
    <row r="149" spans="2:20" ht="20.25" hidden="1" customHeight="1" x14ac:dyDescent="0.25">
      <c r="B149" s="101" t="s">
        <v>460</v>
      </c>
      <c r="C149" s="93">
        <v>214</v>
      </c>
      <c r="D149" s="147" t="str">
        <f t="shared" si="16"/>
        <v/>
      </c>
      <c r="E149" s="93"/>
      <c r="F149" s="93">
        <v>0</v>
      </c>
      <c r="G149" s="94">
        <v>0</v>
      </c>
      <c r="H149" s="162" t="s">
        <v>8</v>
      </c>
      <c r="I149" s="141" t="s">
        <v>60</v>
      </c>
      <c r="J149" s="95"/>
      <c r="K149" s="171" t="s">
        <v>8</v>
      </c>
      <c r="L149" s="96" t="s">
        <v>189</v>
      </c>
      <c r="M149" s="96" t="s">
        <v>189</v>
      </c>
      <c r="N149" s="96" t="s">
        <v>189</v>
      </c>
      <c r="O149" s="96" t="s">
        <v>189</v>
      </c>
      <c r="P149" s="96" t="s">
        <v>189</v>
      </c>
      <c r="Q149" s="96" t="s">
        <v>189</v>
      </c>
    </row>
    <row r="150" spans="2:20" ht="20.25" hidden="1" customHeight="1" x14ac:dyDescent="0.25">
      <c r="B150" s="101" t="s">
        <v>460</v>
      </c>
      <c r="C150" s="93">
        <v>215</v>
      </c>
      <c r="D150" s="147" t="str">
        <f t="shared" si="16"/>
        <v/>
      </c>
      <c r="E150" s="93"/>
      <c r="F150" s="93">
        <v>0</v>
      </c>
      <c r="G150" s="94">
        <v>0</v>
      </c>
      <c r="H150" s="162">
        <f t="shared" si="21"/>
        <v>0</v>
      </c>
      <c r="I150" s="141" t="s">
        <v>14</v>
      </c>
      <c r="J150" s="95"/>
      <c r="K150" s="170"/>
      <c r="L150" s="96" t="s">
        <v>189</v>
      </c>
      <c r="M150" s="96" t="s">
        <v>189</v>
      </c>
      <c r="N150" s="96" t="s">
        <v>189</v>
      </c>
      <c r="O150" s="96" t="s">
        <v>189</v>
      </c>
      <c r="P150" s="96" t="s">
        <v>189</v>
      </c>
      <c r="Q150" s="96" t="s">
        <v>189</v>
      </c>
    </row>
    <row r="151" spans="2:20" s="85" customFormat="1" ht="20.25" customHeight="1" x14ac:dyDescent="0.25">
      <c r="B151" s="101"/>
      <c r="C151" s="93">
        <v>224</v>
      </c>
      <c r="D151" s="147" t="str">
        <f>IF(SUM(D152:D163)&gt;0,C151,"")</f>
        <v/>
      </c>
      <c r="E151" s="93">
        <v>1</v>
      </c>
      <c r="F151" s="93"/>
      <c r="G151" s="94"/>
      <c r="H151" s="161"/>
      <c r="I151" s="143" t="s">
        <v>131</v>
      </c>
      <c r="J151" s="144"/>
      <c r="K151" s="145"/>
      <c r="L151" s="145"/>
      <c r="M151" s="145"/>
      <c r="N151" s="145"/>
      <c r="O151" s="145"/>
      <c r="P151" s="145" t="s">
        <v>451</v>
      </c>
      <c r="Q151" s="146">
        <f>SUM(H152:H163)</f>
        <v>0</v>
      </c>
      <c r="R151" s="87"/>
      <c r="S151" s="84"/>
      <c r="T151" s="92"/>
    </row>
    <row r="152" spans="2:20" ht="20.25" customHeight="1" x14ac:dyDescent="0.25">
      <c r="C152" s="93">
        <v>225</v>
      </c>
      <c r="D152" s="147" t="str">
        <f>IF(SUM(D153:D163)&gt;0,C152,"")</f>
        <v/>
      </c>
      <c r="E152" s="93">
        <v>2</v>
      </c>
      <c r="F152" s="123" t="s">
        <v>0</v>
      </c>
      <c r="G152" s="124" t="s">
        <v>188</v>
      </c>
      <c r="H152" s="162" t="s">
        <v>1</v>
      </c>
      <c r="I152" s="141" t="s">
        <v>171</v>
      </c>
      <c r="J152" s="166"/>
      <c r="K152" s="96" t="s">
        <v>10</v>
      </c>
      <c r="L152" s="96" t="s">
        <v>172</v>
      </c>
      <c r="M152" s="96" t="s">
        <v>61</v>
      </c>
      <c r="N152" s="96" t="s">
        <v>177</v>
      </c>
      <c r="O152" s="96" t="s">
        <v>173</v>
      </c>
      <c r="P152" s="96" t="s">
        <v>189</v>
      </c>
      <c r="Q152" s="96" t="s">
        <v>189</v>
      </c>
    </row>
    <row r="153" spans="2:20" ht="20.25" hidden="1" customHeight="1" x14ac:dyDescent="0.25">
      <c r="B153" s="101" t="s">
        <v>460</v>
      </c>
      <c r="C153" s="93">
        <v>226</v>
      </c>
      <c r="D153" s="147" t="str">
        <f t="shared" ref="D153:D163" si="25">IF(H153=0,"",IF(ISTEXT(H153),"",C153))</f>
        <v/>
      </c>
      <c r="E153" s="93"/>
      <c r="F153" s="93">
        <v>0</v>
      </c>
      <c r="G153" s="94">
        <v>0</v>
      </c>
      <c r="H153" s="162">
        <f t="shared" ref="H153" si="26">SUM(K153:Q153)</f>
        <v>0</v>
      </c>
      <c r="I153" s="141" t="s">
        <v>33</v>
      </c>
      <c r="J153" s="166"/>
      <c r="K153" s="170"/>
      <c r="L153" s="96" t="s">
        <v>189</v>
      </c>
      <c r="M153" s="96" t="s">
        <v>189</v>
      </c>
      <c r="N153" s="96" t="s">
        <v>189</v>
      </c>
      <c r="O153" s="96" t="s">
        <v>189</v>
      </c>
      <c r="P153" s="96" t="s">
        <v>189</v>
      </c>
      <c r="Q153" s="96" t="s">
        <v>189</v>
      </c>
    </row>
    <row r="154" spans="2:20" ht="20.25" hidden="1" customHeight="1" x14ac:dyDescent="0.25">
      <c r="B154" s="101" t="s">
        <v>460</v>
      </c>
      <c r="C154" s="93">
        <v>227</v>
      </c>
      <c r="D154" s="147" t="str">
        <f t="shared" si="25"/>
        <v/>
      </c>
      <c r="E154" s="93"/>
      <c r="F154" s="93">
        <v>0</v>
      </c>
      <c r="G154" s="94">
        <v>0</v>
      </c>
      <c r="H154" s="162" t="s">
        <v>8</v>
      </c>
      <c r="I154" s="141" t="s">
        <v>58</v>
      </c>
      <c r="J154" s="166"/>
      <c r="K154" s="96" t="s">
        <v>8</v>
      </c>
      <c r="L154" s="96" t="s">
        <v>189</v>
      </c>
      <c r="M154" s="96" t="s">
        <v>189</v>
      </c>
      <c r="N154" s="96" t="s">
        <v>189</v>
      </c>
      <c r="O154" s="96" t="s">
        <v>189</v>
      </c>
      <c r="P154" s="96" t="s">
        <v>189</v>
      </c>
      <c r="Q154" s="96" t="s">
        <v>189</v>
      </c>
    </row>
    <row r="155" spans="2:20" ht="20.25" hidden="1" customHeight="1" x14ac:dyDescent="0.25">
      <c r="B155" s="101" t="s">
        <v>460</v>
      </c>
      <c r="C155" s="93">
        <v>228</v>
      </c>
      <c r="D155" s="147" t="str">
        <f t="shared" si="25"/>
        <v/>
      </c>
      <c r="E155" s="93"/>
      <c r="F155" s="93">
        <v>0</v>
      </c>
      <c r="G155" s="94">
        <v>0</v>
      </c>
      <c r="H155" s="162" t="s">
        <v>8</v>
      </c>
      <c r="I155" s="141" t="s">
        <v>28</v>
      </c>
      <c r="J155" s="166"/>
      <c r="K155" s="96" t="s">
        <v>8</v>
      </c>
      <c r="L155" s="96" t="s">
        <v>189</v>
      </c>
      <c r="M155" s="96" t="s">
        <v>189</v>
      </c>
      <c r="N155" s="96" t="s">
        <v>189</v>
      </c>
      <c r="O155" s="96" t="s">
        <v>189</v>
      </c>
      <c r="P155" s="96" t="s">
        <v>189</v>
      </c>
      <c r="Q155" s="96" t="s">
        <v>189</v>
      </c>
    </row>
    <row r="156" spans="2:20" ht="20.25" hidden="1" customHeight="1" x14ac:dyDescent="0.25">
      <c r="B156" s="101" t="s">
        <v>460</v>
      </c>
      <c r="C156" s="93">
        <v>229</v>
      </c>
      <c r="D156" s="147" t="str">
        <f t="shared" si="25"/>
        <v/>
      </c>
      <c r="E156" s="93"/>
      <c r="F156" s="93">
        <v>0</v>
      </c>
      <c r="G156" s="94">
        <v>0</v>
      </c>
      <c r="H156" s="162" t="s">
        <v>8</v>
      </c>
      <c r="I156" s="141" t="s">
        <v>29</v>
      </c>
      <c r="J156" s="166"/>
      <c r="K156" s="171" t="s">
        <v>8</v>
      </c>
      <c r="L156" s="96" t="s">
        <v>189</v>
      </c>
      <c r="M156" s="96" t="s">
        <v>189</v>
      </c>
      <c r="N156" s="96" t="s">
        <v>189</v>
      </c>
      <c r="O156" s="96" t="s">
        <v>189</v>
      </c>
      <c r="P156" s="96" t="s">
        <v>189</v>
      </c>
      <c r="Q156" s="96" t="s">
        <v>189</v>
      </c>
    </row>
    <row r="157" spans="2:20" ht="20.25" hidden="1" customHeight="1" x14ac:dyDescent="0.25">
      <c r="B157" s="101" t="s">
        <v>460</v>
      </c>
      <c r="C157" s="93">
        <v>230</v>
      </c>
      <c r="D157" s="147" t="str">
        <f t="shared" ref="D157" si="27">IF(H157=0,"",IF(ISTEXT(H157),"",C157))</f>
        <v/>
      </c>
      <c r="E157" s="93"/>
      <c r="F157" s="93">
        <v>0</v>
      </c>
      <c r="G157" s="94">
        <v>0</v>
      </c>
      <c r="H157" s="162">
        <f t="shared" ref="H157:H158" si="28">SUM(K157:Q157)</f>
        <v>0</v>
      </c>
      <c r="I157" s="141" t="s">
        <v>333</v>
      </c>
      <c r="J157" s="166"/>
      <c r="K157" s="170" t="s">
        <v>8</v>
      </c>
      <c r="L157" s="96" t="s">
        <v>189</v>
      </c>
      <c r="M157" s="96" t="s">
        <v>189</v>
      </c>
      <c r="N157" s="96" t="s">
        <v>189</v>
      </c>
      <c r="O157" s="96" t="s">
        <v>189</v>
      </c>
      <c r="P157" s="96" t="s">
        <v>189</v>
      </c>
      <c r="Q157" s="96" t="s">
        <v>189</v>
      </c>
    </row>
    <row r="158" spans="2:20" ht="20.25" hidden="1" customHeight="1" x14ac:dyDescent="0.25">
      <c r="B158" s="101" t="s">
        <v>460</v>
      </c>
      <c r="C158" s="93">
        <v>231</v>
      </c>
      <c r="D158" s="147" t="str">
        <f t="shared" si="25"/>
        <v/>
      </c>
      <c r="E158" s="93"/>
      <c r="F158" s="93">
        <v>0</v>
      </c>
      <c r="G158" s="94">
        <v>0</v>
      </c>
      <c r="H158" s="162">
        <f t="shared" si="28"/>
        <v>0</v>
      </c>
      <c r="I158" s="141" t="s">
        <v>30</v>
      </c>
      <c r="J158" s="166"/>
      <c r="K158" s="170"/>
      <c r="L158" s="96" t="s">
        <v>189</v>
      </c>
      <c r="M158" s="96" t="s">
        <v>189</v>
      </c>
      <c r="N158" s="96" t="s">
        <v>189</v>
      </c>
      <c r="O158" s="96" t="s">
        <v>189</v>
      </c>
      <c r="P158" s="96" t="s">
        <v>189</v>
      </c>
      <c r="Q158" s="96" t="s">
        <v>189</v>
      </c>
    </row>
    <row r="159" spans="2:20" ht="20.25" customHeight="1" x14ac:dyDescent="0.25">
      <c r="B159" s="101" t="s">
        <v>460</v>
      </c>
      <c r="C159" s="93">
        <v>232</v>
      </c>
      <c r="D159" s="147" t="str">
        <f t="shared" si="25"/>
        <v/>
      </c>
      <c r="E159" s="93"/>
      <c r="F159" s="93">
        <v>0</v>
      </c>
      <c r="G159" s="94">
        <v>0</v>
      </c>
      <c r="H159" s="162">
        <f>SUM(K159:Q159)</f>
        <v>0</v>
      </c>
      <c r="I159" s="141" t="s">
        <v>35</v>
      </c>
      <c r="J159" s="166"/>
      <c r="K159" s="170"/>
      <c r="L159" s="96" t="s">
        <v>189</v>
      </c>
      <c r="M159" s="96" t="s">
        <v>189</v>
      </c>
      <c r="N159" s="96" t="s">
        <v>189</v>
      </c>
      <c r="O159" s="96" t="s">
        <v>189</v>
      </c>
      <c r="P159" s="96" t="s">
        <v>189</v>
      </c>
      <c r="Q159" s="96" t="s">
        <v>189</v>
      </c>
    </row>
    <row r="160" spans="2:20" ht="20.25" customHeight="1" x14ac:dyDescent="0.25">
      <c r="B160" s="101" t="s">
        <v>460</v>
      </c>
      <c r="C160" s="93">
        <v>233</v>
      </c>
      <c r="D160" s="147" t="str">
        <f t="shared" si="25"/>
        <v/>
      </c>
      <c r="E160" s="93"/>
      <c r="F160" s="93">
        <v>0</v>
      </c>
      <c r="G160" s="94">
        <v>0</v>
      </c>
      <c r="H160" s="162">
        <f t="shared" ref="H160:H161" si="29">SUM(K160:Q160)</f>
        <v>0</v>
      </c>
      <c r="I160" s="141" t="s">
        <v>32</v>
      </c>
      <c r="J160" s="166"/>
      <c r="K160" s="170"/>
      <c r="L160" s="96" t="s">
        <v>189</v>
      </c>
      <c r="M160" s="96" t="s">
        <v>189</v>
      </c>
      <c r="N160" s="96" t="s">
        <v>189</v>
      </c>
      <c r="O160" s="96" t="s">
        <v>189</v>
      </c>
      <c r="P160" s="96" t="s">
        <v>189</v>
      </c>
      <c r="Q160" s="96" t="s">
        <v>189</v>
      </c>
    </row>
    <row r="161" spans="2:20" ht="20.25" customHeight="1" x14ac:dyDescent="0.25">
      <c r="B161" s="101" t="s">
        <v>460</v>
      </c>
      <c r="C161" s="93">
        <v>234</v>
      </c>
      <c r="D161" s="147" t="str">
        <f t="shared" si="25"/>
        <v/>
      </c>
      <c r="E161" s="93"/>
      <c r="F161" s="93"/>
      <c r="G161" s="94"/>
      <c r="H161" s="162">
        <f t="shared" si="29"/>
        <v>0</v>
      </c>
      <c r="I161" s="141" t="s">
        <v>381</v>
      </c>
      <c r="J161" s="166"/>
      <c r="K161" s="170"/>
      <c r="L161" s="96" t="s">
        <v>189</v>
      </c>
      <c r="M161" s="96" t="s">
        <v>189</v>
      </c>
      <c r="N161" s="96" t="s">
        <v>189</v>
      </c>
      <c r="O161" s="96" t="s">
        <v>189</v>
      </c>
      <c r="P161" s="96" t="s">
        <v>189</v>
      </c>
      <c r="Q161" s="96" t="s">
        <v>189</v>
      </c>
      <c r="S161" s="85"/>
    </row>
    <row r="162" spans="2:20" ht="20.25" hidden="1" customHeight="1" x14ac:dyDescent="0.25">
      <c r="B162" s="101" t="s">
        <v>460</v>
      </c>
      <c r="C162" s="93">
        <v>235</v>
      </c>
      <c r="D162" s="147" t="str">
        <f t="shared" ref="D162" si="30">IF(H162=0,"",IF(ISTEXT(H162),"",C162))</f>
        <v/>
      </c>
      <c r="E162" s="93"/>
      <c r="F162" s="93">
        <v>0</v>
      </c>
      <c r="G162" s="94">
        <v>0</v>
      </c>
      <c r="H162" s="162" t="s">
        <v>8</v>
      </c>
      <c r="I162" s="169" t="s">
        <v>480</v>
      </c>
      <c r="J162" s="166"/>
      <c r="K162" s="96" t="s">
        <v>8</v>
      </c>
      <c r="L162" s="96" t="s">
        <v>189</v>
      </c>
      <c r="M162" s="96" t="s">
        <v>189</v>
      </c>
      <c r="N162" s="96" t="s">
        <v>189</v>
      </c>
      <c r="O162" s="96" t="s">
        <v>189</v>
      </c>
      <c r="P162" s="96" t="s">
        <v>189</v>
      </c>
      <c r="Q162" s="96" t="s">
        <v>189</v>
      </c>
    </row>
    <row r="163" spans="2:20" ht="20.25" hidden="1" customHeight="1" x14ac:dyDescent="0.25">
      <c r="B163" s="101" t="s">
        <v>460</v>
      </c>
      <c r="C163" s="93">
        <v>236</v>
      </c>
      <c r="D163" s="147" t="str">
        <f t="shared" si="25"/>
        <v/>
      </c>
      <c r="E163" s="93"/>
      <c r="F163" s="93">
        <v>0</v>
      </c>
      <c r="G163" s="94">
        <v>0</v>
      </c>
      <c r="H163" s="162" t="s">
        <v>8</v>
      </c>
      <c r="I163" s="141" t="s">
        <v>31</v>
      </c>
      <c r="J163" s="166"/>
      <c r="K163" s="171" t="s">
        <v>8</v>
      </c>
      <c r="L163" s="96" t="s">
        <v>189</v>
      </c>
      <c r="M163" s="96" t="s">
        <v>189</v>
      </c>
      <c r="N163" s="96" t="s">
        <v>189</v>
      </c>
      <c r="O163" s="96" t="s">
        <v>189</v>
      </c>
      <c r="P163" s="96" t="s">
        <v>189</v>
      </c>
      <c r="Q163" s="96" t="s">
        <v>189</v>
      </c>
    </row>
    <row r="164" spans="2:20" s="85" customFormat="1" ht="20.25" hidden="1" customHeight="1" x14ac:dyDescent="0.25">
      <c r="B164" s="101"/>
      <c r="C164" s="93">
        <v>242</v>
      </c>
      <c r="D164" s="147" t="str">
        <f>IF(SUM(D165:D215)&gt;0,C164,"")</f>
        <v/>
      </c>
      <c r="E164" s="93">
        <v>1</v>
      </c>
      <c r="F164" s="93"/>
      <c r="G164" s="94"/>
      <c r="H164" s="161"/>
      <c r="I164" s="143" t="s">
        <v>132</v>
      </c>
      <c r="J164" s="144"/>
      <c r="K164" s="145"/>
      <c r="L164" s="145"/>
      <c r="M164" s="145"/>
      <c r="N164" s="145"/>
      <c r="O164" s="145"/>
      <c r="P164" s="145" t="s">
        <v>451</v>
      </c>
      <c r="Q164" s="146">
        <f>SUM(H165:H215)</f>
        <v>0</v>
      </c>
      <c r="R164" s="87"/>
      <c r="S164" s="84"/>
      <c r="T164" s="92"/>
    </row>
    <row r="165" spans="2:20" ht="20.25" hidden="1" customHeight="1" x14ac:dyDescent="0.25">
      <c r="C165" s="93">
        <v>243</v>
      </c>
      <c r="D165" s="147" t="str">
        <f>IF(SUM(D166:D171)&gt;0,C165,"")</f>
        <v/>
      </c>
      <c r="E165" s="93">
        <v>2</v>
      </c>
      <c r="F165" s="123" t="s">
        <v>0</v>
      </c>
      <c r="G165" s="124" t="s">
        <v>188</v>
      </c>
      <c r="H165" s="162" t="s">
        <v>1</v>
      </c>
      <c r="I165" s="141" t="s">
        <v>2</v>
      </c>
      <c r="J165" s="166"/>
      <c r="K165" s="96" t="s">
        <v>10</v>
      </c>
      <c r="L165" s="96" t="s">
        <v>61</v>
      </c>
      <c r="M165" s="96" t="s">
        <v>179</v>
      </c>
      <c r="N165" s="96" t="s">
        <v>174</v>
      </c>
      <c r="O165" s="96" t="s">
        <v>178</v>
      </c>
      <c r="P165" s="96" t="s">
        <v>180</v>
      </c>
      <c r="Q165" s="96" t="s">
        <v>181</v>
      </c>
    </row>
    <row r="166" spans="2:20" ht="20.25" hidden="1" customHeight="1" x14ac:dyDescent="0.25">
      <c r="B166" s="101" t="s">
        <v>459</v>
      </c>
      <c r="C166" s="93">
        <v>244</v>
      </c>
      <c r="D166" s="147" t="str">
        <f>IF(H166=0,"",IF(ISTEXT(H166),"",C166))</f>
        <v/>
      </c>
      <c r="E166" s="93"/>
      <c r="F166" s="93">
        <v>0</v>
      </c>
      <c r="G166" s="94">
        <v>0</v>
      </c>
      <c r="H166" s="162" t="s">
        <v>8</v>
      </c>
      <c r="I166" s="141" t="s">
        <v>429</v>
      </c>
      <c r="J166" s="166"/>
      <c r="K166" s="96" t="s">
        <v>8</v>
      </c>
      <c r="L166" s="96" t="s">
        <v>189</v>
      </c>
      <c r="M166" s="96" t="s">
        <v>189</v>
      </c>
      <c r="N166" s="96" t="s">
        <v>189</v>
      </c>
      <c r="O166" s="96" t="s">
        <v>189</v>
      </c>
      <c r="P166" s="96" t="s">
        <v>189</v>
      </c>
      <c r="Q166" s="96" t="s">
        <v>189</v>
      </c>
    </row>
    <row r="167" spans="2:20" ht="20.25" hidden="1" customHeight="1" x14ac:dyDescent="0.25">
      <c r="B167" s="101" t="s">
        <v>459</v>
      </c>
      <c r="C167" s="93">
        <v>245</v>
      </c>
      <c r="D167" s="147" t="str">
        <f>IF(H167=0,"",IF(ISTEXT(H167),"",C167))</f>
        <v/>
      </c>
      <c r="E167" s="93"/>
      <c r="F167" s="93"/>
      <c r="G167" s="94"/>
      <c r="H167" s="162">
        <f>SUM(K167:Q167)</f>
        <v>0</v>
      </c>
      <c r="I167" s="141" t="s">
        <v>278</v>
      </c>
      <c r="J167" s="166"/>
      <c r="K167" s="170"/>
      <c r="L167" s="96" t="s">
        <v>189</v>
      </c>
      <c r="M167" s="96" t="s">
        <v>189</v>
      </c>
      <c r="N167" s="96" t="s">
        <v>189</v>
      </c>
      <c r="O167" s="96" t="s">
        <v>189</v>
      </c>
      <c r="P167" s="96" t="s">
        <v>189</v>
      </c>
      <c r="Q167" s="96" t="s">
        <v>189</v>
      </c>
    </row>
    <row r="168" spans="2:20" ht="20.25" hidden="1" customHeight="1" x14ac:dyDescent="0.25">
      <c r="B168" s="101" t="s">
        <v>459</v>
      </c>
      <c r="C168" s="93">
        <v>246</v>
      </c>
      <c r="D168" s="147" t="str">
        <f t="shared" ref="D168:D171" si="31">IF(H168=0,"",IF(ISTEXT(H168),"",C168))</f>
        <v/>
      </c>
      <c r="E168" s="93"/>
      <c r="F168" s="93">
        <v>0</v>
      </c>
      <c r="G168" s="94">
        <v>0</v>
      </c>
      <c r="H168" s="162">
        <f t="shared" ref="H168:H169" si="32">SUM(K168:Q168)</f>
        <v>0</v>
      </c>
      <c r="I168" s="141" t="s">
        <v>430</v>
      </c>
      <c r="J168" s="166"/>
      <c r="K168" s="170"/>
      <c r="L168" s="96" t="s">
        <v>189</v>
      </c>
      <c r="M168" s="96" t="s">
        <v>189</v>
      </c>
      <c r="N168" s="96" t="s">
        <v>189</v>
      </c>
      <c r="O168" s="96" t="s">
        <v>189</v>
      </c>
      <c r="P168" s="96" t="s">
        <v>189</v>
      </c>
      <c r="Q168" s="96" t="s">
        <v>189</v>
      </c>
    </row>
    <row r="169" spans="2:20" ht="20.25" hidden="1" customHeight="1" x14ac:dyDescent="0.25">
      <c r="B169" s="101" t="s">
        <v>459</v>
      </c>
      <c r="C169" s="93">
        <v>247</v>
      </c>
      <c r="D169" s="147" t="str">
        <f t="shared" si="31"/>
        <v/>
      </c>
      <c r="E169" s="93"/>
      <c r="F169" s="93">
        <v>0</v>
      </c>
      <c r="G169" s="94">
        <v>0</v>
      </c>
      <c r="H169" s="162">
        <f t="shared" si="32"/>
        <v>0</v>
      </c>
      <c r="I169" s="141" t="s">
        <v>34</v>
      </c>
      <c r="J169" s="166"/>
      <c r="K169" s="170"/>
      <c r="L169" s="96" t="s">
        <v>189</v>
      </c>
      <c r="M169" s="96" t="s">
        <v>189</v>
      </c>
      <c r="N169" s="96" t="s">
        <v>189</v>
      </c>
      <c r="O169" s="96" t="s">
        <v>189</v>
      </c>
      <c r="P169" s="96" t="s">
        <v>189</v>
      </c>
      <c r="Q169" s="96" t="s">
        <v>189</v>
      </c>
    </row>
    <row r="170" spans="2:20" ht="20.25" hidden="1" customHeight="1" x14ac:dyDescent="0.25">
      <c r="B170" s="101" t="s">
        <v>459</v>
      </c>
      <c r="C170" s="93">
        <v>248</v>
      </c>
      <c r="D170" s="147" t="str">
        <f t="shared" si="31"/>
        <v/>
      </c>
      <c r="E170" s="93"/>
      <c r="F170" s="93">
        <v>0</v>
      </c>
      <c r="G170" s="94">
        <v>0</v>
      </c>
      <c r="H170" s="162" t="s">
        <v>8</v>
      </c>
      <c r="I170" s="141" t="s">
        <v>380</v>
      </c>
      <c r="J170" s="166"/>
      <c r="K170" s="96" t="s">
        <v>8</v>
      </c>
      <c r="L170" s="96" t="s">
        <v>189</v>
      </c>
      <c r="M170" s="96" t="s">
        <v>189</v>
      </c>
      <c r="N170" s="96" t="s">
        <v>189</v>
      </c>
      <c r="O170" s="96" t="s">
        <v>189</v>
      </c>
      <c r="P170" s="96" t="s">
        <v>189</v>
      </c>
      <c r="Q170" s="96" t="s">
        <v>189</v>
      </c>
    </row>
    <row r="171" spans="2:20" ht="20.25" hidden="1" customHeight="1" x14ac:dyDescent="0.25">
      <c r="B171" s="101" t="s">
        <v>459</v>
      </c>
      <c r="C171" s="93">
        <v>249</v>
      </c>
      <c r="D171" s="147" t="str">
        <f t="shared" si="31"/>
        <v/>
      </c>
      <c r="E171" s="93"/>
      <c r="F171" s="93"/>
      <c r="G171" s="94"/>
      <c r="H171" s="162" t="s">
        <v>8</v>
      </c>
      <c r="I171" s="141" t="s">
        <v>431</v>
      </c>
      <c r="J171" s="166"/>
      <c r="K171" s="171" t="s">
        <v>8</v>
      </c>
      <c r="L171" s="96" t="s">
        <v>189</v>
      </c>
      <c r="M171" s="96" t="s">
        <v>189</v>
      </c>
      <c r="N171" s="96" t="s">
        <v>189</v>
      </c>
      <c r="O171" s="96" t="s">
        <v>189</v>
      </c>
      <c r="P171" s="96" t="s">
        <v>189</v>
      </c>
      <c r="Q171" s="96" t="s">
        <v>189</v>
      </c>
    </row>
    <row r="172" spans="2:20" ht="20.25" hidden="1" customHeight="1" x14ac:dyDescent="0.25">
      <c r="C172" s="93">
        <v>250</v>
      </c>
      <c r="D172" s="147" t="str">
        <f>IF(SUM(D173:D215)&gt;0,C172,"")</f>
        <v/>
      </c>
      <c r="E172" s="93">
        <v>2</v>
      </c>
      <c r="F172" s="123" t="s">
        <v>0</v>
      </c>
      <c r="G172" s="124" t="s">
        <v>188</v>
      </c>
      <c r="H172" s="162" t="s">
        <v>1</v>
      </c>
      <c r="I172" s="141" t="s">
        <v>171</v>
      </c>
      <c r="J172" s="166"/>
      <c r="K172" s="96" t="s">
        <v>10</v>
      </c>
      <c r="L172" s="96" t="s">
        <v>61</v>
      </c>
      <c r="M172" s="96" t="s">
        <v>177</v>
      </c>
      <c r="N172" s="96" t="s">
        <v>173</v>
      </c>
      <c r="O172" s="96" t="s">
        <v>174</v>
      </c>
      <c r="P172" s="96" t="s">
        <v>175</v>
      </c>
      <c r="Q172" s="96" t="s">
        <v>176</v>
      </c>
    </row>
    <row r="173" spans="2:20" ht="20.25" hidden="1" customHeight="1" x14ac:dyDescent="0.25">
      <c r="B173" s="101" t="s">
        <v>460</v>
      </c>
      <c r="C173" s="93">
        <v>251</v>
      </c>
      <c r="D173" s="147" t="str">
        <f t="shared" ref="D173:D203" si="33">IF(H173=0,"",IF(ISTEXT(H173),"",C173))</f>
        <v/>
      </c>
      <c r="E173" s="93"/>
      <c r="F173" s="93">
        <v>0</v>
      </c>
      <c r="G173" s="94">
        <v>0</v>
      </c>
      <c r="H173" s="162" t="s">
        <v>8</v>
      </c>
      <c r="I173" s="141" t="s">
        <v>94</v>
      </c>
      <c r="J173" s="166"/>
      <c r="K173" s="170"/>
      <c r="L173" s="96" t="s">
        <v>189</v>
      </c>
      <c r="M173" s="96" t="s">
        <v>189</v>
      </c>
      <c r="N173" s="96" t="s">
        <v>189</v>
      </c>
      <c r="O173" s="96" t="s">
        <v>189</v>
      </c>
      <c r="P173" s="96" t="s">
        <v>189</v>
      </c>
      <c r="Q173" s="96" t="s">
        <v>189</v>
      </c>
    </row>
    <row r="174" spans="2:20" ht="20.25" hidden="1" customHeight="1" x14ac:dyDescent="0.25">
      <c r="B174" s="101" t="s">
        <v>460</v>
      </c>
      <c r="C174" s="93">
        <v>252</v>
      </c>
      <c r="D174" s="147" t="str">
        <f t="shared" si="33"/>
        <v/>
      </c>
      <c r="E174" s="93"/>
      <c r="F174" s="93">
        <v>0</v>
      </c>
      <c r="G174" s="94">
        <v>0</v>
      </c>
      <c r="H174" s="162" t="s">
        <v>8</v>
      </c>
      <c r="I174" s="141" t="s">
        <v>63</v>
      </c>
      <c r="J174" s="166"/>
      <c r="K174" s="171" t="s">
        <v>8</v>
      </c>
      <c r="L174" s="96" t="s">
        <v>189</v>
      </c>
      <c r="M174" s="96" t="s">
        <v>189</v>
      </c>
      <c r="N174" s="96" t="s">
        <v>189</v>
      </c>
      <c r="O174" s="96" t="s">
        <v>189</v>
      </c>
      <c r="P174" s="96" t="s">
        <v>189</v>
      </c>
      <c r="Q174" s="96" t="s">
        <v>189</v>
      </c>
    </row>
    <row r="175" spans="2:20" ht="20.25" hidden="1" customHeight="1" x14ac:dyDescent="0.25">
      <c r="B175" s="101" t="s">
        <v>462</v>
      </c>
      <c r="C175" s="93">
        <v>253</v>
      </c>
      <c r="D175" s="147" t="str">
        <f t="shared" si="33"/>
        <v/>
      </c>
      <c r="E175" s="93"/>
      <c r="F175" s="93">
        <v>0</v>
      </c>
      <c r="G175" s="94">
        <v>0</v>
      </c>
      <c r="H175" s="162" t="s">
        <v>8</v>
      </c>
      <c r="I175" s="141" t="s">
        <v>64</v>
      </c>
      <c r="J175" s="166"/>
      <c r="K175" s="96" t="s">
        <v>8</v>
      </c>
      <c r="L175" s="96" t="s">
        <v>189</v>
      </c>
      <c r="M175" s="96" t="s">
        <v>189</v>
      </c>
      <c r="N175" s="96" t="s">
        <v>189</v>
      </c>
      <c r="O175" s="96" t="s">
        <v>189</v>
      </c>
      <c r="P175" s="96" t="s">
        <v>189</v>
      </c>
      <c r="Q175" s="96" t="s">
        <v>189</v>
      </c>
    </row>
    <row r="176" spans="2:20" ht="20.25" hidden="1" customHeight="1" x14ac:dyDescent="0.25">
      <c r="B176" s="101" t="s">
        <v>462</v>
      </c>
      <c r="C176" s="93">
        <v>254</v>
      </c>
      <c r="D176" s="147" t="str">
        <f t="shared" si="33"/>
        <v/>
      </c>
      <c r="E176" s="93"/>
      <c r="F176" s="93">
        <v>0</v>
      </c>
      <c r="G176" s="94">
        <v>0</v>
      </c>
      <c r="H176" s="162">
        <f t="shared" ref="H176:H215" si="34">SUM(J176:Q176)</f>
        <v>0</v>
      </c>
      <c r="I176" s="141" t="s">
        <v>417</v>
      </c>
      <c r="J176" s="166"/>
      <c r="K176" s="170"/>
      <c r="L176" s="96" t="s">
        <v>189</v>
      </c>
      <c r="M176" s="96" t="s">
        <v>189</v>
      </c>
      <c r="N176" s="96" t="s">
        <v>189</v>
      </c>
      <c r="O176" s="96" t="s">
        <v>189</v>
      </c>
      <c r="P176" s="96" t="s">
        <v>189</v>
      </c>
      <c r="Q176" s="96" t="s">
        <v>189</v>
      </c>
    </row>
    <row r="177" spans="2:18" ht="20.25" hidden="1" customHeight="1" x14ac:dyDescent="0.25">
      <c r="B177" s="101" t="s">
        <v>460</v>
      </c>
      <c r="C177" s="93">
        <v>255</v>
      </c>
      <c r="D177" s="147" t="str">
        <f t="shared" si="33"/>
        <v/>
      </c>
      <c r="E177" s="93"/>
      <c r="F177" s="93">
        <v>0</v>
      </c>
      <c r="G177" s="94">
        <v>0</v>
      </c>
      <c r="H177" s="162">
        <f t="shared" si="34"/>
        <v>0</v>
      </c>
      <c r="I177" s="141" t="s">
        <v>65</v>
      </c>
      <c r="J177" s="166"/>
      <c r="K177" s="170"/>
      <c r="L177" s="96" t="s">
        <v>189</v>
      </c>
      <c r="M177" s="96" t="s">
        <v>189</v>
      </c>
      <c r="N177" s="96" t="s">
        <v>189</v>
      </c>
      <c r="O177" s="96" t="s">
        <v>189</v>
      </c>
      <c r="P177" s="96" t="s">
        <v>189</v>
      </c>
      <c r="Q177" s="96" t="s">
        <v>189</v>
      </c>
    </row>
    <row r="178" spans="2:18" ht="20.25" hidden="1" customHeight="1" x14ac:dyDescent="0.25">
      <c r="B178" s="101" t="s">
        <v>460</v>
      </c>
      <c r="C178" s="93">
        <v>256</v>
      </c>
      <c r="D178" s="147" t="str">
        <f t="shared" si="33"/>
        <v/>
      </c>
      <c r="E178" s="93"/>
      <c r="F178" s="93">
        <v>0</v>
      </c>
      <c r="G178" s="94">
        <v>0</v>
      </c>
      <c r="H178" s="162">
        <f t="shared" si="34"/>
        <v>0</v>
      </c>
      <c r="I178" s="141" t="s">
        <v>66</v>
      </c>
      <c r="J178" s="166"/>
      <c r="K178" s="170"/>
      <c r="L178" s="96" t="s">
        <v>189</v>
      </c>
      <c r="M178" s="96" t="s">
        <v>189</v>
      </c>
      <c r="N178" s="96" t="s">
        <v>189</v>
      </c>
      <c r="O178" s="96" t="s">
        <v>189</v>
      </c>
      <c r="P178" s="96" t="s">
        <v>189</v>
      </c>
      <c r="Q178" s="96" t="s">
        <v>189</v>
      </c>
    </row>
    <row r="179" spans="2:18" ht="20.25" hidden="1" customHeight="1" x14ac:dyDescent="0.25">
      <c r="B179" s="101" t="s">
        <v>459</v>
      </c>
      <c r="C179" s="93">
        <v>257</v>
      </c>
      <c r="D179" s="147" t="str">
        <f t="shared" si="33"/>
        <v/>
      </c>
      <c r="E179" s="93"/>
      <c r="F179" s="93"/>
      <c r="G179" s="94"/>
      <c r="H179" s="162">
        <f t="shared" si="34"/>
        <v>0</v>
      </c>
      <c r="I179" s="141" t="s">
        <v>344</v>
      </c>
      <c r="J179" s="166"/>
      <c r="K179" s="170"/>
      <c r="L179" s="96" t="s">
        <v>189</v>
      </c>
      <c r="M179" s="96" t="s">
        <v>189</v>
      </c>
      <c r="N179" s="96" t="s">
        <v>189</v>
      </c>
      <c r="O179" s="96" t="s">
        <v>189</v>
      </c>
      <c r="P179" s="96" t="s">
        <v>189</v>
      </c>
      <c r="Q179" s="96" t="s">
        <v>189</v>
      </c>
    </row>
    <row r="180" spans="2:18" ht="20.25" hidden="1" customHeight="1" x14ac:dyDescent="0.25">
      <c r="B180" s="101" t="s">
        <v>460</v>
      </c>
      <c r="C180" s="93">
        <v>258</v>
      </c>
      <c r="D180" s="147" t="str">
        <f t="shared" si="33"/>
        <v/>
      </c>
      <c r="E180" s="93"/>
      <c r="F180" s="93">
        <v>0</v>
      </c>
      <c r="G180" s="94">
        <v>0</v>
      </c>
      <c r="H180" s="162">
        <f t="shared" si="34"/>
        <v>0</v>
      </c>
      <c r="I180" s="141" t="s">
        <v>137</v>
      </c>
      <c r="J180" s="166"/>
      <c r="K180" s="170"/>
      <c r="L180" s="96" t="s">
        <v>189</v>
      </c>
      <c r="M180" s="96" t="s">
        <v>189</v>
      </c>
      <c r="N180" s="96" t="s">
        <v>189</v>
      </c>
      <c r="O180" s="96" t="s">
        <v>189</v>
      </c>
      <c r="P180" s="96" t="s">
        <v>189</v>
      </c>
      <c r="Q180" s="96" t="s">
        <v>189</v>
      </c>
    </row>
    <row r="181" spans="2:18" ht="20.25" hidden="1" customHeight="1" x14ac:dyDescent="0.25">
      <c r="B181" s="101" t="s">
        <v>462</v>
      </c>
      <c r="C181" s="93">
        <v>259</v>
      </c>
      <c r="D181" s="147" t="str">
        <f t="shared" si="33"/>
        <v/>
      </c>
      <c r="E181" s="93"/>
      <c r="F181" s="93">
        <v>0</v>
      </c>
      <c r="G181" s="94">
        <v>0</v>
      </c>
      <c r="H181" s="162" t="s">
        <v>8</v>
      </c>
      <c r="I181" s="141" t="s">
        <v>97</v>
      </c>
      <c r="J181" s="166"/>
      <c r="K181" s="96" t="s">
        <v>8</v>
      </c>
      <c r="L181" s="96" t="s">
        <v>189</v>
      </c>
      <c r="M181" s="96" t="s">
        <v>189</v>
      </c>
      <c r="N181" s="96" t="s">
        <v>189</v>
      </c>
      <c r="O181" s="96" t="s">
        <v>189</v>
      </c>
      <c r="P181" s="96" t="s">
        <v>189</v>
      </c>
      <c r="Q181" s="96" t="s">
        <v>189</v>
      </c>
    </row>
    <row r="182" spans="2:18" ht="20.25" hidden="1" customHeight="1" x14ac:dyDescent="0.25">
      <c r="B182" s="101" t="s">
        <v>460</v>
      </c>
      <c r="C182" s="93">
        <v>260</v>
      </c>
      <c r="D182" s="147" t="str">
        <f>IF(H182=0,"",IF(ISTEXT(H182),"",C182))</f>
        <v/>
      </c>
      <c r="E182" s="93"/>
      <c r="F182" s="93"/>
      <c r="G182" s="94"/>
      <c r="H182" s="162" t="s">
        <v>8</v>
      </c>
      <c r="I182" s="141" t="s">
        <v>376</v>
      </c>
      <c r="J182" s="166"/>
      <c r="K182" s="96" t="s">
        <v>8</v>
      </c>
      <c r="L182" s="96" t="s">
        <v>189</v>
      </c>
      <c r="M182" s="96" t="s">
        <v>189</v>
      </c>
      <c r="N182" s="96" t="s">
        <v>189</v>
      </c>
      <c r="O182" s="96" t="s">
        <v>189</v>
      </c>
      <c r="P182" s="96" t="s">
        <v>189</v>
      </c>
      <c r="Q182" s="96" t="s">
        <v>189</v>
      </c>
    </row>
    <row r="183" spans="2:18" ht="20.25" hidden="1" customHeight="1" x14ac:dyDescent="0.25">
      <c r="B183" s="101" t="s">
        <v>460</v>
      </c>
      <c r="C183" s="93">
        <v>261</v>
      </c>
      <c r="D183" s="147" t="str">
        <f t="shared" si="33"/>
        <v/>
      </c>
      <c r="E183" s="93"/>
      <c r="F183" s="93">
        <v>0</v>
      </c>
      <c r="G183" s="94">
        <v>0</v>
      </c>
      <c r="H183" s="162" t="s">
        <v>8</v>
      </c>
      <c r="I183" s="141" t="s">
        <v>91</v>
      </c>
      <c r="J183" s="166"/>
      <c r="K183" s="171" t="s">
        <v>8</v>
      </c>
      <c r="L183" s="96" t="s">
        <v>189</v>
      </c>
      <c r="M183" s="96" t="s">
        <v>189</v>
      </c>
      <c r="N183" s="96" t="s">
        <v>189</v>
      </c>
      <c r="O183" s="96" t="s">
        <v>189</v>
      </c>
      <c r="P183" s="96" t="s">
        <v>189</v>
      </c>
      <c r="Q183" s="96" t="s">
        <v>189</v>
      </c>
    </row>
    <row r="184" spans="2:18" ht="20.25" hidden="1" customHeight="1" x14ac:dyDescent="0.25">
      <c r="B184" s="101" t="s">
        <v>462</v>
      </c>
      <c r="C184" s="93">
        <v>262</v>
      </c>
      <c r="D184" s="147" t="str">
        <f t="shared" si="33"/>
        <v/>
      </c>
      <c r="E184" s="93"/>
      <c r="F184" s="93">
        <v>0</v>
      </c>
      <c r="G184" s="94">
        <v>0</v>
      </c>
      <c r="H184" s="162" t="s">
        <v>8</v>
      </c>
      <c r="I184" s="141" t="s">
        <v>67</v>
      </c>
      <c r="J184" s="166"/>
      <c r="K184" s="171" t="s">
        <v>8</v>
      </c>
      <c r="L184" s="96" t="s">
        <v>189</v>
      </c>
      <c r="M184" s="96" t="s">
        <v>189</v>
      </c>
      <c r="N184" s="96" t="s">
        <v>189</v>
      </c>
      <c r="O184" s="96" t="s">
        <v>189</v>
      </c>
      <c r="P184" s="96" t="s">
        <v>189</v>
      </c>
      <c r="Q184" s="96" t="s">
        <v>189</v>
      </c>
    </row>
    <row r="185" spans="2:18" ht="20.25" hidden="1" customHeight="1" x14ac:dyDescent="0.25">
      <c r="B185" s="101" t="s">
        <v>460</v>
      </c>
      <c r="C185" s="93">
        <v>263</v>
      </c>
      <c r="D185" s="147" t="str">
        <f t="shared" si="33"/>
        <v/>
      </c>
      <c r="E185" s="93"/>
      <c r="F185" s="93">
        <v>0</v>
      </c>
      <c r="G185" s="94">
        <v>0</v>
      </c>
      <c r="H185" s="162" t="s">
        <v>8</v>
      </c>
      <c r="I185" s="99" t="s">
        <v>468</v>
      </c>
      <c r="J185" s="166"/>
      <c r="K185" s="96" t="s">
        <v>8</v>
      </c>
      <c r="L185" s="96" t="s">
        <v>189</v>
      </c>
      <c r="M185" s="96" t="s">
        <v>189</v>
      </c>
      <c r="N185" s="96" t="s">
        <v>189</v>
      </c>
      <c r="O185" s="96" t="s">
        <v>189</v>
      </c>
      <c r="P185" s="96" t="s">
        <v>189</v>
      </c>
      <c r="Q185" s="96" t="s">
        <v>189</v>
      </c>
      <c r="R185" s="87" t="s">
        <v>368</v>
      </c>
    </row>
    <row r="186" spans="2:18" ht="20.25" hidden="1" customHeight="1" x14ac:dyDescent="0.25">
      <c r="B186" s="101" t="s">
        <v>460</v>
      </c>
      <c r="C186" s="93">
        <v>264</v>
      </c>
      <c r="D186" s="147" t="str">
        <f t="shared" si="33"/>
        <v/>
      </c>
      <c r="E186" s="93"/>
      <c r="F186" s="93">
        <v>0</v>
      </c>
      <c r="G186" s="94">
        <v>0</v>
      </c>
      <c r="H186" s="162" t="s">
        <v>8</v>
      </c>
      <c r="I186" s="165" t="s">
        <v>458</v>
      </c>
      <c r="J186" s="166"/>
      <c r="K186" s="96" t="s">
        <v>8</v>
      </c>
      <c r="L186" s="96" t="s">
        <v>189</v>
      </c>
      <c r="M186" s="96" t="s">
        <v>189</v>
      </c>
      <c r="N186" s="96" t="s">
        <v>189</v>
      </c>
      <c r="O186" s="96" t="s">
        <v>189</v>
      </c>
      <c r="P186" s="96" t="s">
        <v>189</v>
      </c>
      <c r="Q186" s="96" t="s">
        <v>189</v>
      </c>
      <c r="R186" s="87" t="s">
        <v>362</v>
      </c>
    </row>
    <row r="187" spans="2:18" ht="20.25" hidden="1" customHeight="1" x14ac:dyDescent="0.25">
      <c r="B187" s="101" t="s">
        <v>461</v>
      </c>
      <c r="C187" s="93">
        <v>265</v>
      </c>
      <c r="D187" s="147" t="str">
        <f t="shared" si="33"/>
        <v/>
      </c>
      <c r="E187" s="93"/>
      <c r="F187" s="93">
        <v>0</v>
      </c>
      <c r="G187" s="94">
        <v>0</v>
      </c>
      <c r="H187" s="162" t="s">
        <v>8</v>
      </c>
      <c r="I187" s="141" t="s">
        <v>68</v>
      </c>
      <c r="J187" s="166"/>
      <c r="K187" s="96" t="s">
        <v>8</v>
      </c>
      <c r="L187" s="96" t="s">
        <v>189</v>
      </c>
      <c r="M187" s="96" t="s">
        <v>189</v>
      </c>
      <c r="N187" s="96" t="s">
        <v>189</v>
      </c>
      <c r="O187" s="96" t="s">
        <v>189</v>
      </c>
      <c r="P187" s="96" t="s">
        <v>189</v>
      </c>
      <c r="Q187" s="96" t="s">
        <v>189</v>
      </c>
    </row>
    <row r="188" spans="2:18" ht="20.25" hidden="1" customHeight="1" x14ac:dyDescent="0.25">
      <c r="B188" s="101" t="s">
        <v>460</v>
      </c>
      <c r="C188" s="93">
        <v>266</v>
      </c>
      <c r="D188" s="147" t="str">
        <f t="shared" si="33"/>
        <v/>
      </c>
      <c r="E188" s="93"/>
      <c r="F188" s="93">
        <v>0</v>
      </c>
      <c r="G188" s="94">
        <v>0</v>
      </c>
      <c r="H188" s="162">
        <f t="shared" si="34"/>
        <v>0</v>
      </c>
      <c r="I188" s="141" t="s">
        <v>69</v>
      </c>
      <c r="J188" s="166"/>
      <c r="K188" s="170"/>
      <c r="L188" s="96" t="s">
        <v>189</v>
      </c>
      <c r="M188" s="96" t="s">
        <v>189</v>
      </c>
      <c r="N188" s="96" t="s">
        <v>189</v>
      </c>
      <c r="O188" s="96" t="s">
        <v>189</v>
      </c>
      <c r="P188" s="96" t="s">
        <v>189</v>
      </c>
      <c r="Q188" s="96" t="s">
        <v>189</v>
      </c>
    </row>
    <row r="189" spans="2:18" ht="20.25" hidden="1" customHeight="1" x14ac:dyDescent="0.25">
      <c r="B189" s="101" t="s">
        <v>459</v>
      </c>
      <c r="C189" s="93">
        <v>267</v>
      </c>
      <c r="D189" s="147" t="str">
        <f t="shared" si="33"/>
        <v/>
      </c>
      <c r="E189" s="93"/>
      <c r="F189" s="93">
        <v>0</v>
      </c>
      <c r="G189" s="94">
        <v>0</v>
      </c>
      <c r="H189" s="162">
        <f t="shared" si="34"/>
        <v>0</v>
      </c>
      <c r="I189" s="141" t="s">
        <v>70</v>
      </c>
      <c r="J189" s="166"/>
      <c r="K189" s="170"/>
      <c r="L189" s="96" t="s">
        <v>189</v>
      </c>
      <c r="M189" s="96" t="s">
        <v>189</v>
      </c>
      <c r="N189" s="96" t="s">
        <v>189</v>
      </c>
      <c r="O189" s="96" t="s">
        <v>189</v>
      </c>
      <c r="P189" s="96" t="s">
        <v>189</v>
      </c>
      <c r="Q189" s="96" t="s">
        <v>189</v>
      </c>
    </row>
    <row r="190" spans="2:18" ht="20.25" hidden="1" customHeight="1" x14ac:dyDescent="0.25">
      <c r="B190" s="101" t="s">
        <v>460</v>
      </c>
      <c r="C190" s="93">
        <v>268</v>
      </c>
      <c r="D190" s="147" t="str">
        <f t="shared" ref="D190" si="35">IF(H190=0,"",IF(ISTEXT(H190),"",C190))</f>
        <v/>
      </c>
      <c r="E190" s="93"/>
      <c r="F190" s="93">
        <v>0</v>
      </c>
      <c r="G190" s="94">
        <v>0</v>
      </c>
      <c r="H190" s="162">
        <f>SUM(K190:Q190)</f>
        <v>0</v>
      </c>
      <c r="I190" s="168" t="s">
        <v>469</v>
      </c>
      <c r="J190" s="166"/>
      <c r="K190" s="170"/>
      <c r="L190" s="96" t="s">
        <v>189</v>
      </c>
      <c r="M190" s="96" t="s">
        <v>189</v>
      </c>
      <c r="N190" s="96" t="s">
        <v>189</v>
      </c>
      <c r="O190" s="96" t="s">
        <v>189</v>
      </c>
      <c r="P190" s="96" t="s">
        <v>189</v>
      </c>
      <c r="Q190" s="96" t="s">
        <v>189</v>
      </c>
    </row>
    <row r="191" spans="2:18" ht="20.25" hidden="1" customHeight="1" x14ac:dyDescent="0.25">
      <c r="B191" s="101" t="s">
        <v>460</v>
      </c>
      <c r="C191" s="93">
        <v>269</v>
      </c>
      <c r="D191" s="147" t="str">
        <f t="shared" si="33"/>
        <v/>
      </c>
      <c r="E191" s="93"/>
      <c r="F191" s="93">
        <v>0</v>
      </c>
      <c r="G191" s="94">
        <v>0</v>
      </c>
      <c r="H191" s="162" t="s">
        <v>8</v>
      </c>
      <c r="I191" s="141" t="s">
        <v>71</v>
      </c>
      <c r="J191" s="166"/>
      <c r="K191" s="96" t="s">
        <v>8</v>
      </c>
      <c r="L191" s="96" t="s">
        <v>189</v>
      </c>
      <c r="M191" s="96" t="s">
        <v>189</v>
      </c>
      <c r="N191" s="96" t="s">
        <v>189</v>
      </c>
      <c r="O191" s="96" t="s">
        <v>189</v>
      </c>
      <c r="P191" s="96" t="s">
        <v>189</v>
      </c>
      <c r="Q191" s="96" t="s">
        <v>189</v>
      </c>
    </row>
    <row r="192" spans="2:18" ht="20.25" hidden="1" customHeight="1" x14ac:dyDescent="0.25">
      <c r="B192" s="101" t="s">
        <v>461</v>
      </c>
      <c r="C192" s="93">
        <v>270</v>
      </c>
      <c r="D192" s="147" t="str">
        <f t="shared" si="33"/>
        <v/>
      </c>
      <c r="E192" s="93"/>
      <c r="F192" s="93">
        <v>0</v>
      </c>
      <c r="G192" s="94">
        <v>0</v>
      </c>
      <c r="H192" s="162" t="s">
        <v>8</v>
      </c>
      <c r="I192" s="141" t="s">
        <v>72</v>
      </c>
      <c r="J192" s="166"/>
      <c r="K192" s="171" t="s">
        <v>8</v>
      </c>
      <c r="L192" s="96" t="s">
        <v>189</v>
      </c>
      <c r="M192" s="96" t="s">
        <v>189</v>
      </c>
      <c r="N192" s="96" t="s">
        <v>189</v>
      </c>
      <c r="O192" s="96" t="s">
        <v>189</v>
      </c>
      <c r="P192" s="96" t="s">
        <v>189</v>
      </c>
      <c r="Q192" s="96" t="s">
        <v>189</v>
      </c>
    </row>
    <row r="193" spans="2:18" ht="20.25" hidden="1" customHeight="1" x14ac:dyDescent="0.25">
      <c r="B193" s="101" t="s">
        <v>461</v>
      </c>
      <c r="C193" s="93">
        <v>271</v>
      </c>
      <c r="D193" s="147" t="str">
        <f t="shared" si="33"/>
        <v/>
      </c>
      <c r="E193" s="93"/>
      <c r="F193" s="93">
        <v>0</v>
      </c>
      <c r="G193" s="94">
        <v>0</v>
      </c>
      <c r="H193" s="162" t="s">
        <v>8</v>
      </c>
      <c r="I193" s="141" t="s">
        <v>416</v>
      </c>
      <c r="J193" s="166"/>
      <c r="K193" s="96" t="s">
        <v>8</v>
      </c>
      <c r="L193" s="96" t="s">
        <v>189</v>
      </c>
      <c r="M193" s="96" t="s">
        <v>189</v>
      </c>
      <c r="N193" s="96" t="s">
        <v>189</v>
      </c>
      <c r="O193" s="96" t="s">
        <v>189</v>
      </c>
      <c r="P193" s="96" t="s">
        <v>189</v>
      </c>
      <c r="Q193" s="96" t="s">
        <v>189</v>
      </c>
      <c r="R193" s="121"/>
    </row>
    <row r="194" spans="2:18" ht="20.25" hidden="1" customHeight="1" x14ac:dyDescent="0.25">
      <c r="B194" s="101" t="s">
        <v>460</v>
      </c>
      <c r="C194" s="93">
        <v>272</v>
      </c>
      <c r="D194" s="147" t="str">
        <f t="shared" si="33"/>
        <v/>
      </c>
      <c r="E194" s="93"/>
      <c r="F194" s="93">
        <v>0</v>
      </c>
      <c r="G194" s="94">
        <v>0</v>
      </c>
      <c r="H194" s="162" t="s">
        <v>8</v>
      </c>
      <c r="I194" s="141" t="s">
        <v>73</v>
      </c>
      <c r="J194" s="166"/>
      <c r="K194" s="171" t="s">
        <v>8</v>
      </c>
      <c r="L194" s="96" t="s">
        <v>189</v>
      </c>
      <c r="M194" s="96" t="s">
        <v>189</v>
      </c>
      <c r="N194" s="96" t="s">
        <v>189</v>
      </c>
      <c r="O194" s="96" t="s">
        <v>189</v>
      </c>
      <c r="P194" s="96" t="s">
        <v>189</v>
      </c>
      <c r="Q194" s="96" t="s">
        <v>189</v>
      </c>
    </row>
    <row r="195" spans="2:18" ht="20.25" hidden="1" customHeight="1" x14ac:dyDescent="0.25">
      <c r="B195" s="101" t="s">
        <v>462</v>
      </c>
      <c r="C195" s="93">
        <v>273</v>
      </c>
      <c r="D195" s="147" t="str">
        <f t="shared" si="33"/>
        <v/>
      </c>
      <c r="E195" s="93"/>
      <c r="F195" s="93">
        <v>0</v>
      </c>
      <c r="G195" s="94">
        <v>0</v>
      </c>
      <c r="H195" s="162">
        <f t="shared" si="34"/>
        <v>0</v>
      </c>
      <c r="I195" s="141" t="s">
        <v>170</v>
      </c>
      <c r="J195" s="166"/>
      <c r="K195" s="170"/>
      <c r="L195" s="96" t="s">
        <v>189</v>
      </c>
      <c r="M195" s="96" t="s">
        <v>189</v>
      </c>
      <c r="N195" s="96" t="s">
        <v>189</v>
      </c>
      <c r="O195" s="96" t="s">
        <v>189</v>
      </c>
      <c r="P195" s="96" t="s">
        <v>189</v>
      </c>
      <c r="Q195" s="96" t="s">
        <v>189</v>
      </c>
    </row>
    <row r="196" spans="2:18" ht="20.25" hidden="1" customHeight="1" x14ac:dyDescent="0.25">
      <c r="B196" s="101" t="s">
        <v>460</v>
      </c>
      <c r="C196" s="93">
        <v>274</v>
      </c>
      <c r="D196" s="147" t="str">
        <f t="shared" si="33"/>
        <v/>
      </c>
      <c r="E196" s="93"/>
      <c r="F196" s="93"/>
      <c r="G196" s="94"/>
      <c r="H196" s="162">
        <f t="shared" si="34"/>
        <v>0</v>
      </c>
      <c r="I196" s="141" t="s">
        <v>335</v>
      </c>
      <c r="J196" s="166"/>
      <c r="K196" s="170"/>
      <c r="L196" s="96" t="s">
        <v>189</v>
      </c>
      <c r="M196" s="96" t="s">
        <v>189</v>
      </c>
      <c r="N196" s="96" t="s">
        <v>189</v>
      </c>
      <c r="O196" s="96" t="s">
        <v>189</v>
      </c>
      <c r="P196" s="96" t="s">
        <v>189</v>
      </c>
      <c r="Q196" s="96" t="s">
        <v>189</v>
      </c>
    </row>
    <row r="197" spans="2:18" ht="20.25" hidden="1" customHeight="1" x14ac:dyDescent="0.25">
      <c r="B197" s="101" t="s">
        <v>460</v>
      </c>
      <c r="C197" s="93">
        <v>275</v>
      </c>
      <c r="D197" s="147" t="str">
        <f t="shared" si="33"/>
        <v/>
      </c>
      <c r="E197" s="93"/>
      <c r="F197" s="93">
        <v>0</v>
      </c>
      <c r="G197" s="94">
        <v>0</v>
      </c>
      <c r="H197" s="162">
        <f t="shared" si="34"/>
        <v>0</v>
      </c>
      <c r="I197" s="141" t="s">
        <v>74</v>
      </c>
      <c r="J197" s="166"/>
      <c r="K197" s="170"/>
      <c r="L197" s="96" t="s">
        <v>189</v>
      </c>
      <c r="M197" s="96" t="s">
        <v>189</v>
      </c>
      <c r="N197" s="96" t="s">
        <v>189</v>
      </c>
      <c r="O197" s="96" t="s">
        <v>189</v>
      </c>
      <c r="P197" s="96" t="s">
        <v>189</v>
      </c>
      <c r="Q197" s="96" t="s">
        <v>189</v>
      </c>
    </row>
    <row r="198" spans="2:18" ht="20.25" hidden="1" customHeight="1" x14ac:dyDescent="0.25">
      <c r="B198" s="101" t="s">
        <v>459</v>
      </c>
      <c r="C198" s="93">
        <v>276</v>
      </c>
      <c r="D198" s="147" t="str">
        <f t="shared" si="33"/>
        <v/>
      </c>
      <c r="E198" s="93"/>
      <c r="F198" s="93"/>
      <c r="G198" s="94"/>
      <c r="H198" s="162">
        <f t="shared" si="34"/>
        <v>0</v>
      </c>
      <c r="I198" s="141" t="s">
        <v>334</v>
      </c>
      <c r="J198" s="166"/>
      <c r="K198" s="170"/>
      <c r="L198" s="96" t="s">
        <v>189</v>
      </c>
      <c r="M198" s="96" t="s">
        <v>189</v>
      </c>
      <c r="N198" s="96" t="s">
        <v>189</v>
      </c>
      <c r="O198" s="96" t="s">
        <v>189</v>
      </c>
      <c r="P198" s="96" t="s">
        <v>189</v>
      </c>
      <c r="Q198" s="96" t="s">
        <v>189</v>
      </c>
    </row>
    <row r="199" spans="2:18" ht="20.25" hidden="1" customHeight="1" x14ac:dyDescent="0.25">
      <c r="B199" s="101" t="s">
        <v>462</v>
      </c>
      <c r="C199" s="93">
        <v>277</v>
      </c>
      <c r="D199" s="147" t="str">
        <f t="shared" si="33"/>
        <v/>
      </c>
      <c r="E199" s="93"/>
      <c r="F199" s="93">
        <v>0</v>
      </c>
      <c r="G199" s="94">
        <v>0</v>
      </c>
      <c r="H199" s="162" t="s">
        <v>8</v>
      </c>
      <c r="I199" s="141" t="s">
        <v>75</v>
      </c>
      <c r="J199" s="166"/>
      <c r="K199" s="96" t="s">
        <v>8</v>
      </c>
      <c r="L199" s="96" t="s">
        <v>189</v>
      </c>
      <c r="M199" s="96" t="s">
        <v>189</v>
      </c>
      <c r="N199" s="96" t="s">
        <v>189</v>
      </c>
      <c r="O199" s="96" t="s">
        <v>189</v>
      </c>
      <c r="P199" s="96" t="s">
        <v>189</v>
      </c>
      <c r="Q199" s="96" t="s">
        <v>189</v>
      </c>
    </row>
    <row r="200" spans="2:18" ht="20.25" hidden="1" customHeight="1" x14ac:dyDescent="0.25">
      <c r="B200" s="101" t="s">
        <v>460</v>
      </c>
      <c r="C200" s="93">
        <v>278</v>
      </c>
      <c r="D200" s="147" t="str">
        <f t="shared" ref="D200" si="36">IF(H200=0,"",IF(ISTEXT(H200),"",C200))</f>
        <v/>
      </c>
      <c r="E200" s="93"/>
      <c r="F200" s="93"/>
      <c r="G200" s="94"/>
      <c r="H200" s="162" t="s">
        <v>8</v>
      </c>
      <c r="I200" s="141" t="s">
        <v>371</v>
      </c>
      <c r="J200" s="166"/>
      <c r="K200" s="96" t="s">
        <v>8</v>
      </c>
      <c r="L200" s="96" t="s">
        <v>189</v>
      </c>
      <c r="M200" s="96" t="s">
        <v>189</v>
      </c>
      <c r="N200" s="96" t="s">
        <v>189</v>
      </c>
      <c r="O200" s="96" t="s">
        <v>189</v>
      </c>
      <c r="P200" s="96" t="s">
        <v>189</v>
      </c>
      <c r="Q200" s="96" t="s">
        <v>189</v>
      </c>
      <c r="R200" s="87" t="s">
        <v>372</v>
      </c>
    </row>
    <row r="201" spans="2:18" ht="20.25" hidden="1" customHeight="1" x14ac:dyDescent="0.25">
      <c r="B201" s="101" t="s">
        <v>460</v>
      </c>
      <c r="C201" s="93">
        <v>279</v>
      </c>
      <c r="D201" s="147" t="str">
        <f t="shared" ref="D201" si="37">IF(H201=0,"",IF(ISTEXT(H201),"",C201))</f>
        <v/>
      </c>
      <c r="E201" s="93"/>
      <c r="F201" s="93">
        <v>0</v>
      </c>
      <c r="G201" s="94">
        <v>0</v>
      </c>
      <c r="H201" s="162">
        <f t="shared" si="34"/>
        <v>0</v>
      </c>
      <c r="I201" s="141" t="s">
        <v>350</v>
      </c>
      <c r="J201" s="166"/>
      <c r="K201" s="170"/>
      <c r="L201" s="96" t="s">
        <v>189</v>
      </c>
      <c r="M201" s="96" t="s">
        <v>189</v>
      </c>
      <c r="N201" s="96" t="s">
        <v>189</v>
      </c>
      <c r="O201" s="96" t="s">
        <v>189</v>
      </c>
      <c r="P201" s="96" t="s">
        <v>189</v>
      </c>
      <c r="Q201" s="96" t="s">
        <v>189</v>
      </c>
    </row>
    <row r="202" spans="2:18" ht="20.25" hidden="1" customHeight="1" x14ac:dyDescent="0.25">
      <c r="B202" s="101" t="s">
        <v>460</v>
      </c>
      <c r="C202" s="93">
        <v>280</v>
      </c>
      <c r="D202" s="147" t="str">
        <f t="shared" si="33"/>
        <v/>
      </c>
      <c r="E202" s="93"/>
      <c r="F202" s="93"/>
      <c r="G202" s="94"/>
      <c r="H202" s="162" t="s">
        <v>8</v>
      </c>
      <c r="I202" s="141" t="s">
        <v>268</v>
      </c>
      <c r="J202" s="166"/>
      <c r="K202" s="96" t="s">
        <v>8</v>
      </c>
      <c r="L202" s="96" t="s">
        <v>189</v>
      </c>
      <c r="M202" s="96" t="s">
        <v>189</v>
      </c>
      <c r="N202" s="96" t="s">
        <v>189</v>
      </c>
      <c r="O202" s="96" t="s">
        <v>189</v>
      </c>
      <c r="P202" s="96" t="s">
        <v>189</v>
      </c>
      <c r="Q202" s="96" t="s">
        <v>189</v>
      </c>
    </row>
    <row r="203" spans="2:18" ht="20.25" hidden="1" customHeight="1" x14ac:dyDescent="0.25">
      <c r="B203" s="101" t="s">
        <v>460</v>
      </c>
      <c r="C203" s="93">
        <v>281</v>
      </c>
      <c r="D203" s="147" t="str">
        <f t="shared" si="33"/>
        <v/>
      </c>
      <c r="E203" s="93"/>
      <c r="F203" s="93">
        <v>0</v>
      </c>
      <c r="G203" s="94">
        <v>0</v>
      </c>
      <c r="H203" s="162">
        <f t="shared" si="34"/>
        <v>0</v>
      </c>
      <c r="I203" s="141" t="s">
        <v>76</v>
      </c>
      <c r="J203" s="166"/>
      <c r="K203" s="170"/>
      <c r="L203" s="96" t="s">
        <v>189</v>
      </c>
      <c r="M203" s="96" t="s">
        <v>189</v>
      </c>
      <c r="N203" s="96" t="s">
        <v>189</v>
      </c>
      <c r="O203" s="96" t="s">
        <v>189</v>
      </c>
      <c r="P203" s="96" t="s">
        <v>189</v>
      </c>
      <c r="Q203" s="96" t="s">
        <v>189</v>
      </c>
    </row>
    <row r="204" spans="2:18" ht="20.25" hidden="1" customHeight="1" x14ac:dyDescent="0.25">
      <c r="B204" s="101" t="s">
        <v>460</v>
      </c>
      <c r="C204" s="93">
        <v>282</v>
      </c>
      <c r="D204" s="147" t="str">
        <f t="shared" ref="D204:D215" si="38">IF(H204=0,"",IF(ISTEXT(H204),"",C204))</f>
        <v/>
      </c>
      <c r="E204" s="93"/>
      <c r="F204" s="93">
        <v>0</v>
      </c>
      <c r="G204" s="94">
        <v>0</v>
      </c>
      <c r="H204" s="162">
        <f>SUM(K204:Q204)</f>
        <v>0</v>
      </c>
      <c r="I204" s="141" t="s">
        <v>309</v>
      </c>
      <c r="J204" s="166"/>
      <c r="K204" s="170"/>
      <c r="L204" s="96" t="s">
        <v>189</v>
      </c>
      <c r="M204" s="96" t="s">
        <v>189</v>
      </c>
      <c r="N204" s="96" t="s">
        <v>189</v>
      </c>
      <c r="O204" s="96" t="s">
        <v>189</v>
      </c>
      <c r="P204" s="96" t="s">
        <v>189</v>
      </c>
      <c r="Q204" s="96" t="s">
        <v>189</v>
      </c>
    </row>
    <row r="205" spans="2:18" ht="20.25" hidden="1" customHeight="1" x14ac:dyDescent="0.25">
      <c r="B205" s="101" t="s">
        <v>462</v>
      </c>
      <c r="C205" s="93">
        <v>283</v>
      </c>
      <c r="D205" s="147" t="str">
        <f t="shared" si="38"/>
        <v/>
      </c>
      <c r="E205" s="93"/>
      <c r="F205" s="93">
        <v>0</v>
      </c>
      <c r="G205" s="94">
        <v>0</v>
      </c>
      <c r="H205" s="162">
        <f t="shared" si="34"/>
        <v>0</v>
      </c>
      <c r="I205" s="141" t="s">
        <v>138</v>
      </c>
      <c r="J205" s="166"/>
      <c r="K205" s="170"/>
      <c r="L205" s="96" t="s">
        <v>189</v>
      </c>
      <c r="M205" s="96" t="s">
        <v>189</v>
      </c>
      <c r="N205" s="96" t="s">
        <v>189</v>
      </c>
      <c r="O205" s="96" t="s">
        <v>189</v>
      </c>
      <c r="P205" s="96" t="s">
        <v>189</v>
      </c>
      <c r="Q205" s="96" t="s">
        <v>189</v>
      </c>
    </row>
    <row r="206" spans="2:18" ht="20.25" hidden="1" customHeight="1" x14ac:dyDescent="0.25">
      <c r="B206" s="101" t="s">
        <v>461</v>
      </c>
      <c r="C206" s="93">
        <v>284</v>
      </c>
      <c r="D206" s="147" t="str">
        <f t="shared" si="38"/>
        <v/>
      </c>
      <c r="E206" s="93"/>
      <c r="F206" s="93">
        <v>0</v>
      </c>
      <c r="G206" s="94">
        <v>0</v>
      </c>
      <c r="H206" s="162" t="s">
        <v>8</v>
      </c>
      <c r="I206" s="141" t="s">
        <v>77</v>
      </c>
      <c r="J206" s="166"/>
      <c r="K206" s="96" t="s">
        <v>8</v>
      </c>
      <c r="L206" s="96" t="s">
        <v>189</v>
      </c>
      <c r="M206" s="96" t="s">
        <v>189</v>
      </c>
      <c r="N206" s="96" t="s">
        <v>189</v>
      </c>
      <c r="O206" s="96" t="s">
        <v>189</v>
      </c>
      <c r="P206" s="96" t="s">
        <v>189</v>
      </c>
      <c r="Q206" s="96" t="s">
        <v>189</v>
      </c>
      <c r="R206" s="87" t="s">
        <v>442</v>
      </c>
    </row>
    <row r="207" spans="2:18" ht="20.25" hidden="1" customHeight="1" x14ac:dyDescent="0.25">
      <c r="B207" s="101" t="s">
        <v>461</v>
      </c>
      <c r="C207" s="93">
        <v>285</v>
      </c>
      <c r="D207" s="147" t="str">
        <f t="shared" ref="D207" si="39">IF(H207=0,"",IF(ISTEXT(H207),"",C207))</f>
        <v/>
      </c>
      <c r="E207" s="93"/>
      <c r="F207" s="93">
        <v>0</v>
      </c>
      <c r="G207" s="94">
        <v>0</v>
      </c>
      <c r="H207" s="162">
        <f t="shared" si="34"/>
        <v>0</v>
      </c>
      <c r="I207" s="141" t="s">
        <v>415</v>
      </c>
      <c r="J207" s="166"/>
      <c r="K207" s="170"/>
      <c r="L207" s="96" t="s">
        <v>189</v>
      </c>
      <c r="M207" s="96" t="s">
        <v>189</v>
      </c>
      <c r="N207" s="96" t="s">
        <v>189</v>
      </c>
      <c r="O207" s="96" t="s">
        <v>189</v>
      </c>
      <c r="P207" s="96" t="s">
        <v>189</v>
      </c>
      <c r="Q207" s="96" t="s">
        <v>189</v>
      </c>
    </row>
    <row r="208" spans="2:18" ht="20.25" hidden="1" customHeight="1" x14ac:dyDescent="0.25">
      <c r="B208" s="101" t="s">
        <v>460</v>
      </c>
      <c r="C208" s="93">
        <v>286</v>
      </c>
      <c r="D208" s="147" t="str">
        <f t="shared" si="38"/>
        <v/>
      </c>
      <c r="E208" s="93"/>
      <c r="F208" s="93">
        <v>0</v>
      </c>
      <c r="G208" s="94">
        <v>0</v>
      </c>
      <c r="H208" s="162" t="s">
        <v>8</v>
      </c>
      <c r="I208" s="141" t="s">
        <v>78</v>
      </c>
      <c r="J208" s="166"/>
      <c r="K208" s="171" t="s">
        <v>8</v>
      </c>
      <c r="L208" s="96" t="s">
        <v>189</v>
      </c>
      <c r="M208" s="96" t="s">
        <v>189</v>
      </c>
      <c r="N208" s="96" t="s">
        <v>189</v>
      </c>
      <c r="O208" s="96" t="s">
        <v>189</v>
      </c>
      <c r="P208" s="96" t="s">
        <v>189</v>
      </c>
      <c r="Q208" s="96" t="s">
        <v>189</v>
      </c>
    </row>
    <row r="209" spans="2:18" ht="20.25" hidden="1" customHeight="1" x14ac:dyDescent="0.25">
      <c r="B209" s="101" t="s">
        <v>460</v>
      </c>
      <c r="C209" s="93">
        <v>287</v>
      </c>
      <c r="D209" s="147" t="str">
        <f t="shared" si="38"/>
        <v/>
      </c>
      <c r="E209" s="93"/>
      <c r="F209" s="93">
        <v>0</v>
      </c>
      <c r="G209" s="94">
        <v>0</v>
      </c>
      <c r="H209" s="162" t="s">
        <v>8</v>
      </c>
      <c r="I209" s="141" t="s">
        <v>96</v>
      </c>
      <c r="J209" s="166"/>
      <c r="K209" s="96" t="s">
        <v>8</v>
      </c>
      <c r="L209" s="96" t="s">
        <v>189</v>
      </c>
      <c r="M209" s="96" t="s">
        <v>189</v>
      </c>
      <c r="N209" s="96" t="s">
        <v>189</v>
      </c>
      <c r="O209" s="96" t="s">
        <v>189</v>
      </c>
      <c r="P209" s="96" t="s">
        <v>189</v>
      </c>
      <c r="Q209" s="96" t="s">
        <v>189</v>
      </c>
    </row>
    <row r="210" spans="2:18" ht="20.25" hidden="1" customHeight="1" x14ac:dyDescent="0.25">
      <c r="B210" s="101" t="s">
        <v>461</v>
      </c>
      <c r="C210" s="93">
        <v>288</v>
      </c>
      <c r="D210" s="147" t="str">
        <f t="shared" si="38"/>
        <v/>
      </c>
      <c r="E210" s="93"/>
      <c r="F210" s="93">
        <v>0</v>
      </c>
      <c r="G210" s="94">
        <v>0</v>
      </c>
      <c r="H210" s="162">
        <f t="shared" si="34"/>
        <v>0</v>
      </c>
      <c r="I210" s="141" t="s">
        <v>79</v>
      </c>
      <c r="J210" s="166"/>
      <c r="K210" s="170"/>
      <c r="L210" s="96" t="s">
        <v>189</v>
      </c>
      <c r="M210" s="96" t="s">
        <v>189</v>
      </c>
      <c r="N210" s="96" t="s">
        <v>189</v>
      </c>
      <c r="O210" s="96" t="s">
        <v>189</v>
      </c>
      <c r="P210" s="96" t="s">
        <v>189</v>
      </c>
      <c r="Q210" s="96" t="s">
        <v>189</v>
      </c>
    </row>
    <row r="211" spans="2:18" ht="20.25" hidden="1" customHeight="1" x14ac:dyDescent="0.25">
      <c r="B211" s="101" t="s">
        <v>461</v>
      </c>
      <c r="C211" s="93">
        <v>289</v>
      </c>
      <c r="D211" s="147" t="str">
        <f t="shared" ref="D211" si="40">IF(H211=0,"",IF(ISTEXT(H211),"",C211))</f>
        <v/>
      </c>
      <c r="E211" s="93"/>
      <c r="F211" s="93">
        <v>0</v>
      </c>
      <c r="G211" s="94">
        <v>0</v>
      </c>
      <c r="H211" s="162">
        <f t="shared" si="34"/>
        <v>0</v>
      </c>
      <c r="I211" s="141" t="s">
        <v>414</v>
      </c>
      <c r="J211" s="166"/>
      <c r="K211" s="170"/>
      <c r="L211" s="96" t="s">
        <v>189</v>
      </c>
      <c r="M211" s="96" t="s">
        <v>189</v>
      </c>
      <c r="N211" s="96" t="s">
        <v>189</v>
      </c>
      <c r="O211" s="96" t="s">
        <v>189</v>
      </c>
      <c r="P211" s="96" t="s">
        <v>189</v>
      </c>
      <c r="Q211" s="96" t="s">
        <v>189</v>
      </c>
    </row>
    <row r="212" spans="2:18" ht="20.25" hidden="1" customHeight="1" x14ac:dyDescent="0.25">
      <c r="B212" s="101" t="s">
        <v>460</v>
      </c>
      <c r="C212" s="93">
        <v>290</v>
      </c>
      <c r="D212" s="147" t="str">
        <f t="shared" si="38"/>
        <v/>
      </c>
      <c r="E212" s="93"/>
      <c r="F212" s="93">
        <v>0</v>
      </c>
      <c r="G212" s="94">
        <v>0</v>
      </c>
      <c r="H212" s="162" t="s">
        <v>8</v>
      </c>
      <c r="I212" s="141" t="s">
        <v>80</v>
      </c>
      <c r="J212" s="166"/>
      <c r="K212" s="171" t="s">
        <v>8</v>
      </c>
      <c r="L212" s="96" t="s">
        <v>189</v>
      </c>
      <c r="M212" s="96" t="s">
        <v>189</v>
      </c>
      <c r="N212" s="96" t="s">
        <v>189</v>
      </c>
      <c r="O212" s="96" t="s">
        <v>189</v>
      </c>
      <c r="P212" s="96" t="s">
        <v>189</v>
      </c>
      <c r="Q212" s="96" t="s">
        <v>189</v>
      </c>
    </row>
    <row r="213" spans="2:18" ht="20.25" hidden="1" customHeight="1" x14ac:dyDescent="0.25">
      <c r="B213" s="101" t="s">
        <v>460</v>
      </c>
      <c r="C213" s="93">
        <v>291</v>
      </c>
      <c r="D213" s="147" t="str">
        <f t="shared" si="38"/>
        <v/>
      </c>
      <c r="E213" s="93"/>
      <c r="F213" s="93">
        <v>0</v>
      </c>
      <c r="G213" s="94">
        <v>0</v>
      </c>
      <c r="H213" s="162">
        <f t="shared" si="34"/>
        <v>0</v>
      </c>
      <c r="I213" s="141" t="s">
        <v>81</v>
      </c>
      <c r="J213" s="166"/>
      <c r="K213" s="170"/>
      <c r="L213" s="96" t="s">
        <v>189</v>
      </c>
      <c r="M213" s="96" t="s">
        <v>189</v>
      </c>
      <c r="N213" s="96" t="s">
        <v>189</v>
      </c>
      <c r="O213" s="96" t="s">
        <v>189</v>
      </c>
      <c r="P213" s="96" t="s">
        <v>189</v>
      </c>
      <c r="Q213" s="96" t="s">
        <v>189</v>
      </c>
    </row>
    <row r="214" spans="2:18" ht="20.25" hidden="1" customHeight="1" x14ac:dyDescent="0.25">
      <c r="B214" s="101" t="s">
        <v>460</v>
      </c>
      <c r="C214" s="93">
        <v>292</v>
      </c>
      <c r="D214" s="147" t="str">
        <f t="shared" si="38"/>
        <v/>
      </c>
      <c r="E214" s="93"/>
      <c r="F214" s="93">
        <v>0</v>
      </c>
      <c r="G214" s="94">
        <v>0</v>
      </c>
      <c r="H214" s="162" t="s">
        <v>8</v>
      </c>
      <c r="I214" s="141" t="s">
        <v>82</v>
      </c>
      <c r="J214" s="166"/>
      <c r="K214" s="96" t="s">
        <v>8</v>
      </c>
      <c r="L214" s="96" t="s">
        <v>189</v>
      </c>
      <c r="M214" s="96" t="s">
        <v>189</v>
      </c>
      <c r="N214" s="96" t="s">
        <v>189</v>
      </c>
      <c r="O214" s="96" t="s">
        <v>189</v>
      </c>
      <c r="P214" s="96" t="s">
        <v>189</v>
      </c>
      <c r="Q214" s="96" t="s">
        <v>189</v>
      </c>
      <c r="R214" s="87" t="s">
        <v>441</v>
      </c>
    </row>
    <row r="215" spans="2:18" ht="20.25" hidden="1" customHeight="1" x14ac:dyDescent="0.25">
      <c r="B215" s="101" t="s">
        <v>460</v>
      </c>
      <c r="C215" s="93">
        <v>293</v>
      </c>
      <c r="D215" s="147" t="str">
        <f t="shared" si="38"/>
        <v/>
      </c>
      <c r="E215" s="93"/>
      <c r="F215" s="93">
        <v>0</v>
      </c>
      <c r="G215" s="94">
        <v>0</v>
      </c>
      <c r="H215" s="162">
        <f t="shared" si="34"/>
        <v>0</v>
      </c>
      <c r="I215" s="141" t="s">
        <v>83</v>
      </c>
      <c r="J215" s="166"/>
      <c r="K215" s="170"/>
      <c r="L215" s="96" t="s">
        <v>189</v>
      </c>
      <c r="M215" s="96" t="s">
        <v>189</v>
      </c>
      <c r="N215" s="96" t="s">
        <v>189</v>
      </c>
      <c r="O215" s="96" t="s">
        <v>189</v>
      </c>
      <c r="P215" s="96" t="s">
        <v>189</v>
      </c>
      <c r="Q215" s="96" t="s">
        <v>189</v>
      </c>
    </row>
  </sheetData>
  <sheetProtection formatCells="0"/>
  <mergeCells count="35">
    <mergeCell ref="H4:H8"/>
    <mergeCell ref="L4:M4"/>
    <mergeCell ref="I4:K8"/>
    <mergeCell ref="L8:M8"/>
    <mergeCell ref="N8:Q8"/>
    <mergeCell ref="N7:Q7"/>
    <mergeCell ref="L5:M5"/>
    <mergeCell ref="N5:Q5"/>
    <mergeCell ref="N4:Q4"/>
    <mergeCell ref="L6:M6"/>
    <mergeCell ref="N6:Q6"/>
    <mergeCell ref="L7:M7"/>
    <mergeCell ref="H14:H16"/>
    <mergeCell ref="L11:M11"/>
    <mergeCell ref="N11:Q11"/>
    <mergeCell ref="I14:Q16"/>
    <mergeCell ref="R1:X3"/>
    <mergeCell ref="I3:J3"/>
    <mergeCell ref="J1:K1"/>
    <mergeCell ref="N1:O1"/>
    <mergeCell ref="J2:K2"/>
    <mergeCell ref="N2:O2"/>
    <mergeCell ref="H1:I2"/>
    <mergeCell ref="L2:M2"/>
    <mergeCell ref="L1:M1"/>
    <mergeCell ref="P1:Q1"/>
    <mergeCell ref="P2:Q2"/>
    <mergeCell ref="P3:Q3"/>
    <mergeCell ref="L10:M10"/>
    <mergeCell ref="N10:Q10"/>
    <mergeCell ref="L12:Q13"/>
    <mergeCell ref="H9:H13"/>
    <mergeCell ref="I9:K13"/>
    <mergeCell ref="L9:M9"/>
    <mergeCell ref="N9:Q9"/>
  </mergeCells>
  <phoneticPr fontId="59" type="noConversion"/>
  <conditionalFormatting sqref="H53:Q53 H100:Q101 H18:Q19 H109:Q109 H127:J136 H187:I189 H164:Q165 H59:J60 H111:J111 H61:Q62 H56:J57 K55:K60 I75:J99 H151:Q152 H172:J173 L172:Q172 J174:J215 H138:J150 H22:Q22 H20:K20 H35:Q36 H23:K34 H50:Q50 H37:K49 H54:K54 H68:Q68 H63:K67 H69:K69 H102:K102 H110:K110 H163:K163 H166:K171 K92:K98 H174:I184 I70:J73 H70:H99 K70:K90 H104:J108 K103:K108 K111:K150 I112:J116 I118:J126 H112:H126 K172:K215 H191:I215 H153:K161">
    <cfRule type="containsText" dxfId="245" priority="5685" operator="containsText" text="n/a">
      <formula>NOT(ISERROR(SEARCH("n/a",H18)))</formula>
    </cfRule>
    <cfRule type="expression" dxfId="244" priority="5688">
      <formula>$H18="out"</formula>
    </cfRule>
    <cfRule type="containsText" dxfId="243" priority="5689" operator="containsText" text="out">
      <formula>NOT(ISERROR(SEARCH("out",H18)))</formula>
    </cfRule>
    <cfRule type="expression" dxfId="242" priority="5690">
      <formula>$E18=2</formula>
    </cfRule>
    <cfRule type="expression" dxfId="241" priority="5691">
      <formula>$E18=1</formula>
    </cfRule>
    <cfRule type="expression" dxfId="240" priority="5692">
      <formula>$R18&gt;0</formula>
    </cfRule>
  </conditionalFormatting>
  <conditionalFormatting sqref="D53:D54 D22:D50 D118:D136 D187:D189 D59:D73 D56:D57 D104:D116 D18:D20 D75:D102 D138:D161 D163:D184 D191:D215">
    <cfRule type="expression" dxfId="239" priority="5686">
      <formula>$E18=2</formula>
    </cfRule>
    <cfRule type="expression" dxfId="238" priority="5687">
      <formula>$E18=1</formula>
    </cfRule>
  </conditionalFormatting>
  <conditionalFormatting sqref="H55:J55">
    <cfRule type="containsText" dxfId="237" priority="5245" operator="containsText" text="n/a">
      <formula>NOT(ISERROR(SEARCH("n/a",H55)))</formula>
    </cfRule>
    <cfRule type="expression" dxfId="236" priority="5248">
      <formula>$H55="out"</formula>
    </cfRule>
    <cfRule type="containsText" dxfId="235" priority="5249" operator="containsText" text="out">
      <formula>NOT(ISERROR(SEARCH("out",H55)))</formula>
    </cfRule>
    <cfRule type="expression" dxfId="234" priority="5250">
      <formula>$E55=2</formula>
    </cfRule>
    <cfRule type="expression" dxfId="233" priority="5251">
      <formula>$E55=1</formula>
    </cfRule>
    <cfRule type="expression" dxfId="232" priority="5252">
      <formula>$R55&gt;0</formula>
    </cfRule>
  </conditionalFormatting>
  <conditionalFormatting sqref="D55">
    <cfRule type="expression" dxfId="231" priority="5246">
      <formula>$E55=2</formula>
    </cfRule>
    <cfRule type="expression" dxfId="230" priority="5247">
      <formula>$E55=1</formula>
    </cfRule>
  </conditionalFormatting>
  <conditionalFormatting sqref="I74 K91 K99">
    <cfRule type="containsText" dxfId="229" priority="5237" operator="containsText" text="n/a">
      <formula>NOT(ISERROR(SEARCH("n/a",I74)))</formula>
    </cfRule>
    <cfRule type="expression" dxfId="228" priority="5240">
      <formula>$H74="out"</formula>
    </cfRule>
    <cfRule type="containsText" dxfId="227" priority="5241" operator="containsText" text="out">
      <formula>NOT(ISERROR(SEARCH("out",I74)))</formula>
    </cfRule>
    <cfRule type="expression" dxfId="226" priority="5242">
      <formula>$E74=2</formula>
    </cfRule>
    <cfRule type="expression" dxfId="225" priority="5243">
      <formula>$E74=1</formula>
    </cfRule>
    <cfRule type="expression" dxfId="224" priority="5244">
      <formula>$R74&gt;0</formula>
    </cfRule>
  </conditionalFormatting>
  <conditionalFormatting sqref="D74">
    <cfRule type="expression" dxfId="223" priority="5238">
      <formula>$E74=2</formula>
    </cfRule>
    <cfRule type="expression" dxfId="222" priority="5239">
      <formula>$E74=1</formula>
    </cfRule>
  </conditionalFormatting>
  <conditionalFormatting sqref="J74">
    <cfRule type="containsText" dxfId="221" priority="5231" operator="containsText" text="n/a">
      <formula>NOT(ISERROR(SEARCH("n/a",J74)))</formula>
    </cfRule>
    <cfRule type="expression" dxfId="220" priority="5232">
      <formula>$H74="out"</formula>
    </cfRule>
    <cfRule type="containsText" dxfId="219" priority="5233" operator="containsText" text="out">
      <formula>NOT(ISERROR(SEARCH("out",J74)))</formula>
    </cfRule>
    <cfRule type="expression" dxfId="218" priority="5234">
      <formula>$E74=2</formula>
    </cfRule>
    <cfRule type="expression" dxfId="217" priority="5235">
      <formula>$E74=1</formula>
    </cfRule>
    <cfRule type="expression" dxfId="216" priority="5236">
      <formula>$R74&gt;0</formula>
    </cfRule>
  </conditionalFormatting>
  <conditionalFormatting sqref="H51:Q51 H52:K52">
    <cfRule type="containsText" dxfId="215" priority="5135" operator="containsText" text="n/a">
      <formula>NOT(ISERROR(SEARCH("n/a",H51)))</formula>
    </cfRule>
    <cfRule type="expression" dxfId="214" priority="5138">
      <formula>$H51="out"</formula>
    </cfRule>
    <cfRule type="containsText" dxfId="213" priority="5139" operator="containsText" text="out">
      <formula>NOT(ISERROR(SEARCH("out",H51)))</formula>
    </cfRule>
    <cfRule type="expression" dxfId="212" priority="5140">
      <formula>$E51=2</formula>
    </cfRule>
    <cfRule type="expression" dxfId="211" priority="5141">
      <formula>$E51=1</formula>
    </cfRule>
    <cfRule type="expression" dxfId="210" priority="5142">
      <formula>$R51&gt;0</formula>
    </cfRule>
  </conditionalFormatting>
  <conditionalFormatting sqref="D51:D52">
    <cfRule type="expression" dxfId="209" priority="5136">
      <formula>$E51=2</formula>
    </cfRule>
    <cfRule type="expression" dxfId="208" priority="5137">
      <formula>$E51=1</formula>
    </cfRule>
  </conditionalFormatting>
  <conditionalFormatting sqref="H58:J58">
    <cfRule type="containsText" dxfId="207" priority="4971" operator="containsText" text="n/a">
      <formula>NOT(ISERROR(SEARCH("n/a",H58)))</formula>
    </cfRule>
    <cfRule type="expression" dxfId="206" priority="4974">
      <formula>$H58="out"</formula>
    </cfRule>
    <cfRule type="containsText" dxfId="205" priority="4975" operator="containsText" text="out">
      <formula>NOT(ISERROR(SEARCH("out",H58)))</formula>
    </cfRule>
    <cfRule type="expression" dxfId="204" priority="4976">
      <formula>$E58=2</formula>
    </cfRule>
    <cfRule type="expression" dxfId="203" priority="4977">
      <formula>$E58=1</formula>
    </cfRule>
    <cfRule type="expression" dxfId="202" priority="4978">
      <formula>$R58&gt;0</formula>
    </cfRule>
  </conditionalFormatting>
  <conditionalFormatting sqref="D58">
    <cfRule type="expression" dxfId="201" priority="4972">
      <formula>$E58=2</formula>
    </cfRule>
    <cfRule type="expression" dxfId="200" priority="4973">
      <formula>$E58=1</formula>
    </cfRule>
  </conditionalFormatting>
  <conditionalFormatting sqref="I117:J117">
    <cfRule type="containsText" dxfId="199" priority="4963" operator="containsText" text="n/a">
      <formula>NOT(ISERROR(SEARCH("n/a",I117)))</formula>
    </cfRule>
    <cfRule type="expression" dxfId="198" priority="4966">
      <formula>$H117="out"</formula>
    </cfRule>
    <cfRule type="containsText" dxfId="197" priority="4967" operator="containsText" text="out">
      <formula>NOT(ISERROR(SEARCH("out",I117)))</formula>
    </cfRule>
    <cfRule type="expression" dxfId="196" priority="4968">
      <formula>$E117=2</formula>
    </cfRule>
    <cfRule type="expression" dxfId="195" priority="4969">
      <formula>$E117=1</formula>
    </cfRule>
    <cfRule type="expression" dxfId="194" priority="4970">
      <formula>$R117&gt;0</formula>
    </cfRule>
  </conditionalFormatting>
  <conditionalFormatting sqref="D117">
    <cfRule type="expression" dxfId="193" priority="4964">
      <formula>$E117=2</formula>
    </cfRule>
    <cfRule type="expression" dxfId="192" priority="4965">
      <formula>$E117=1</formula>
    </cfRule>
  </conditionalFormatting>
  <conditionalFormatting sqref="H103:J103">
    <cfRule type="containsText" dxfId="191" priority="2655" operator="containsText" text="n/a">
      <formula>NOT(ISERROR(SEARCH("n/a",H103)))</formula>
    </cfRule>
    <cfRule type="expression" dxfId="190" priority="2658">
      <formula>$H103="out"</formula>
    </cfRule>
    <cfRule type="containsText" dxfId="189" priority="2659" operator="containsText" text="out">
      <formula>NOT(ISERROR(SEARCH("out",H103)))</formula>
    </cfRule>
    <cfRule type="expression" dxfId="188" priority="2660">
      <formula>$E103=2</formula>
    </cfRule>
    <cfRule type="expression" dxfId="187" priority="2661">
      <formula>$E103=1</formula>
    </cfRule>
    <cfRule type="expression" dxfId="186" priority="2662">
      <formula>$R103&gt;0</formula>
    </cfRule>
  </conditionalFormatting>
  <conditionalFormatting sqref="D103">
    <cfRule type="expression" dxfId="185" priority="2656">
      <formula>$E103=2</formula>
    </cfRule>
    <cfRule type="expression" dxfId="184" priority="2657">
      <formula>$E103=1</formula>
    </cfRule>
  </conditionalFormatting>
  <conditionalFormatting sqref="H21:K21">
    <cfRule type="containsText" dxfId="183" priority="2017" operator="containsText" text="n/a">
      <formula>NOT(ISERROR(SEARCH("n/a",H21)))</formula>
    </cfRule>
    <cfRule type="expression" dxfId="182" priority="2020">
      <formula>$H21="out"</formula>
    </cfRule>
    <cfRule type="containsText" dxfId="181" priority="2021" operator="containsText" text="out">
      <formula>NOT(ISERROR(SEARCH("out",H21)))</formula>
    </cfRule>
    <cfRule type="expression" dxfId="180" priority="2022">
      <formula>$E21=2</formula>
    </cfRule>
    <cfRule type="expression" dxfId="179" priority="2023">
      <formula>$E21=1</formula>
    </cfRule>
    <cfRule type="expression" dxfId="178" priority="2024">
      <formula>$R21&gt;0</formula>
    </cfRule>
  </conditionalFormatting>
  <conditionalFormatting sqref="D21">
    <cfRule type="expression" dxfId="177" priority="2018">
      <formula>$E21=2</formula>
    </cfRule>
    <cfRule type="expression" dxfId="176" priority="2019">
      <formula>$E21=1</formula>
    </cfRule>
  </conditionalFormatting>
  <conditionalFormatting sqref="H185">
    <cfRule type="containsText" dxfId="175" priority="1631" operator="containsText" text="n/a">
      <formula>NOT(ISERROR(SEARCH("n/a",H185)))</formula>
    </cfRule>
    <cfRule type="expression" dxfId="174" priority="1632">
      <formula>$H185="out"</formula>
    </cfRule>
    <cfRule type="containsText" dxfId="173" priority="1633" operator="containsText" text="out">
      <formula>NOT(ISERROR(SEARCH("out",H185)))</formula>
    </cfRule>
    <cfRule type="expression" dxfId="172" priority="1634">
      <formula>$E185=2</formula>
    </cfRule>
    <cfRule type="expression" dxfId="171" priority="1635">
      <formula>$E185=1</formula>
    </cfRule>
    <cfRule type="expression" dxfId="170" priority="1636">
      <formula>$R185&gt;0</formula>
    </cfRule>
  </conditionalFormatting>
  <conditionalFormatting sqref="I186">
    <cfRule type="containsText" dxfId="169" priority="1623" operator="containsText" text="n/a">
      <formula>NOT(ISERROR(SEARCH("n/a",I186)))</formula>
    </cfRule>
    <cfRule type="expression" dxfId="168" priority="1626">
      <formula>$H186="out"</formula>
    </cfRule>
    <cfRule type="containsText" dxfId="167" priority="1627" operator="containsText" text="out">
      <formula>NOT(ISERROR(SEARCH("out",I186)))</formula>
    </cfRule>
    <cfRule type="expression" dxfId="166" priority="1628">
      <formula>$E186=2</formula>
    </cfRule>
    <cfRule type="expression" dxfId="165" priority="1629">
      <formula>$E186=1</formula>
    </cfRule>
    <cfRule type="expression" dxfId="164" priority="1630">
      <formula>$R186&gt;0</formula>
    </cfRule>
  </conditionalFormatting>
  <conditionalFormatting sqref="D186">
    <cfRule type="expression" dxfId="163" priority="1624">
      <formula>$E186=2</formula>
    </cfRule>
    <cfRule type="expression" dxfId="162" priority="1625">
      <formula>$E186=1</formula>
    </cfRule>
  </conditionalFormatting>
  <conditionalFormatting sqref="I185">
    <cfRule type="containsText" dxfId="161" priority="1615" operator="containsText" text="n/a">
      <formula>NOT(ISERROR(SEARCH("n/a",I185)))</formula>
    </cfRule>
    <cfRule type="expression" dxfId="160" priority="1618">
      <formula>$H185="out"</formula>
    </cfRule>
    <cfRule type="containsText" dxfId="159" priority="1619" operator="containsText" text="out">
      <formula>NOT(ISERROR(SEARCH("out",I185)))</formula>
    </cfRule>
    <cfRule type="expression" dxfId="158" priority="1620">
      <formula>$E185=2</formula>
    </cfRule>
    <cfRule type="expression" dxfId="157" priority="1621">
      <formula>$E185=1</formula>
    </cfRule>
    <cfRule type="expression" dxfId="156" priority="1622">
      <formula>$R185&gt;0</formula>
    </cfRule>
  </conditionalFormatting>
  <conditionalFormatting sqref="D185">
    <cfRule type="expression" dxfId="155" priority="1616">
      <formula>$E185=2</formula>
    </cfRule>
    <cfRule type="expression" dxfId="154" priority="1617">
      <formula>$E185=1</formula>
    </cfRule>
  </conditionalFormatting>
  <conditionalFormatting sqref="H186">
    <cfRule type="containsText" dxfId="153" priority="1597" operator="containsText" text="n/a">
      <formula>NOT(ISERROR(SEARCH("n/a",H186)))</formula>
    </cfRule>
    <cfRule type="expression" dxfId="152" priority="1598">
      <formula>$H186="out"</formula>
    </cfRule>
    <cfRule type="containsText" dxfId="151" priority="1599" operator="containsText" text="out">
      <formula>NOT(ISERROR(SEARCH("out",H186)))</formula>
    </cfRule>
    <cfRule type="expression" dxfId="150" priority="1600">
      <formula>$E186=2</formula>
    </cfRule>
    <cfRule type="expression" dxfId="149" priority="1601">
      <formula>$E186=1</formula>
    </cfRule>
    <cfRule type="expression" dxfId="148" priority="1602">
      <formula>$R186&gt;0</formula>
    </cfRule>
  </conditionalFormatting>
  <conditionalFormatting sqref="H190:I190">
    <cfRule type="containsText" dxfId="147" priority="1539" operator="containsText" text="n/a">
      <formula>NOT(ISERROR(SEARCH("n/a",H190)))</formula>
    </cfRule>
    <cfRule type="expression" dxfId="146" priority="1542">
      <formula>$H190="out"</formula>
    </cfRule>
    <cfRule type="containsText" dxfId="145" priority="1543" operator="containsText" text="out">
      <formula>NOT(ISERROR(SEARCH("out",H190)))</formula>
    </cfRule>
    <cfRule type="expression" dxfId="144" priority="1544">
      <formula>$E190=2</formula>
    </cfRule>
    <cfRule type="expression" dxfId="143" priority="1545">
      <formula>$E190=1</formula>
    </cfRule>
    <cfRule type="expression" dxfId="142" priority="1546">
      <formula>$R190&gt;0</formula>
    </cfRule>
  </conditionalFormatting>
  <conditionalFormatting sqref="D190">
    <cfRule type="expression" dxfId="141" priority="1540">
      <formula>$E190=2</formula>
    </cfRule>
    <cfRule type="expression" dxfId="140" priority="1541">
      <formula>$E190=1</formula>
    </cfRule>
  </conditionalFormatting>
  <conditionalFormatting sqref="H137:J137">
    <cfRule type="containsText" dxfId="139" priority="1523" operator="containsText" text="n/a">
      <formula>NOT(ISERROR(SEARCH("n/a",H137)))</formula>
    </cfRule>
    <cfRule type="expression" dxfId="138" priority="1526">
      <formula>$H137="out"</formula>
    </cfRule>
    <cfRule type="containsText" dxfId="137" priority="1527" operator="containsText" text="out">
      <formula>NOT(ISERROR(SEARCH("out",H137)))</formula>
    </cfRule>
    <cfRule type="expression" dxfId="136" priority="1528">
      <formula>$E137=2</formula>
    </cfRule>
    <cfRule type="expression" dxfId="135" priority="1529">
      <formula>$E137=1</formula>
    </cfRule>
    <cfRule type="expression" dxfId="134" priority="1530">
      <formula>$R137&gt;0</formula>
    </cfRule>
  </conditionalFormatting>
  <conditionalFormatting sqref="D137">
    <cfRule type="expression" dxfId="133" priority="1524">
      <formula>$E137=2</formula>
    </cfRule>
    <cfRule type="expression" dxfId="132" priority="1525">
      <formula>$E137=1</formula>
    </cfRule>
  </conditionalFormatting>
  <conditionalFormatting sqref="H162:K162">
    <cfRule type="containsText" dxfId="131" priority="343" operator="containsText" text="n/a">
      <formula>NOT(ISERROR(SEARCH("n/a",H162)))</formula>
    </cfRule>
    <cfRule type="expression" dxfId="130" priority="346">
      <formula>$H162="out"</formula>
    </cfRule>
    <cfRule type="containsText" dxfId="129" priority="347" operator="containsText" text="out">
      <formula>NOT(ISERROR(SEARCH("out",H162)))</formula>
    </cfRule>
    <cfRule type="expression" dxfId="128" priority="348">
      <formula>$E162=2</formula>
    </cfRule>
    <cfRule type="expression" dxfId="127" priority="349">
      <formula>$E162=1</formula>
    </cfRule>
    <cfRule type="expression" dxfId="126" priority="350">
      <formula>$R162&gt;0</formula>
    </cfRule>
  </conditionalFormatting>
  <conditionalFormatting sqref="D162">
    <cfRule type="expression" dxfId="125" priority="344">
      <formula>$E162=2</formula>
    </cfRule>
    <cfRule type="expression" dxfId="124" priority="345">
      <formula>$E162=1</formula>
    </cfRule>
  </conditionalFormatting>
  <conditionalFormatting sqref="L20:Q21">
    <cfRule type="containsText" dxfId="123" priority="289" operator="containsText" text="n/a">
      <formula>NOT(ISERROR(SEARCH("n/a",L20)))</formula>
    </cfRule>
    <cfRule type="expression" dxfId="122" priority="290">
      <formula>$H20="out"</formula>
    </cfRule>
    <cfRule type="containsText" dxfId="121" priority="291" operator="containsText" text="out">
      <formula>NOT(ISERROR(SEARCH("out",L20)))</formula>
    </cfRule>
    <cfRule type="expression" dxfId="120" priority="292">
      <formula>$E20=2</formula>
    </cfRule>
    <cfRule type="expression" dxfId="119" priority="293">
      <formula>$E20=1</formula>
    </cfRule>
    <cfRule type="expression" dxfId="118" priority="294">
      <formula>$R20&gt;0</formula>
    </cfRule>
  </conditionalFormatting>
  <conditionalFormatting sqref="L23:Q34">
    <cfRule type="containsText" dxfId="117" priority="283" operator="containsText" text="n/a">
      <formula>NOT(ISERROR(SEARCH("n/a",L23)))</formula>
    </cfRule>
    <cfRule type="expression" dxfId="116" priority="284">
      <formula>$H23="out"</formula>
    </cfRule>
    <cfRule type="containsText" dxfId="115" priority="285" operator="containsText" text="out">
      <formula>NOT(ISERROR(SEARCH("out",L23)))</formula>
    </cfRule>
    <cfRule type="expression" dxfId="114" priority="286">
      <formula>$E23=2</formula>
    </cfRule>
    <cfRule type="expression" dxfId="113" priority="287">
      <formula>$E23=1</formula>
    </cfRule>
    <cfRule type="expression" dxfId="112" priority="288">
      <formula>$R23&gt;0</formula>
    </cfRule>
  </conditionalFormatting>
  <conditionalFormatting sqref="L37:Q49">
    <cfRule type="containsText" dxfId="111" priority="277" operator="containsText" text="n/a">
      <formula>NOT(ISERROR(SEARCH("n/a",L37)))</formula>
    </cfRule>
    <cfRule type="expression" dxfId="110" priority="278">
      <formula>$H37="out"</formula>
    </cfRule>
    <cfRule type="containsText" dxfId="109" priority="279" operator="containsText" text="out">
      <formula>NOT(ISERROR(SEARCH("out",L37)))</formula>
    </cfRule>
    <cfRule type="expression" dxfId="108" priority="280">
      <formula>$E37=2</formula>
    </cfRule>
    <cfRule type="expression" dxfId="107" priority="281">
      <formula>$E37=1</formula>
    </cfRule>
    <cfRule type="expression" dxfId="106" priority="282">
      <formula>$R37&gt;0</formula>
    </cfRule>
  </conditionalFormatting>
  <conditionalFormatting sqref="L52:Q52">
    <cfRule type="containsText" dxfId="105" priority="271" operator="containsText" text="n/a">
      <formula>NOT(ISERROR(SEARCH("n/a",L52)))</formula>
    </cfRule>
    <cfRule type="expression" dxfId="104" priority="272">
      <formula>$H52="out"</formula>
    </cfRule>
    <cfRule type="containsText" dxfId="103" priority="273" operator="containsText" text="out">
      <formula>NOT(ISERROR(SEARCH("out",L52)))</formula>
    </cfRule>
    <cfRule type="expression" dxfId="102" priority="274">
      <formula>$E52=2</formula>
    </cfRule>
    <cfRule type="expression" dxfId="101" priority="275">
      <formula>$E52=1</formula>
    </cfRule>
    <cfRule type="expression" dxfId="100" priority="276">
      <formula>$R52&gt;0</formula>
    </cfRule>
  </conditionalFormatting>
  <conditionalFormatting sqref="L54:Q60">
    <cfRule type="containsText" dxfId="99" priority="265" operator="containsText" text="n/a">
      <formula>NOT(ISERROR(SEARCH("n/a",L54)))</formula>
    </cfRule>
    <cfRule type="expression" dxfId="98" priority="266">
      <formula>$H54="out"</formula>
    </cfRule>
    <cfRule type="containsText" dxfId="97" priority="267" operator="containsText" text="out">
      <formula>NOT(ISERROR(SEARCH("out",L54)))</formula>
    </cfRule>
    <cfRule type="expression" dxfId="96" priority="268">
      <formula>$E54=2</formula>
    </cfRule>
    <cfRule type="expression" dxfId="95" priority="269">
      <formula>$E54=1</formula>
    </cfRule>
    <cfRule type="expression" dxfId="94" priority="270">
      <formula>$R54&gt;0</formula>
    </cfRule>
  </conditionalFormatting>
  <conditionalFormatting sqref="L63:Q67">
    <cfRule type="containsText" dxfId="93" priority="259" operator="containsText" text="n/a">
      <formula>NOT(ISERROR(SEARCH("n/a",L63)))</formula>
    </cfRule>
    <cfRule type="expression" dxfId="92" priority="260">
      <formula>$H63="out"</formula>
    </cfRule>
    <cfRule type="containsText" dxfId="91" priority="261" operator="containsText" text="out">
      <formula>NOT(ISERROR(SEARCH("out",L63)))</formula>
    </cfRule>
    <cfRule type="expression" dxfId="90" priority="262">
      <formula>$E63=2</formula>
    </cfRule>
    <cfRule type="expression" dxfId="89" priority="263">
      <formula>$E63=1</formula>
    </cfRule>
    <cfRule type="expression" dxfId="88" priority="264">
      <formula>$R63&gt;0</formula>
    </cfRule>
  </conditionalFormatting>
  <conditionalFormatting sqref="L69:Q99">
    <cfRule type="containsText" dxfId="87" priority="253" operator="containsText" text="n/a">
      <formula>NOT(ISERROR(SEARCH("n/a",L69)))</formula>
    </cfRule>
    <cfRule type="expression" dxfId="86" priority="254">
      <formula>$H69="out"</formula>
    </cfRule>
    <cfRule type="containsText" dxfId="85" priority="255" operator="containsText" text="out">
      <formula>NOT(ISERROR(SEARCH("out",L69)))</formula>
    </cfRule>
    <cfRule type="expression" dxfId="84" priority="256">
      <formula>$E69=2</formula>
    </cfRule>
    <cfRule type="expression" dxfId="83" priority="257">
      <formula>$E69=1</formula>
    </cfRule>
    <cfRule type="expression" dxfId="82" priority="258">
      <formula>$R69&gt;0</formula>
    </cfRule>
  </conditionalFormatting>
  <conditionalFormatting sqref="L102:Q108">
    <cfRule type="containsText" dxfId="81" priority="223" operator="containsText" text="n/a">
      <formula>NOT(ISERROR(SEARCH("n/a",L102)))</formula>
    </cfRule>
    <cfRule type="expression" dxfId="80" priority="224">
      <formula>$H102="out"</formula>
    </cfRule>
    <cfRule type="containsText" dxfId="79" priority="225" operator="containsText" text="out">
      <formula>NOT(ISERROR(SEARCH("out",L102)))</formula>
    </cfRule>
    <cfRule type="expression" dxfId="78" priority="226">
      <formula>$E102=2</formula>
    </cfRule>
    <cfRule type="expression" dxfId="77" priority="227">
      <formula>$E102=1</formula>
    </cfRule>
    <cfRule type="expression" dxfId="76" priority="228">
      <formula>$R102&gt;0</formula>
    </cfRule>
  </conditionalFormatting>
  <conditionalFormatting sqref="L110:Q150">
    <cfRule type="containsText" dxfId="75" priority="217" operator="containsText" text="n/a">
      <formula>NOT(ISERROR(SEARCH("n/a",L110)))</formula>
    </cfRule>
    <cfRule type="expression" dxfId="74" priority="218">
      <formula>$H110="out"</formula>
    </cfRule>
    <cfRule type="containsText" dxfId="73" priority="219" operator="containsText" text="out">
      <formula>NOT(ISERROR(SEARCH("out",L110)))</formula>
    </cfRule>
    <cfRule type="expression" dxfId="72" priority="220">
      <formula>$E110=2</formula>
    </cfRule>
    <cfRule type="expression" dxfId="71" priority="221">
      <formula>$E110=1</formula>
    </cfRule>
    <cfRule type="expression" dxfId="70" priority="222">
      <formula>$R110&gt;0</formula>
    </cfRule>
  </conditionalFormatting>
  <conditionalFormatting sqref="L153:Q163">
    <cfRule type="containsText" dxfId="69" priority="199" operator="containsText" text="n/a">
      <formula>NOT(ISERROR(SEARCH("n/a",L153)))</formula>
    </cfRule>
    <cfRule type="expression" dxfId="68" priority="200">
      <formula>$H153="out"</formula>
    </cfRule>
    <cfRule type="containsText" dxfId="67" priority="201" operator="containsText" text="out">
      <formula>NOT(ISERROR(SEARCH("out",L153)))</formula>
    </cfRule>
    <cfRule type="expression" dxfId="66" priority="202">
      <formula>$E153=2</formula>
    </cfRule>
    <cfRule type="expression" dxfId="65" priority="203">
      <formula>$E153=1</formula>
    </cfRule>
    <cfRule type="expression" dxfId="64" priority="204">
      <formula>$R153&gt;0</formula>
    </cfRule>
  </conditionalFormatting>
  <conditionalFormatting sqref="L166:Q171">
    <cfRule type="containsText" dxfId="63" priority="181" operator="containsText" text="n/a">
      <formula>NOT(ISERROR(SEARCH("n/a",L166)))</formula>
    </cfRule>
    <cfRule type="expression" dxfId="62" priority="182">
      <formula>$H166="out"</formula>
    </cfRule>
    <cfRule type="containsText" dxfId="61" priority="183" operator="containsText" text="out">
      <formula>NOT(ISERROR(SEARCH("out",L166)))</formula>
    </cfRule>
    <cfRule type="expression" dxfId="60" priority="184">
      <formula>$E166=2</formula>
    </cfRule>
    <cfRule type="expression" dxfId="59" priority="185">
      <formula>$E166=1</formula>
    </cfRule>
    <cfRule type="expression" dxfId="58" priority="186">
      <formula>$R166&gt;0</formula>
    </cfRule>
  </conditionalFormatting>
  <conditionalFormatting sqref="L173:Q215">
    <cfRule type="containsText" dxfId="57" priority="175" operator="containsText" text="n/a">
      <formula>NOT(ISERROR(SEARCH("n/a",L173)))</formula>
    </cfRule>
    <cfRule type="expression" dxfId="56" priority="176">
      <formula>$H173="out"</formula>
    </cfRule>
    <cfRule type="containsText" dxfId="55" priority="177" operator="containsText" text="out">
      <formula>NOT(ISERROR(SEARCH("out",L173)))</formula>
    </cfRule>
    <cfRule type="expression" dxfId="54" priority="178">
      <formula>$E173=2</formula>
    </cfRule>
    <cfRule type="expression" dxfId="53" priority="179">
      <formula>$E173=1</formula>
    </cfRule>
    <cfRule type="expression" dxfId="52" priority="180">
      <formula>$R173&gt;0</formula>
    </cfRule>
  </conditionalFormatting>
  <conditionalFormatting sqref="I4:K13 N5:Q11">
    <cfRule type="containsBlanks" dxfId="51" priority="5697">
      <formula>LEN(TRIM(I4))=0</formula>
    </cfRule>
  </conditionalFormatting>
  <pageMargins left="0.7" right="0.7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D104"/>
  <sheetViews>
    <sheetView showZeros="0" topLeftCell="D4" zoomScale="70" zoomScaleNormal="70" zoomScaleSheetLayoutView="50" workbookViewId="0">
      <selection activeCell="J7" sqref="J7"/>
    </sheetView>
  </sheetViews>
  <sheetFormatPr defaultColWidth="8.81640625" defaultRowHeight="21" customHeight="1" x14ac:dyDescent="0.25"/>
  <cols>
    <col min="1" max="1" width="7.26953125" style="24" customWidth="1"/>
    <col min="2" max="2" width="12.36328125" style="21" customWidth="1"/>
    <col min="3" max="3" width="27.26953125" style="22" bestFit="1" customWidth="1"/>
    <col min="4" max="4" width="11.26953125" style="26" customWidth="1"/>
    <col min="5" max="6" width="11.26953125" style="27" customWidth="1"/>
    <col min="7" max="12" width="11.26953125" style="42" customWidth="1"/>
    <col min="13" max="13" width="3.36328125" style="24" customWidth="1"/>
    <col min="14" max="14" width="30" style="26" bestFit="1" customWidth="1"/>
    <col min="15" max="16" width="11.26953125" style="24" customWidth="1"/>
    <col min="17" max="17" width="11.26953125" style="26" customWidth="1"/>
    <col min="18" max="18" width="11.26953125" style="24" customWidth="1"/>
    <col min="19" max="19" width="3.36328125" style="24" customWidth="1"/>
    <col min="20" max="20" width="35.7265625" style="24" bestFit="1" customWidth="1"/>
    <col min="21" max="24" width="11.26953125" style="24" customWidth="1"/>
    <col min="25" max="25" width="3.81640625" style="24" customWidth="1"/>
    <col min="26" max="26" width="36" style="24" bestFit="1" customWidth="1"/>
    <col min="27" max="30" width="11.26953125" style="24" customWidth="1"/>
    <col min="31" max="16384" width="8.81640625" style="24"/>
  </cols>
  <sheetData>
    <row r="1" spans="2:30" ht="21" customHeight="1" x14ac:dyDescent="0.25">
      <c r="B1" s="51" t="s">
        <v>282</v>
      </c>
      <c r="D1" s="245" t="s">
        <v>190</v>
      </c>
      <c r="E1" s="245"/>
      <c r="F1" s="245" t="s">
        <v>225</v>
      </c>
      <c r="G1" s="245"/>
      <c r="H1" s="251" t="s">
        <v>266</v>
      </c>
      <c r="I1" s="251"/>
      <c r="J1" s="23"/>
      <c r="K1" s="24"/>
      <c r="L1" s="24"/>
      <c r="N1" s="24"/>
      <c r="Q1" s="24"/>
    </row>
    <row r="2" spans="2:30" ht="39" customHeight="1" x14ac:dyDescent="0.25">
      <c r="B2" s="21" t="e">
        <f>HLOOKUP(F2,E5:I6,2,FALSE)</f>
        <v>#REF!</v>
      </c>
      <c r="D2" s="247" t="e">
        <f>SUM(J7:J39,J45:J46)</f>
        <v>#REF!</v>
      </c>
      <c r="E2" s="248"/>
      <c r="F2" s="246" t="e">
        <f>IF(D2&gt;=500,I5,IF(D2&gt;=200,H5,IF(D2&gt;=100,G5,IF(D2&gt;=50,F5,E5))))</f>
        <v>#REF!</v>
      </c>
      <c r="G2" s="246"/>
      <c r="H2" s="249">
        <f>SUM($L$7:L46,$R$6:R51,$X$6:X54,$AD$6:AD60)</f>
        <v>0</v>
      </c>
      <c r="I2" s="250"/>
      <c r="J2" s="25"/>
      <c r="K2" s="24"/>
      <c r="L2" s="24"/>
      <c r="N2" s="24"/>
      <c r="Q2" s="24"/>
    </row>
    <row r="3" spans="2:30" ht="17.5" customHeight="1" x14ac:dyDescent="0.25">
      <c r="G3" s="28"/>
      <c r="H3" s="28"/>
      <c r="I3" s="28"/>
      <c r="J3" s="28"/>
      <c r="K3" s="28"/>
      <c r="L3" s="28"/>
    </row>
    <row r="4" spans="2:30" ht="21" customHeight="1" x14ac:dyDescent="0.25">
      <c r="B4" s="29" t="s">
        <v>226</v>
      </c>
      <c r="C4" s="239" t="s">
        <v>209</v>
      </c>
      <c r="D4" s="240"/>
      <c r="E4" s="240"/>
      <c r="F4" s="240"/>
      <c r="G4" s="240"/>
      <c r="H4" s="240"/>
      <c r="I4" s="240"/>
      <c r="J4" s="240"/>
      <c r="K4" s="240"/>
      <c r="L4" s="241"/>
      <c r="N4" s="239" t="s">
        <v>230</v>
      </c>
      <c r="O4" s="240"/>
      <c r="P4" s="240"/>
      <c r="Q4" s="240"/>
      <c r="R4" s="241"/>
      <c r="T4" s="239" t="s">
        <v>239</v>
      </c>
      <c r="U4" s="240"/>
      <c r="V4" s="240"/>
      <c r="W4" s="240"/>
      <c r="X4" s="241"/>
      <c r="Z4" s="239" t="s">
        <v>238</v>
      </c>
      <c r="AA4" s="240"/>
      <c r="AB4" s="240"/>
      <c r="AC4" s="240"/>
      <c r="AD4" s="241"/>
    </row>
    <row r="5" spans="2:30" ht="21" customHeight="1" x14ac:dyDescent="0.25">
      <c r="B5" s="51">
        <v>1</v>
      </c>
      <c r="C5" s="30" t="s">
        <v>228</v>
      </c>
      <c r="D5" s="31" t="s">
        <v>195</v>
      </c>
      <c r="E5" s="32" t="s">
        <v>197</v>
      </c>
      <c r="F5" s="32" t="s">
        <v>198</v>
      </c>
      <c r="G5" s="32" t="s">
        <v>199</v>
      </c>
      <c r="H5" s="32" t="s">
        <v>200</v>
      </c>
      <c r="I5" s="33" t="s">
        <v>201</v>
      </c>
      <c r="J5" s="34" t="s">
        <v>1</v>
      </c>
      <c r="K5" s="32" t="s">
        <v>227</v>
      </c>
      <c r="L5" s="32" t="s">
        <v>224</v>
      </c>
      <c r="N5" s="30" t="s">
        <v>228</v>
      </c>
      <c r="O5" s="31" t="s">
        <v>195</v>
      </c>
      <c r="P5" s="33" t="s">
        <v>229</v>
      </c>
      <c r="Q5" s="34" t="s">
        <v>1</v>
      </c>
      <c r="R5" s="32" t="s">
        <v>224</v>
      </c>
      <c r="T5" s="30" t="s">
        <v>228</v>
      </c>
      <c r="U5" s="31" t="s">
        <v>195</v>
      </c>
      <c r="V5" s="33" t="s">
        <v>229</v>
      </c>
      <c r="W5" s="34" t="s">
        <v>1</v>
      </c>
      <c r="X5" s="32" t="s">
        <v>224</v>
      </c>
      <c r="Z5" s="30" t="s">
        <v>228</v>
      </c>
      <c r="AA5" s="31" t="s">
        <v>195</v>
      </c>
      <c r="AB5" s="33" t="s">
        <v>229</v>
      </c>
      <c r="AC5" s="34" t="s">
        <v>1</v>
      </c>
      <c r="AD5" s="32" t="s">
        <v>224</v>
      </c>
    </row>
    <row r="6" spans="2:30" ht="21" customHeight="1" x14ac:dyDescent="0.25">
      <c r="B6" s="51">
        <v>2</v>
      </c>
      <c r="C6" s="52" t="s">
        <v>284</v>
      </c>
      <c r="D6" s="53"/>
      <c r="E6" s="54">
        <v>50</v>
      </c>
      <c r="F6" s="54">
        <v>100</v>
      </c>
      <c r="G6" s="54">
        <v>200</v>
      </c>
      <c r="H6" s="54">
        <v>500</v>
      </c>
      <c r="I6" s="55" t="s">
        <v>283</v>
      </c>
      <c r="J6" s="56"/>
      <c r="K6" s="54"/>
      <c r="L6" s="54"/>
      <c r="N6" s="35" t="s">
        <v>216</v>
      </c>
      <c r="O6" s="36">
        <v>28.99</v>
      </c>
      <c r="P6" s="38">
        <v>13.95</v>
      </c>
      <c r="Q6" s="39" t="e">
        <f>SUM(Order_Form!#REF!)</f>
        <v>#REF!</v>
      </c>
      <c r="R6" s="40" t="str">
        <f>IFERROR(IF(Q6&gt;0,Q6*P6,""),"")</f>
        <v/>
      </c>
      <c r="T6" s="35" t="s">
        <v>321</v>
      </c>
      <c r="U6" s="36">
        <v>19.989999999999998</v>
      </c>
      <c r="V6" s="38">
        <v>10</v>
      </c>
      <c r="W6" s="39" t="e">
        <f>SUM(Order_Form!#REF!,Order_Form!#REF!)</f>
        <v>#REF!</v>
      </c>
      <c r="X6" s="40" t="str">
        <f>IFERROR(IF(W6&gt;0,W6*V6,""),"")</f>
        <v/>
      </c>
      <c r="Z6" s="41" t="s">
        <v>324</v>
      </c>
      <c r="AA6" s="36">
        <v>5.99</v>
      </c>
      <c r="AB6" s="38">
        <v>3</v>
      </c>
      <c r="AC6" s="39" t="e">
        <f>Order_Form!#REF!</f>
        <v>#REF!</v>
      </c>
      <c r="AD6" s="40" t="str">
        <f>IFERROR(IF(AC6&gt;0,AC6*AB6,""),"")</f>
        <v/>
      </c>
    </row>
    <row r="7" spans="2:30" ht="21" customHeight="1" x14ac:dyDescent="0.25">
      <c r="B7" s="51">
        <v>3</v>
      </c>
      <c r="C7" s="35" t="s">
        <v>196</v>
      </c>
      <c r="D7" s="36">
        <v>9.99</v>
      </c>
      <c r="E7" s="37">
        <v>5</v>
      </c>
      <c r="F7" s="37">
        <v>4.5999999999999996</v>
      </c>
      <c r="G7" s="37">
        <v>4.4000000000000004</v>
      </c>
      <c r="H7" s="37">
        <v>4.2</v>
      </c>
      <c r="I7" s="38">
        <v>4</v>
      </c>
      <c r="J7" s="39" t="e">
        <f>SUM(Order_Form!#REF!,Order_Form!#REF!,Order_Form!#REF!,Order_Form!#REF!,Order_Form!#REF!,Order_Form!#REF!,Order_Form!#REF!,Order_Form!#REF!,Order_Form!#REF!)</f>
        <v>#REF!</v>
      </c>
      <c r="K7" s="40" t="e">
        <f t="shared" ref="K7:K25" si="0">IF(AND(J7&gt;0,J7&lt;&gt;"out"),(HLOOKUP($F$2,$E$5:$I$28,B7,FALSE)),"")</f>
        <v>#REF!</v>
      </c>
      <c r="L7" s="40" t="str">
        <f>IFERROR(IF(J7&gt;0,J7*K7,""),"")</f>
        <v/>
      </c>
      <c r="N7" s="35" t="s">
        <v>276</v>
      </c>
      <c r="O7" s="36">
        <v>24.99</v>
      </c>
      <c r="P7" s="38">
        <v>12.5</v>
      </c>
      <c r="Q7" s="39" t="e">
        <f>Order_Form!#REF!</f>
        <v>#REF!</v>
      </c>
      <c r="R7" s="40" t="str">
        <f>IFERROR(IF(Q7&gt;0,Q7*P7,""),"")</f>
        <v/>
      </c>
      <c r="T7" s="41" t="s">
        <v>355</v>
      </c>
      <c r="U7" s="36">
        <v>22.99</v>
      </c>
      <c r="V7" s="38">
        <v>11.5</v>
      </c>
      <c r="W7" s="39" t="e">
        <f>SUM(Order_Form!#REF!)</f>
        <v>#REF!</v>
      </c>
      <c r="X7" s="40" t="str">
        <f>IFERROR(IF(W7&gt;0,W7*V7,""),"")</f>
        <v/>
      </c>
      <c r="Z7" s="41" t="s">
        <v>318</v>
      </c>
      <c r="AA7" s="36">
        <v>39.99</v>
      </c>
      <c r="AB7" s="38">
        <v>20</v>
      </c>
      <c r="AC7" s="39" t="e">
        <f>SUM(Order_Form!#REF!)</f>
        <v>#REF!</v>
      </c>
      <c r="AD7" s="40" t="str">
        <f>IFERROR(IF(AC7&gt;0,AC7*AB7,""),"")</f>
        <v/>
      </c>
    </row>
    <row r="8" spans="2:30" ht="21" customHeight="1" x14ac:dyDescent="0.25">
      <c r="B8" s="51">
        <v>4</v>
      </c>
      <c r="C8" s="35" t="s">
        <v>202</v>
      </c>
      <c r="D8" s="36">
        <v>11.99</v>
      </c>
      <c r="E8" s="37">
        <v>6</v>
      </c>
      <c r="F8" s="37">
        <v>5.6</v>
      </c>
      <c r="G8" s="37">
        <v>5.4</v>
      </c>
      <c r="H8" s="37">
        <v>5.2</v>
      </c>
      <c r="I8" s="38">
        <v>5</v>
      </c>
      <c r="J8" s="39" t="e">
        <f>SUM(Order_Form!#REF!,Order_Form!#REF!)</f>
        <v>#REF!</v>
      </c>
      <c r="K8" s="40" t="e">
        <f t="shared" si="0"/>
        <v>#REF!</v>
      </c>
      <c r="L8" s="40" t="str">
        <f t="shared" ref="L8:L25" si="1">IFERROR(IF(J8&gt;0,J8*K8,""),"")</f>
        <v/>
      </c>
      <c r="N8" s="35" t="s">
        <v>217</v>
      </c>
      <c r="O8" s="36">
        <v>49.99</v>
      </c>
      <c r="P8" s="38">
        <v>24.95</v>
      </c>
      <c r="Q8" s="39" t="e">
        <f>Order_Form!#REF!</f>
        <v>#REF!</v>
      </c>
      <c r="R8" s="40" t="str">
        <f>IFERROR(IF(Q8&gt;0,Q8*P8,""),"")</f>
        <v/>
      </c>
      <c r="T8" s="41" t="s">
        <v>341</v>
      </c>
      <c r="U8" s="36">
        <v>31.99</v>
      </c>
      <c r="V8" s="38">
        <v>16</v>
      </c>
      <c r="W8" s="39" t="e">
        <f>SUM(Order_Form!#REF!)</f>
        <v>#REF!</v>
      </c>
      <c r="X8" s="40" t="str">
        <f>IFERROR(IF(W8&gt;0,W8*V8,""),"")</f>
        <v/>
      </c>
      <c r="Z8" s="41" t="s">
        <v>248</v>
      </c>
      <c r="AA8" s="36">
        <v>3.99</v>
      </c>
      <c r="AB8" s="38">
        <v>2</v>
      </c>
      <c r="AC8" s="39" t="e">
        <f>SUM(Order_Form!#REF!)</f>
        <v>#REF!</v>
      </c>
      <c r="AD8" s="40" t="str">
        <f t="shared" ref="AD8:AD30" si="2">IFERROR(IF(AC8&gt;0,AC8*AB8,""),"")</f>
        <v/>
      </c>
    </row>
    <row r="9" spans="2:30" ht="21" customHeight="1" x14ac:dyDescent="0.25">
      <c r="B9" s="51">
        <v>5</v>
      </c>
      <c r="C9" s="41" t="s">
        <v>345</v>
      </c>
      <c r="D9" s="36">
        <v>12.99</v>
      </c>
      <c r="E9" s="37">
        <v>7</v>
      </c>
      <c r="F9" s="37">
        <v>6.6</v>
      </c>
      <c r="G9" s="37">
        <v>6.4</v>
      </c>
      <c r="H9" s="37">
        <v>6.2</v>
      </c>
      <c r="I9" s="38">
        <v>6</v>
      </c>
      <c r="J9" s="39"/>
      <c r="K9" s="40" t="str">
        <f t="shared" si="0"/>
        <v/>
      </c>
      <c r="L9" s="40" t="str">
        <f t="shared" ref="L9" si="3">IFERROR(IF(J9&gt;0,J9*K9,""),"")</f>
        <v/>
      </c>
      <c r="N9" s="41" t="s">
        <v>322</v>
      </c>
      <c r="O9" s="36">
        <v>29.99</v>
      </c>
      <c r="P9" s="38">
        <v>15</v>
      </c>
      <c r="Q9" s="39" t="e">
        <f>Order_Form!#REF!</f>
        <v>#REF!</v>
      </c>
      <c r="R9" s="40" t="str">
        <f>IFERROR(IF(Q9&gt;0,Q9*P9,""),"")</f>
        <v/>
      </c>
      <c r="T9" s="41" t="s">
        <v>452</v>
      </c>
      <c r="U9" s="36">
        <v>29.99</v>
      </c>
      <c r="V9" s="38">
        <v>15</v>
      </c>
      <c r="W9" s="39" t="e">
        <f>SUM(Order_Form!#REF!)</f>
        <v>#REF!</v>
      </c>
      <c r="X9" s="40" t="str">
        <f>IFERROR(IF(W9&gt;0,W9*V9,""),"")</f>
        <v/>
      </c>
      <c r="Z9" s="41" t="s">
        <v>255</v>
      </c>
      <c r="AA9" s="36">
        <v>7.99</v>
      </c>
      <c r="AB9" s="38">
        <v>4</v>
      </c>
      <c r="AC9" s="39" t="e">
        <f>SUM(Order_Form!#REF!)</f>
        <v>#REF!</v>
      </c>
      <c r="AD9" s="40" t="str">
        <f t="shared" si="2"/>
        <v/>
      </c>
    </row>
    <row r="10" spans="2:30" ht="21" customHeight="1" x14ac:dyDescent="0.25">
      <c r="B10" s="51">
        <v>6</v>
      </c>
      <c r="C10" s="41" t="s">
        <v>208</v>
      </c>
      <c r="D10" s="36">
        <v>13.99</v>
      </c>
      <c r="E10" s="37">
        <v>7</v>
      </c>
      <c r="F10" s="37">
        <v>6.75</v>
      </c>
      <c r="G10" s="37">
        <v>6.5</v>
      </c>
      <c r="H10" s="37">
        <v>6.25</v>
      </c>
      <c r="I10" s="38">
        <v>6</v>
      </c>
      <c r="J10" s="39">
        <f>Order_Form!Q18</f>
        <v>0</v>
      </c>
      <c r="K10" s="40" t="str">
        <f t="shared" si="0"/>
        <v/>
      </c>
      <c r="L10" s="40" t="str">
        <f t="shared" si="1"/>
        <v/>
      </c>
      <c r="N10" s="41" t="s">
        <v>456</v>
      </c>
      <c r="O10" s="36">
        <v>34.99</v>
      </c>
      <c r="P10" s="38">
        <v>18</v>
      </c>
      <c r="Q10" s="39" t="e">
        <f>SUM(Order_Form!#REF!)</f>
        <v>#REF!</v>
      </c>
      <c r="R10" s="40" t="str">
        <f>IFERROR(IF(Q10&gt;0,Q10*P10,""),"")</f>
        <v/>
      </c>
      <c r="T10" s="41" t="s">
        <v>325</v>
      </c>
      <c r="U10" s="36">
        <v>19.989999999999998</v>
      </c>
      <c r="V10" s="38">
        <v>11</v>
      </c>
      <c r="W10" s="39" t="e">
        <f>SUM(Order_Form!#REF!)</f>
        <v>#REF!</v>
      </c>
      <c r="X10" s="40" t="str">
        <f t="shared" ref="X10:X13" si="4">IFERROR(IF(W10&gt;0,W10*V10,""),"")</f>
        <v/>
      </c>
      <c r="Z10" s="41" t="s">
        <v>343</v>
      </c>
      <c r="AA10" s="36">
        <v>12.99</v>
      </c>
      <c r="AB10" s="38">
        <v>7</v>
      </c>
      <c r="AC10" s="39" t="e">
        <f>SUM(Order_Form!#REF!)</f>
        <v>#REF!</v>
      </c>
      <c r="AD10" s="40" t="str">
        <f t="shared" si="2"/>
        <v/>
      </c>
    </row>
    <row r="11" spans="2:30" ht="21" customHeight="1" x14ac:dyDescent="0.25">
      <c r="B11" s="51">
        <v>7</v>
      </c>
      <c r="C11" s="41" t="s">
        <v>223</v>
      </c>
      <c r="D11" s="36">
        <v>13.99</v>
      </c>
      <c r="E11" s="37">
        <v>7</v>
      </c>
      <c r="F11" s="37">
        <v>6.75</v>
      </c>
      <c r="G11" s="37">
        <v>6.5</v>
      </c>
      <c r="H11" s="37">
        <v>6.25</v>
      </c>
      <c r="I11" s="38">
        <v>6</v>
      </c>
      <c r="J11" s="39">
        <f>SUM(Order_Form!Q35)</f>
        <v>0</v>
      </c>
      <c r="K11" s="40" t="str">
        <f t="shared" si="0"/>
        <v/>
      </c>
      <c r="L11" s="40" t="str">
        <f t="shared" si="1"/>
        <v/>
      </c>
      <c r="N11" s="239" t="s">
        <v>236</v>
      </c>
      <c r="O11" s="240"/>
      <c r="P11" s="240"/>
      <c r="Q11" s="240"/>
      <c r="R11" s="241"/>
      <c r="T11" s="35" t="s">
        <v>275</v>
      </c>
      <c r="U11" s="36">
        <v>16.989999999999998</v>
      </c>
      <c r="V11" s="38">
        <v>8.5</v>
      </c>
      <c r="W11" s="39" t="e">
        <f>SUM(Order_Form!#REF!)</f>
        <v>#REF!</v>
      </c>
      <c r="X11" s="40" t="str">
        <f t="shared" si="4"/>
        <v/>
      </c>
      <c r="Z11" s="41" t="s">
        <v>249</v>
      </c>
      <c r="AA11" s="36">
        <v>9.99</v>
      </c>
      <c r="AB11" s="38">
        <v>5</v>
      </c>
      <c r="AC11" s="39" t="e">
        <f>SUM(Order_Form!#REF!)</f>
        <v>#REF!</v>
      </c>
      <c r="AD11" s="40" t="str">
        <f t="shared" si="2"/>
        <v/>
      </c>
    </row>
    <row r="12" spans="2:30" ht="21" customHeight="1" x14ac:dyDescent="0.25">
      <c r="B12" s="51">
        <v>8</v>
      </c>
      <c r="C12" s="35" t="s">
        <v>207</v>
      </c>
      <c r="D12" s="36">
        <v>13.99</v>
      </c>
      <c r="E12" s="37">
        <v>7</v>
      </c>
      <c r="F12" s="37">
        <v>6.75</v>
      </c>
      <c r="G12" s="37">
        <v>6.5</v>
      </c>
      <c r="H12" s="37">
        <v>6.25</v>
      </c>
      <c r="I12" s="38">
        <v>6</v>
      </c>
      <c r="J12" s="39" t="e">
        <f>SUM(Order_Form!H52,Order_Form!H54:H60,Order_Form!#REF!,Order_Form!#REF!)</f>
        <v>#REF!</v>
      </c>
      <c r="K12" s="40" t="e">
        <f t="shared" si="0"/>
        <v>#REF!</v>
      </c>
      <c r="L12" s="40" t="str">
        <f t="shared" si="1"/>
        <v/>
      </c>
      <c r="N12" s="30" t="s">
        <v>228</v>
      </c>
      <c r="O12" s="31" t="s">
        <v>195</v>
      </c>
      <c r="P12" s="33" t="s">
        <v>229</v>
      </c>
      <c r="Q12" s="34" t="s">
        <v>1</v>
      </c>
      <c r="R12" s="32" t="s">
        <v>224</v>
      </c>
      <c r="T12" s="35" t="s">
        <v>222</v>
      </c>
      <c r="U12" s="36">
        <v>22.99</v>
      </c>
      <c r="V12" s="38">
        <v>12.5</v>
      </c>
      <c r="W12" s="39" t="e">
        <f>SUM(Order_Form!#REF!)</f>
        <v>#REF!</v>
      </c>
      <c r="X12" s="40" t="str">
        <f t="shared" si="4"/>
        <v/>
      </c>
      <c r="Z12" s="41" t="s">
        <v>450</v>
      </c>
      <c r="AA12" s="36">
        <v>1</v>
      </c>
      <c r="AB12" s="38">
        <v>0.5</v>
      </c>
      <c r="AC12" s="39" t="e">
        <f>SUM(Order_Form!#REF!)</f>
        <v>#REF!</v>
      </c>
      <c r="AD12" s="40" t="str">
        <f t="shared" ref="AD12" si="5">IFERROR(IF(AC12&gt;0,AC12*AB12,""),"")</f>
        <v/>
      </c>
    </row>
    <row r="13" spans="2:30" ht="21" customHeight="1" x14ac:dyDescent="0.25">
      <c r="B13" s="51">
        <v>9</v>
      </c>
      <c r="C13" s="35" t="s">
        <v>203</v>
      </c>
      <c r="D13" s="36">
        <v>16.989999999999998</v>
      </c>
      <c r="E13" s="37">
        <v>9.5</v>
      </c>
      <c r="F13" s="37">
        <v>9.25</v>
      </c>
      <c r="G13" s="37">
        <v>9</v>
      </c>
      <c r="H13" s="37">
        <v>8.75</v>
      </c>
      <c r="I13" s="38">
        <v>8.5</v>
      </c>
      <c r="J13" s="39" t="e">
        <f>SUM(Order_Form!#REF!)</f>
        <v>#REF!</v>
      </c>
      <c r="K13" s="40" t="e">
        <f t="shared" si="0"/>
        <v>#REF!</v>
      </c>
      <c r="L13" s="40" t="str">
        <f t="shared" si="1"/>
        <v/>
      </c>
      <c r="N13" s="35" t="s">
        <v>218</v>
      </c>
      <c r="O13" s="36">
        <v>1.99</v>
      </c>
      <c r="P13" s="38">
        <v>0.75</v>
      </c>
      <c r="Q13" s="39" t="e">
        <f>Order_Form!#REF!</f>
        <v>#REF!</v>
      </c>
      <c r="R13" s="40" t="str">
        <f t="shared" ref="R13:R19" si="6">IFERROR(IF(Q13&gt;0,Q13*P13,""),"")</f>
        <v/>
      </c>
      <c r="T13" s="41" t="s">
        <v>445</v>
      </c>
      <c r="U13" s="36">
        <v>19.989999999999998</v>
      </c>
      <c r="V13" s="38">
        <v>10</v>
      </c>
      <c r="W13" s="39" t="e">
        <f>SUM(Order_Form!#REF!)</f>
        <v>#REF!</v>
      </c>
      <c r="X13" s="40" t="str">
        <f t="shared" si="4"/>
        <v/>
      </c>
      <c r="Z13" s="41" t="s">
        <v>256</v>
      </c>
      <c r="AA13" s="36">
        <v>7.99</v>
      </c>
      <c r="AB13" s="38">
        <v>2.5</v>
      </c>
      <c r="AC13" s="39" t="e">
        <f>SUM(Order_Form!#REF!)</f>
        <v>#REF!</v>
      </c>
      <c r="AD13" s="40" t="str">
        <f t="shared" si="2"/>
        <v/>
      </c>
    </row>
    <row r="14" spans="2:30" ht="21" customHeight="1" x14ac:dyDescent="0.25">
      <c r="B14" s="51">
        <v>10</v>
      </c>
      <c r="C14" s="35" t="s">
        <v>204</v>
      </c>
      <c r="D14" s="36">
        <v>16.989999999999998</v>
      </c>
      <c r="E14" s="37">
        <v>9</v>
      </c>
      <c r="F14" s="37">
        <v>8.75</v>
      </c>
      <c r="G14" s="37">
        <v>8.5</v>
      </c>
      <c r="H14" s="37">
        <v>8.25</v>
      </c>
      <c r="I14" s="38">
        <v>8</v>
      </c>
      <c r="J14" s="39" t="e">
        <f>SUM(Order_Form!#REF!,Order_Form!#REF!)</f>
        <v>#REF!</v>
      </c>
      <c r="K14" s="40" t="e">
        <f t="shared" si="0"/>
        <v>#REF!</v>
      </c>
      <c r="L14" s="40" t="str">
        <f t="shared" si="1"/>
        <v/>
      </c>
      <c r="N14" s="35" t="s">
        <v>329</v>
      </c>
      <c r="O14" s="36">
        <v>3.99</v>
      </c>
      <c r="P14" s="38">
        <v>1.5</v>
      </c>
      <c r="Q14" s="39" t="e">
        <f>Order_Form!#REF!</f>
        <v>#REF!</v>
      </c>
      <c r="R14" s="40" t="str">
        <f t="shared" ref="R14" si="7">IFERROR(IF(Q14&gt;0,Q14*P14,""),"")</f>
        <v/>
      </c>
      <c r="T14" s="41" t="s">
        <v>307</v>
      </c>
      <c r="U14" s="36">
        <v>24.99</v>
      </c>
      <c r="V14" s="38">
        <v>12.5</v>
      </c>
      <c r="W14" s="39" t="e">
        <f>SUM(Order_Form!#REF!)</f>
        <v>#REF!</v>
      </c>
      <c r="X14" s="40" t="str">
        <f t="shared" ref="X14" si="8">IFERROR(IF(W14&gt;0,W14*V14,""),"")</f>
        <v/>
      </c>
      <c r="Z14" s="41" t="s">
        <v>21</v>
      </c>
      <c r="AA14" s="36">
        <v>3</v>
      </c>
      <c r="AB14" s="38">
        <v>1.5</v>
      </c>
      <c r="AC14" s="39" t="e">
        <f>Order_Form!#REF!</f>
        <v>#REF!</v>
      </c>
      <c r="AD14" s="40" t="str">
        <f t="shared" si="2"/>
        <v/>
      </c>
    </row>
    <row r="15" spans="2:30" ht="21" customHeight="1" x14ac:dyDescent="0.25">
      <c r="B15" s="51">
        <v>11</v>
      </c>
      <c r="C15" s="41" t="s">
        <v>87</v>
      </c>
      <c r="D15" s="36">
        <v>16.989999999999998</v>
      </c>
      <c r="E15" s="37">
        <v>9</v>
      </c>
      <c r="F15" s="37">
        <v>8.75</v>
      </c>
      <c r="G15" s="37">
        <v>8.5</v>
      </c>
      <c r="H15" s="37">
        <v>8.25</v>
      </c>
      <c r="I15" s="38">
        <v>8</v>
      </c>
      <c r="J15" s="39" t="e">
        <f>SUM(Order_Form!H103:H104,Order_Form!H106:H106,Order_Form!H108:H110,Order_Form!H112:H120,Order_Form!H122:H126,Order_Form!H128:H139,Order_Form!H141:H147,Order_Form!H148:H150,Order_Form!#REF!,Order_Form!#REF!,Order_Form!#REF!)</f>
        <v>#REF!</v>
      </c>
      <c r="K15" s="40" t="e">
        <f t="shared" si="0"/>
        <v>#REF!</v>
      </c>
      <c r="L15" s="40" t="str">
        <f t="shared" si="1"/>
        <v/>
      </c>
      <c r="N15" s="35" t="s">
        <v>219</v>
      </c>
      <c r="O15" s="36">
        <v>2.99</v>
      </c>
      <c r="P15" s="38">
        <v>1</v>
      </c>
      <c r="Q15" s="39" t="e">
        <f>Order_Form!#REF!</f>
        <v>#REF!</v>
      </c>
      <c r="R15" s="40" t="str">
        <f t="shared" si="6"/>
        <v/>
      </c>
      <c r="T15" s="41" t="s">
        <v>273</v>
      </c>
      <c r="U15" s="36">
        <v>19.989999999999998</v>
      </c>
      <c r="V15" s="38">
        <v>11</v>
      </c>
      <c r="W15" s="39" t="e">
        <f>SUM(Order_Form!#REF!)</f>
        <v>#REF!</v>
      </c>
      <c r="X15" s="40" t="str">
        <f t="shared" ref="X15:X16" si="9">IFERROR(IF(W15&gt;0,W15*V15,""),"")</f>
        <v/>
      </c>
      <c r="Z15" s="41" t="s">
        <v>22</v>
      </c>
      <c r="AA15" s="36">
        <v>22</v>
      </c>
      <c r="AB15" s="38">
        <v>15</v>
      </c>
      <c r="AC15" s="39" t="e">
        <f>Order_Form!#REF!</f>
        <v>#REF!</v>
      </c>
      <c r="AD15" s="40" t="str">
        <f t="shared" si="2"/>
        <v/>
      </c>
    </row>
    <row r="16" spans="2:30" ht="21" customHeight="1" x14ac:dyDescent="0.25">
      <c r="B16" s="51">
        <v>12</v>
      </c>
      <c r="C16" s="41" t="s">
        <v>234</v>
      </c>
      <c r="D16" s="36">
        <v>17.989999999999998</v>
      </c>
      <c r="E16" s="37">
        <v>9.5</v>
      </c>
      <c r="F16" s="37">
        <v>9.25</v>
      </c>
      <c r="G16" s="37">
        <v>9</v>
      </c>
      <c r="H16" s="37">
        <v>8.75</v>
      </c>
      <c r="I16" s="38">
        <v>8.5</v>
      </c>
      <c r="J16" s="39" t="e">
        <f>SUM(Order_Form!#REF!,Order_Form!#REF!,Order_Form!#REF!)</f>
        <v>#REF!</v>
      </c>
      <c r="K16" s="40" t="e">
        <f t="shared" si="0"/>
        <v>#REF!</v>
      </c>
      <c r="L16" s="40" t="str">
        <f t="shared" si="1"/>
        <v/>
      </c>
      <c r="N16" s="35" t="s">
        <v>220</v>
      </c>
      <c r="O16" s="36">
        <v>2.99</v>
      </c>
      <c r="P16" s="38">
        <v>1</v>
      </c>
      <c r="Q16" s="39" t="e">
        <f>Order_Form!#REF!</f>
        <v>#REF!</v>
      </c>
      <c r="R16" s="40" t="str">
        <f t="shared" si="6"/>
        <v/>
      </c>
      <c r="T16" s="41" t="s">
        <v>274</v>
      </c>
      <c r="U16" s="36">
        <v>19.989999999999998</v>
      </c>
      <c r="V16" s="38">
        <v>11</v>
      </c>
      <c r="W16" s="39" t="e">
        <f>SUM(Order_Form!#REF!)</f>
        <v>#REF!</v>
      </c>
      <c r="X16" s="40" t="str">
        <f t="shared" si="9"/>
        <v/>
      </c>
      <c r="Z16" s="41" t="s">
        <v>250</v>
      </c>
      <c r="AA16" s="36">
        <v>4.99</v>
      </c>
      <c r="AB16" s="38">
        <v>2.5</v>
      </c>
      <c r="AC16" s="39" t="e">
        <f>SUM(Order_Form!#REF!)</f>
        <v>#REF!</v>
      </c>
      <c r="AD16" s="40" t="str">
        <f t="shared" si="2"/>
        <v/>
      </c>
    </row>
    <row r="17" spans="2:30" ht="21" customHeight="1" x14ac:dyDescent="0.25">
      <c r="B17" s="51">
        <v>13</v>
      </c>
      <c r="C17" s="41" t="s">
        <v>433</v>
      </c>
      <c r="D17" s="36">
        <v>16.989999999999998</v>
      </c>
      <c r="E17" s="37">
        <v>9</v>
      </c>
      <c r="F17" s="37">
        <v>8.75</v>
      </c>
      <c r="G17" s="37">
        <v>8.5</v>
      </c>
      <c r="H17" s="37">
        <v>8.25</v>
      </c>
      <c r="I17" s="38">
        <v>8</v>
      </c>
      <c r="J17" s="39">
        <f>SUM(Order_Form!H153:H156,Order_Form!H158,Order_Form!H163)</f>
        <v>0</v>
      </c>
      <c r="K17" s="40" t="str">
        <f t="shared" si="0"/>
        <v/>
      </c>
      <c r="L17" s="40" t="str">
        <f t="shared" si="1"/>
        <v/>
      </c>
      <c r="N17" s="35" t="s">
        <v>183</v>
      </c>
      <c r="O17" s="36">
        <v>3.99</v>
      </c>
      <c r="P17" s="38">
        <v>1.5</v>
      </c>
      <c r="Q17" s="39" t="e">
        <f>Order_Form!#REF!</f>
        <v>#REF!</v>
      </c>
      <c r="R17" s="40" t="str">
        <f t="shared" si="6"/>
        <v/>
      </c>
      <c r="T17" s="41" t="s">
        <v>379</v>
      </c>
      <c r="U17" s="36">
        <v>23.99</v>
      </c>
      <c r="V17" s="38">
        <v>12</v>
      </c>
      <c r="W17" s="39" t="e">
        <f>SUM(Order_Form!#REF!)</f>
        <v>#REF!</v>
      </c>
      <c r="X17" s="40" t="str">
        <f t="shared" ref="X17" si="10">IFERROR(IF(W17&gt;0,W17*V17,""),"")</f>
        <v/>
      </c>
      <c r="Z17" s="41" t="s">
        <v>252</v>
      </c>
      <c r="AA17" s="36">
        <v>1</v>
      </c>
      <c r="AB17" s="38">
        <v>0.5</v>
      </c>
      <c r="AC17" s="39" t="e">
        <f>SUM(Order_Form!#REF!)</f>
        <v>#REF!</v>
      </c>
      <c r="AD17" s="40" t="str">
        <f t="shared" si="2"/>
        <v/>
      </c>
    </row>
    <row r="18" spans="2:30" ht="21" customHeight="1" x14ac:dyDescent="0.25">
      <c r="B18" s="51">
        <v>14</v>
      </c>
      <c r="C18" s="35" t="s">
        <v>183</v>
      </c>
      <c r="D18" s="36">
        <v>17.989999999999998</v>
      </c>
      <c r="E18" s="37">
        <v>9.5</v>
      </c>
      <c r="F18" s="37">
        <v>9.25</v>
      </c>
      <c r="G18" s="37">
        <v>9</v>
      </c>
      <c r="H18" s="37">
        <v>8.75</v>
      </c>
      <c r="I18" s="38">
        <v>8.5</v>
      </c>
      <c r="J18" s="39" t="e">
        <f>SUM(Order_Form!#REF!,Order_Form!#REF!,Order_Form!#REF!,Order_Form!#REF!,Order_Form!#REF!,Order_Form!H166,Order_Form!H168:H169,Order_Form!H171:H173,Order_Form!H175:H180,Order_Form!H182:H183,Order_Form!H185:H198,Order_Form!H200:H203,Order_Form!H206:H215,Order_Form!#REF!,Order_Form!#REF!)</f>
        <v>#REF!</v>
      </c>
      <c r="K18" s="40" t="e">
        <f t="shared" si="0"/>
        <v>#REF!</v>
      </c>
      <c r="L18" s="40" t="str">
        <f t="shared" si="1"/>
        <v/>
      </c>
      <c r="N18" s="41" t="s">
        <v>243</v>
      </c>
      <c r="O18" s="36">
        <v>4.99</v>
      </c>
      <c r="P18" s="38">
        <v>2.5</v>
      </c>
      <c r="Q18" s="39" t="e">
        <f>Order_Form!#REF!</f>
        <v>#REF!</v>
      </c>
      <c r="R18" s="40" t="str">
        <f t="shared" si="6"/>
        <v/>
      </c>
      <c r="T18" s="239" t="s">
        <v>388</v>
      </c>
      <c r="U18" s="244"/>
      <c r="V18" s="244"/>
      <c r="W18" s="240"/>
      <c r="X18" s="241"/>
      <c r="Z18" s="41" t="s">
        <v>251</v>
      </c>
      <c r="AA18" s="36">
        <v>0.5</v>
      </c>
      <c r="AB18" s="38">
        <v>0.15</v>
      </c>
      <c r="AC18" s="39" t="e">
        <f>Order_Form!#REF!</f>
        <v>#REF!</v>
      </c>
      <c r="AD18" s="40" t="str">
        <f t="shared" si="2"/>
        <v/>
      </c>
    </row>
    <row r="19" spans="2:30" ht="21" customHeight="1" x14ac:dyDescent="0.25">
      <c r="B19" s="51">
        <v>15</v>
      </c>
      <c r="C19" s="41" t="s">
        <v>440</v>
      </c>
      <c r="D19" s="36">
        <v>20.99</v>
      </c>
      <c r="E19" s="37">
        <v>11</v>
      </c>
      <c r="F19" s="37">
        <v>10.75</v>
      </c>
      <c r="G19" s="37">
        <v>10.5</v>
      </c>
      <c r="H19" s="37">
        <v>10.25</v>
      </c>
      <c r="I19" s="38">
        <v>10</v>
      </c>
      <c r="J19" s="39"/>
      <c r="K19" s="40" t="str">
        <f t="shared" si="0"/>
        <v/>
      </c>
      <c r="L19" s="40" t="str">
        <f t="shared" ref="L19" si="11">IFERROR(IF(J19&gt;0,J19*K19,""),"")</f>
        <v/>
      </c>
      <c r="N19" s="41" t="s">
        <v>244</v>
      </c>
      <c r="O19" s="36">
        <v>2.99</v>
      </c>
      <c r="P19" s="38">
        <v>1</v>
      </c>
      <c r="Q19" s="39" t="e">
        <f>Order_Form!#REF!</f>
        <v>#REF!</v>
      </c>
      <c r="R19" s="40" t="str">
        <f t="shared" si="6"/>
        <v/>
      </c>
      <c r="T19" s="135" t="s">
        <v>228</v>
      </c>
      <c r="U19" s="138" t="s">
        <v>195</v>
      </c>
      <c r="V19" s="139" t="s">
        <v>229</v>
      </c>
      <c r="W19" s="34" t="s">
        <v>1</v>
      </c>
      <c r="X19" s="32" t="s">
        <v>224</v>
      </c>
      <c r="Z19" s="41" t="s">
        <v>320</v>
      </c>
      <c r="AA19" s="36">
        <v>6.99</v>
      </c>
      <c r="AB19" s="38">
        <v>3.5</v>
      </c>
      <c r="AC19" s="39" t="e">
        <f>SUM(Order_Form!#REF!)</f>
        <v>#REF!</v>
      </c>
      <c r="AD19" s="40" t="str">
        <f t="shared" si="2"/>
        <v/>
      </c>
    </row>
    <row r="20" spans="2:30" ht="21" customHeight="1" x14ac:dyDescent="0.25">
      <c r="B20" s="51">
        <v>16</v>
      </c>
      <c r="C20" s="35" t="s">
        <v>185</v>
      </c>
      <c r="D20" s="36">
        <v>15.99</v>
      </c>
      <c r="E20" s="37">
        <v>8.5</v>
      </c>
      <c r="F20" s="37">
        <v>8.25</v>
      </c>
      <c r="G20" s="37">
        <v>8</v>
      </c>
      <c r="H20" s="37">
        <v>7.75</v>
      </c>
      <c r="I20" s="38">
        <v>7.5</v>
      </c>
      <c r="J20" s="39">
        <f>SUM(Order_Form!H62:H63,Order_Form!H70:H74,Order_Form!H76,Order_Form!H78,Order_Form!H81:H83,Order_Form!H87:H89,Order_Form!H92:H97,Order_Form!H99:H99)</f>
        <v>0</v>
      </c>
      <c r="K20" s="40" t="str">
        <f t="shared" si="0"/>
        <v/>
      </c>
      <c r="L20" s="40" t="str">
        <f t="shared" si="1"/>
        <v/>
      </c>
      <c r="N20" s="239" t="s">
        <v>237</v>
      </c>
      <c r="O20" s="240"/>
      <c r="P20" s="240"/>
      <c r="Q20" s="240"/>
      <c r="R20" s="241"/>
      <c r="T20" s="129" t="s">
        <v>396</v>
      </c>
      <c r="U20" s="132">
        <v>9.99</v>
      </c>
      <c r="V20" s="134">
        <v>5</v>
      </c>
      <c r="W20" s="57" t="e">
        <f>SUM(Order_Form!#REF!)</f>
        <v>#REF!</v>
      </c>
      <c r="X20" s="40" t="str">
        <f>IFERROR(IF(W20&gt;0,W20*V20,""),"")</f>
        <v/>
      </c>
      <c r="Z20" s="41" t="s">
        <v>221</v>
      </c>
      <c r="AA20" s="36">
        <v>3.99</v>
      </c>
      <c r="AB20" s="38">
        <v>2</v>
      </c>
      <c r="AC20" s="39" t="e">
        <f>SUM(Order_Form!#REF!)</f>
        <v>#REF!</v>
      </c>
      <c r="AD20" s="40" t="str">
        <f t="shared" si="2"/>
        <v/>
      </c>
    </row>
    <row r="21" spans="2:30" ht="21" customHeight="1" x14ac:dyDescent="0.25">
      <c r="B21" s="51">
        <v>17</v>
      </c>
      <c r="C21" s="41" t="s">
        <v>349</v>
      </c>
      <c r="D21" s="36">
        <v>18.989999999999998</v>
      </c>
      <c r="E21" s="37">
        <v>10</v>
      </c>
      <c r="F21" s="37">
        <v>9.75</v>
      </c>
      <c r="G21" s="37">
        <v>9.5</v>
      </c>
      <c r="H21" s="37">
        <v>9.25</v>
      </c>
      <c r="I21" s="38">
        <v>9</v>
      </c>
      <c r="J21" s="39" t="e">
        <f>SUM(Order_Form!#REF!,Order_Form!#REF!,Order_Form!#REF!,Order_Form!#REF!,Order_Form!#REF!)</f>
        <v>#REF!</v>
      </c>
      <c r="K21" s="40" t="e">
        <f t="shared" si="0"/>
        <v>#REF!</v>
      </c>
      <c r="L21" s="40" t="str">
        <f t="shared" si="1"/>
        <v/>
      </c>
      <c r="N21" s="30" t="s">
        <v>228</v>
      </c>
      <c r="O21" s="31" t="s">
        <v>195</v>
      </c>
      <c r="P21" s="33" t="s">
        <v>229</v>
      </c>
      <c r="Q21" s="34" t="s">
        <v>1</v>
      </c>
      <c r="R21" s="32" t="s">
        <v>224</v>
      </c>
      <c r="T21" s="129" t="s">
        <v>397</v>
      </c>
      <c r="U21" s="132">
        <v>14.99</v>
      </c>
      <c r="V21" s="134">
        <v>7.5</v>
      </c>
      <c r="W21" s="57" t="e">
        <f>SUM(Order_Form!#REF!,Order_Form!#REF!,Order_Form!#REF!,Order_Form!#REF!,Order_Form!#REF!,Order_Form!#REF!,Order_Form!#REF!,Order_Form!#REF!,Order_Form!#REF!,Order_Form!#REF!)</f>
        <v>#REF!</v>
      </c>
      <c r="X21" s="40" t="str">
        <f>IFERROR(IF(W21&gt;0,W21*V21,""),"")</f>
        <v/>
      </c>
      <c r="Z21" s="41" t="s">
        <v>313</v>
      </c>
      <c r="AA21" s="36">
        <v>24.99</v>
      </c>
      <c r="AB21" s="38">
        <v>12.5</v>
      </c>
      <c r="AC21" s="39" t="e">
        <f>SUM(Order_Form!#REF!)</f>
        <v>#REF!</v>
      </c>
      <c r="AD21" s="40" t="str">
        <f t="shared" ref="AD21" si="12">IFERROR(IF(AC21&gt;0,AC21*AB21,""),"")</f>
        <v/>
      </c>
    </row>
    <row r="22" spans="2:30" ht="21" customHeight="1" x14ac:dyDescent="0.25">
      <c r="B22" s="51">
        <v>18</v>
      </c>
      <c r="C22" s="35" t="s">
        <v>206</v>
      </c>
      <c r="D22" s="36">
        <v>19.989999999999998</v>
      </c>
      <c r="E22" s="37">
        <v>11</v>
      </c>
      <c r="F22" s="37">
        <v>10.75</v>
      </c>
      <c r="G22" s="37">
        <v>10.5</v>
      </c>
      <c r="H22" s="37">
        <v>10.25</v>
      </c>
      <c r="I22" s="38">
        <v>10</v>
      </c>
      <c r="J22" s="39" t="e">
        <f>SUM(Order_Form!#REF!)</f>
        <v>#REF!</v>
      </c>
      <c r="K22" s="40" t="e">
        <f t="shared" si="0"/>
        <v>#REF!</v>
      </c>
      <c r="L22" s="40" t="str">
        <f t="shared" si="1"/>
        <v/>
      </c>
      <c r="N22" s="35" t="s">
        <v>231</v>
      </c>
      <c r="O22" s="36">
        <v>14.99</v>
      </c>
      <c r="P22" s="38">
        <v>7.5</v>
      </c>
      <c r="Q22" s="39" t="e">
        <f>SUM(Order_Form!#REF!)</f>
        <v>#REF!</v>
      </c>
      <c r="R22" s="40" t="str">
        <f>IFERROR(IF(Q22&gt;0,Q22*P22,""),"")</f>
        <v/>
      </c>
      <c r="T22" s="129" t="s">
        <v>398</v>
      </c>
      <c r="U22" s="132">
        <v>17.989999999999998</v>
      </c>
      <c r="V22" s="134">
        <v>9.5</v>
      </c>
      <c r="W22" s="39" t="e">
        <f>SUM(Order_Form!#REF!,Order_Form!#REF!,Order_Form!#REF!,Order_Form!#REF!)</f>
        <v>#REF!</v>
      </c>
      <c r="X22" s="40" t="str">
        <f t="shared" ref="X22" si="13">IFERROR(IF(W22&gt;0,W22*V22,""),"")</f>
        <v/>
      </c>
      <c r="Z22" s="41" t="s">
        <v>257</v>
      </c>
      <c r="AA22" s="36">
        <v>3.99</v>
      </c>
      <c r="AB22" s="38">
        <v>2</v>
      </c>
      <c r="AC22" s="39" t="e">
        <f>SUM(Order_Form!#REF!)</f>
        <v>#REF!</v>
      </c>
      <c r="AD22" s="40" t="str">
        <f t="shared" si="2"/>
        <v/>
      </c>
    </row>
    <row r="23" spans="2:30" ht="21" customHeight="1" x14ac:dyDescent="0.25">
      <c r="B23" s="51">
        <v>19</v>
      </c>
      <c r="C23" s="35" t="s">
        <v>347</v>
      </c>
      <c r="D23" s="36">
        <v>19.989999999999998</v>
      </c>
      <c r="E23" s="37">
        <v>12</v>
      </c>
      <c r="F23" s="37">
        <v>11.75</v>
      </c>
      <c r="G23" s="37">
        <v>11.5</v>
      </c>
      <c r="H23" s="37">
        <v>11.25</v>
      </c>
      <c r="I23" s="38">
        <v>11</v>
      </c>
      <c r="J23" s="39" t="s">
        <v>8</v>
      </c>
      <c r="K23" s="40" t="str">
        <f t="shared" si="0"/>
        <v/>
      </c>
      <c r="L23" s="40" t="str">
        <f t="shared" ref="L23" si="14">IFERROR(IF(J23&gt;0,J23*K23,""),"")</f>
        <v/>
      </c>
      <c r="N23" s="35" t="s">
        <v>232</v>
      </c>
      <c r="O23" s="36">
        <v>28.99</v>
      </c>
      <c r="P23" s="38">
        <v>14.5</v>
      </c>
      <c r="Q23" s="39" t="e">
        <f>SUM(Order_Form!#REF!)</f>
        <v>#REF!</v>
      </c>
      <c r="R23" s="40" t="str">
        <f t="shared" ref="R23:R27" si="15">IFERROR(IF(Q23&gt;0,Q23*P23,""),"")</f>
        <v/>
      </c>
      <c r="T23" s="129" t="s">
        <v>399</v>
      </c>
      <c r="U23" s="132">
        <v>19.989999999999998</v>
      </c>
      <c r="V23" s="134">
        <v>10</v>
      </c>
      <c r="W23" s="39" t="e">
        <f>SUM(Order_Form!#REF!,Order_Form!#REF!)</f>
        <v>#REF!</v>
      </c>
      <c r="X23" s="40" t="str">
        <f>IFERROR(IF(W23&gt;0,W23*V23,""),"")</f>
        <v/>
      </c>
      <c r="Z23" s="41" t="s">
        <v>363</v>
      </c>
      <c r="AA23" s="36">
        <v>4</v>
      </c>
      <c r="AB23" s="38">
        <v>2</v>
      </c>
      <c r="AC23" s="39" t="e">
        <f>SUM(Order_Form!#REF!,Order_Form!#REF!)</f>
        <v>#REF!</v>
      </c>
      <c r="AD23" s="40" t="str">
        <f t="shared" ref="AD23" si="16">IFERROR(IF(AC23&gt;0,AC23*AB23,""),"")</f>
        <v/>
      </c>
    </row>
    <row r="24" spans="2:30" ht="21" customHeight="1" x14ac:dyDescent="0.25">
      <c r="B24" s="21">
        <v>20</v>
      </c>
      <c r="C24" s="41" t="s">
        <v>377</v>
      </c>
      <c r="D24" s="36">
        <v>18.989999999999998</v>
      </c>
      <c r="E24" s="37">
        <v>10</v>
      </c>
      <c r="F24" s="37">
        <v>9.75</v>
      </c>
      <c r="G24" s="37">
        <v>9.5</v>
      </c>
      <c r="H24" s="37">
        <v>9.25</v>
      </c>
      <c r="I24" s="38">
        <v>9</v>
      </c>
      <c r="J24" s="39" t="e">
        <f>SUM(Order_Form!#REF!,Order_Form!#REF!)</f>
        <v>#REF!</v>
      </c>
      <c r="K24" s="40" t="e">
        <f t="shared" si="0"/>
        <v>#REF!</v>
      </c>
      <c r="L24" s="40" t="str">
        <f t="shared" si="1"/>
        <v/>
      </c>
      <c r="N24" s="35" t="s">
        <v>233</v>
      </c>
      <c r="O24" s="36">
        <v>79.989999999999995</v>
      </c>
      <c r="P24" s="38">
        <v>30</v>
      </c>
      <c r="Q24" s="39" t="e">
        <f>SUM(Order_Form!#REF!)</f>
        <v>#REF!</v>
      </c>
      <c r="R24" s="40" t="str">
        <f t="shared" si="15"/>
        <v/>
      </c>
      <c r="T24" s="129" t="s">
        <v>400</v>
      </c>
      <c r="U24" s="132">
        <v>23.99</v>
      </c>
      <c r="V24" s="134">
        <v>12</v>
      </c>
      <c r="W24" s="39" t="e">
        <f>SUM(Order_Form!#REF!,Order_Form!#REF!)</f>
        <v>#REF!</v>
      </c>
      <c r="X24" s="40" t="str">
        <f t="shared" ref="X24" si="17">IFERROR(IF(W24&gt;0,W24*V24,""),"")</f>
        <v/>
      </c>
      <c r="Z24" s="41" t="s">
        <v>364</v>
      </c>
      <c r="AA24" s="36">
        <v>5</v>
      </c>
      <c r="AB24" s="38">
        <v>2.5</v>
      </c>
      <c r="AC24" s="39" t="e">
        <f>SUM(Order_Form!#REF!,Order_Form!#REF!,Order_Form!#REF!)</f>
        <v>#REF!</v>
      </c>
      <c r="AD24" s="40" t="str">
        <f t="shared" si="2"/>
        <v/>
      </c>
    </row>
    <row r="25" spans="2:30" ht="21" customHeight="1" x14ac:dyDescent="0.25">
      <c r="B25" s="21">
        <v>21</v>
      </c>
      <c r="C25" s="35" t="s">
        <v>205</v>
      </c>
      <c r="D25" s="36">
        <v>19.989999999999998</v>
      </c>
      <c r="E25" s="37">
        <v>11</v>
      </c>
      <c r="F25" s="37">
        <v>10.75</v>
      </c>
      <c r="G25" s="37">
        <v>10.5</v>
      </c>
      <c r="H25" s="37">
        <v>10.25</v>
      </c>
      <c r="I25" s="38">
        <v>10</v>
      </c>
      <c r="J25" s="39" t="e">
        <f>SUM(Order_Form!#REF!,Order_Form!#REF!)</f>
        <v>#REF!</v>
      </c>
      <c r="K25" s="40" t="e">
        <f t="shared" si="0"/>
        <v>#REF!</v>
      </c>
      <c r="L25" s="40" t="str">
        <f t="shared" si="1"/>
        <v/>
      </c>
      <c r="N25" s="35" t="s">
        <v>466</v>
      </c>
      <c r="O25" s="36">
        <v>149.99</v>
      </c>
      <c r="P25" s="38">
        <v>75</v>
      </c>
      <c r="Q25" s="39" t="e">
        <f>SUM(Order_Form!#REF!)</f>
        <v>#REF!</v>
      </c>
      <c r="R25" s="40" t="str">
        <f>IFERROR(IF(Q25&gt;0,Q25*P25,""),"")</f>
        <v/>
      </c>
      <c r="T25" s="129" t="s">
        <v>400</v>
      </c>
      <c r="U25" s="132">
        <v>23.99</v>
      </c>
      <c r="V25" s="134">
        <v>12</v>
      </c>
      <c r="W25" s="39" t="e">
        <f>SUM(Order_Form!#REF!,Order_Form!#REF!)</f>
        <v>#REF!</v>
      </c>
      <c r="X25" s="40" t="str">
        <f t="shared" ref="X25" si="18">IFERROR(IF(W25&gt;0,W25*V25,""),"")</f>
        <v/>
      </c>
      <c r="Z25" s="41" t="s">
        <v>253</v>
      </c>
      <c r="AA25" s="36">
        <v>39.99</v>
      </c>
      <c r="AB25" s="38">
        <v>15</v>
      </c>
      <c r="AC25" s="39" t="e">
        <f>Order_Form!#REF!</f>
        <v>#REF!</v>
      </c>
      <c r="AD25" s="40" t="str">
        <f t="shared" si="2"/>
        <v/>
      </c>
    </row>
    <row r="26" spans="2:30" ht="21" customHeight="1" x14ac:dyDescent="0.25">
      <c r="B26" s="21">
        <v>22</v>
      </c>
      <c r="C26" s="35" t="s">
        <v>446</v>
      </c>
      <c r="D26" s="36">
        <v>19.989999999999998</v>
      </c>
      <c r="E26" s="37">
        <v>10.5</v>
      </c>
      <c r="F26" s="37">
        <v>10.25</v>
      </c>
      <c r="G26" s="37">
        <v>10</v>
      </c>
      <c r="H26" s="37">
        <v>9.75</v>
      </c>
      <c r="I26" s="38">
        <v>9.5</v>
      </c>
      <c r="J26" s="39" t="s">
        <v>8</v>
      </c>
      <c r="K26" s="40" t="str">
        <f>IF(AND(J26&gt;0,J26&lt;&gt;"out"),(HLOOKUP($F$2,$E$5:$I$28,B27,FALSE)),"")</f>
        <v/>
      </c>
      <c r="L26" s="40" t="str">
        <f>IFERROR(IF(J26&gt;0,J26*K26,""),"")</f>
        <v/>
      </c>
      <c r="N26" s="35" t="s">
        <v>444</v>
      </c>
      <c r="O26" s="36">
        <v>39.99</v>
      </c>
      <c r="P26" s="38">
        <v>20</v>
      </c>
      <c r="Q26" s="39" t="e">
        <f>SUM(Order_Form!#REF!)</f>
        <v>#REF!</v>
      </c>
      <c r="R26" s="40" t="str">
        <f t="shared" ref="R26" si="19">IFERROR(IF(Q26&gt;0,Q26*P26,""),"")</f>
        <v/>
      </c>
      <c r="T26" s="129" t="s">
        <v>375</v>
      </c>
      <c r="U26" s="132">
        <v>21.99</v>
      </c>
      <c r="V26" s="134">
        <v>11</v>
      </c>
      <c r="W26" s="39" t="e">
        <f>SUM(Order_Form!#REF!,Order_Form!#REF!,Order_Form!#REF!,Order_Form!#REF!,Order_Form!#REF!,Order_Form!#REF!,Order_Form!#REF!,Order_Form!#REF!,Order_Form!#REF!,Order_Form!#REF!,Order_Form!#REF!)</f>
        <v>#REF!</v>
      </c>
      <c r="X26" s="40" t="str">
        <f>IFERROR(IF(W26&gt;0,W26*V26,""),"")</f>
        <v/>
      </c>
      <c r="Z26" s="41" t="s">
        <v>254</v>
      </c>
      <c r="AA26" s="36">
        <v>49.99</v>
      </c>
      <c r="AB26" s="38">
        <v>25</v>
      </c>
      <c r="AC26" s="39" t="e">
        <f>Order_Form!#REF!</f>
        <v>#REF!</v>
      </c>
      <c r="AD26" s="40" t="str">
        <f t="shared" si="2"/>
        <v/>
      </c>
    </row>
    <row r="27" spans="2:30" ht="21" customHeight="1" x14ac:dyDescent="0.25">
      <c r="B27" s="21">
        <v>23</v>
      </c>
      <c r="C27" s="35" t="s">
        <v>464</v>
      </c>
      <c r="D27" s="36">
        <v>14.99</v>
      </c>
      <c r="E27" s="37">
        <v>7.5</v>
      </c>
      <c r="F27" s="37">
        <v>7.25</v>
      </c>
      <c r="G27" s="37">
        <v>7</v>
      </c>
      <c r="H27" s="37">
        <v>6.75</v>
      </c>
      <c r="I27" s="38">
        <v>6.5</v>
      </c>
      <c r="J27" s="39" t="e">
        <f>SUM(Order_Form!#REF!)</f>
        <v>#REF!</v>
      </c>
      <c r="K27" s="40" t="e">
        <f>IF(AND(J27&gt;0,J27&lt;&gt;"out"),(HLOOKUP($F$2,$E$5:$I$27,B27,FALSE)),"")</f>
        <v>#REF!</v>
      </c>
      <c r="L27" s="40" t="str">
        <f>IFERROR(IF(J27&gt;0,J27*K27,""),"")</f>
        <v/>
      </c>
      <c r="N27" s="35" t="s">
        <v>348</v>
      </c>
      <c r="O27" s="36">
        <v>19.989999999999998</v>
      </c>
      <c r="P27" s="38">
        <v>10</v>
      </c>
      <c r="Q27" s="39" t="e">
        <f>SUM(Order_Form!#REF!)</f>
        <v>#REF!</v>
      </c>
      <c r="R27" s="40" t="str">
        <f t="shared" si="15"/>
        <v/>
      </c>
      <c r="T27" s="129" t="s">
        <v>401</v>
      </c>
      <c r="U27" s="137">
        <v>25.99</v>
      </c>
      <c r="V27" s="134">
        <v>13</v>
      </c>
      <c r="W27" s="39" t="e">
        <f>SUM(Order_Form!#REF!,Order_Form!#REF!,Order_Form!#REF!,Order_Form!#REF!,Order_Form!#REF!,Order_Form!#REF!,Order_Form!#REF!)</f>
        <v>#REF!</v>
      </c>
      <c r="X27" s="40" t="str">
        <f>IFERROR(IF(W27&gt;0,W27*V27,""),"")</f>
        <v/>
      </c>
      <c r="Z27" s="41" t="s">
        <v>103</v>
      </c>
      <c r="AA27" s="36">
        <v>19.989999999999998</v>
      </c>
      <c r="AB27" s="38">
        <v>10</v>
      </c>
      <c r="AC27" s="39" t="e">
        <f>Order_Form!#REF!</f>
        <v>#REF!</v>
      </c>
      <c r="AD27" s="40" t="str">
        <f t="shared" si="2"/>
        <v/>
      </c>
    </row>
    <row r="28" spans="2:30" ht="21" customHeight="1" x14ac:dyDescent="0.25">
      <c r="B28" s="21">
        <v>24</v>
      </c>
      <c r="C28" s="35" t="s">
        <v>479</v>
      </c>
      <c r="D28" s="36">
        <v>0</v>
      </c>
      <c r="E28" s="37">
        <v>6</v>
      </c>
      <c r="F28" s="37">
        <v>6</v>
      </c>
      <c r="G28" s="37">
        <v>6</v>
      </c>
      <c r="H28" s="37">
        <v>6</v>
      </c>
      <c r="I28" s="38">
        <v>6</v>
      </c>
      <c r="J28" s="39">
        <f>SUM(Order_Form!H64:H67,Order_Form!H69,Order_Form!H75:H75,Order_Form!H77,Order_Form!H79:H80,Order_Form!H84:H86,Order_Form!H90:H91,Order_Form!H98,Order_Form!H102,Order_Form!H105,Order_Form!H107,Order_Form!H111,Order_Form!H121,Order_Form!H127,Order_Form!H140,Order_Form!H157,Order_Form!H159:H161,Order_Form!H167,Order_Form!H170,Order_Form!H174,Order_Form!H181,Order_Form!H184,Order_Form!H199,Order_Form!H204:H205)</f>
        <v>0</v>
      </c>
      <c r="K28" s="40" t="str">
        <f>IF(AND(J28&gt;0,J28&lt;&gt;"out"),(HLOOKUP($F$2,$E$5:$I$28,#REF!,FALSE)),"")</f>
        <v/>
      </c>
      <c r="L28" s="40" t="str">
        <f>IFERROR(IF(J28&gt;0,J28*K28,""),"")</f>
        <v/>
      </c>
      <c r="N28" s="239" t="s">
        <v>245</v>
      </c>
      <c r="O28" s="240"/>
      <c r="P28" s="240"/>
      <c r="Q28" s="240"/>
      <c r="R28" s="241"/>
      <c r="T28" s="129" t="s">
        <v>402</v>
      </c>
      <c r="U28" s="132">
        <v>14.99</v>
      </c>
      <c r="V28" s="134">
        <v>7.5</v>
      </c>
      <c r="W28" s="39" t="e">
        <f>SUM(Order_Form!#REF!)</f>
        <v>#REF!</v>
      </c>
      <c r="X28" s="40" t="str">
        <f t="shared" ref="X28" si="20">IFERROR(IF(W28&gt;0,W28*V28,""),"")</f>
        <v/>
      </c>
      <c r="Z28" s="41" t="s">
        <v>351</v>
      </c>
      <c r="AA28" s="36">
        <v>19.989999999999998</v>
      </c>
      <c r="AB28" s="38">
        <v>10</v>
      </c>
      <c r="AC28" s="39" t="e">
        <f>Order_Form!#REF!</f>
        <v>#REF!</v>
      </c>
      <c r="AD28" s="40" t="str">
        <f t="shared" ref="AD28:AD29" si="21">IFERROR(IF(AC28&gt;0,AC28*AB28,""),"")</f>
        <v/>
      </c>
    </row>
    <row r="29" spans="2:30" ht="21" customHeight="1" x14ac:dyDescent="0.25">
      <c r="B29" s="29" t="s">
        <v>226</v>
      </c>
      <c r="C29" s="239" t="s">
        <v>212</v>
      </c>
      <c r="D29" s="240"/>
      <c r="E29" s="240"/>
      <c r="F29" s="240"/>
      <c r="G29" s="240"/>
      <c r="H29" s="240"/>
      <c r="I29" s="240"/>
      <c r="J29" s="240"/>
      <c r="K29" s="240"/>
      <c r="L29" s="241"/>
      <c r="N29" s="30" t="s">
        <v>228</v>
      </c>
      <c r="O29" s="31" t="s">
        <v>195</v>
      </c>
      <c r="P29" s="33" t="s">
        <v>229</v>
      </c>
      <c r="Q29" s="34" t="s">
        <v>1</v>
      </c>
      <c r="R29" s="32" t="s">
        <v>224</v>
      </c>
      <c r="T29" s="129" t="s">
        <v>403</v>
      </c>
      <c r="U29" s="132">
        <v>29.99</v>
      </c>
      <c r="V29" s="134">
        <v>15</v>
      </c>
      <c r="W29" s="39" t="e">
        <f>SUM(Order_Form!#REF!,Order_Form!#REF!,Order_Form!#REF!)</f>
        <v>#REF!</v>
      </c>
      <c r="X29" s="40" t="str">
        <f t="shared" ref="X29:X34" si="22">IFERROR(IF(W29&gt;0,W29*V29,""),"")</f>
        <v/>
      </c>
      <c r="Z29" s="41" t="s">
        <v>481</v>
      </c>
      <c r="AA29" s="172">
        <v>9.99</v>
      </c>
      <c r="AB29" s="38">
        <v>5</v>
      </c>
      <c r="AC29" s="39" t="e">
        <f>Order_Form!#REF!</f>
        <v>#REF!</v>
      </c>
      <c r="AD29" s="40" t="str">
        <f t="shared" si="21"/>
        <v/>
      </c>
    </row>
    <row r="30" spans="2:30" ht="21" customHeight="1" x14ac:dyDescent="0.25">
      <c r="B30" s="21">
        <v>1</v>
      </c>
      <c r="C30" s="30" t="s">
        <v>228</v>
      </c>
      <c r="D30" s="31" t="s">
        <v>195</v>
      </c>
      <c r="E30" s="32" t="s">
        <v>197</v>
      </c>
      <c r="F30" s="32" t="s">
        <v>198</v>
      </c>
      <c r="G30" s="32" t="s">
        <v>199</v>
      </c>
      <c r="H30" s="32" t="s">
        <v>200</v>
      </c>
      <c r="I30" s="33" t="s">
        <v>201</v>
      </c>
      <c r="J30" s="34" t="s">
        <v>1</v>
      </c>
      <c r="K30" s="32" t="s">
        <v>227</v>
      </c>
      <c r="L30" s="32" t="s">
        <v>224</v>
      </c>
      <c r="N30" s="41" t="s">
        <v>247</v>
      </c>
      <c r="O30" s="36">
        <v>99.99</v>
      </c>
      <c r="P30" s="38">
        <v>50</v>
      </c>
      <c r="Q30" s="39" t="e">
        <f>SUM(Order_Form!#REF!,Order_Form!#REF!)</f>
        <v>#REF!</v>
      </c>
      <c r="R30" s="40" t="str">
        <f t="shared" ref="R30:R31" si="23">IFERROR(IF(Q30&gt;0,Q30*P30,""),"")</f>
        <v/>
      </c>
      <c r="T30" s="129" t="s">
        <v>403</v>
      </c>
      <c r="U30" s="132">
        <v>29.99</v>
      </c>
      <c r="V30" s="134">
        <v>15</v>
      </c>
      <c r="W30" s="39" t="e">
        <f>SUM(Order_Form!#REF!,Order_Form!#REF!,Order_Form!#REF!)</f>
        <v>#REF!</v>
      </c>
      <c r="X30" s="40" t="str">
        <f t="shared" ref="X30" si="24">IFERROR(IF(W30&gt;0,W30*V30,""),"")</f>
        <v/>
      </c>
      <c r="Z30" s="41" t="s">
        <v>262</v>
      </c>
      <c r="AA30" s="36">
        <v>29.99</v>
      </c>
      <c r="AB30" s="38">
        <v>15</v>
      </c>
      <c r="AC30" s="39" t="e">
        <f>SUM(Order_Form!#REF!)</f>
        <v>#REF!</v>
      </c>
      <c r="AD30" s="40" t="str">
        <f t="shared" si="2"/>
        <v/>
      </c>
    </row>
    <row r="31" spans="2:30" ht="21" customHeight="1" x14ac:dyDescent="0.25">
      <c r="B31" s="21">
        <v>2</v>
      </c>
      <c r="C31" s="35" t="s">
        <v>210</v>
      </c>
      <c r="D31" s="36">
        <v>9.99</v>
      </c>
      <c r="E31" s="37">
        <v>4.75</v>
      </c>
      <c r="F31" s="37">
        <v>4.5</v>
      </c>
      <c r="G31" s="37">
        <v>4.25</v>
      </c>
      <c r="H31" s="37">
        <v>4</v>
      </c>
      <c r="I31" s="38">
        <v>3.75</v>
      </c>
      <c r="J31" s="39" t="e">
        <f>SUM(Order_Form!#REF!,Order_Form!#REF!)</f>
        <v>#REF!</v>
      </c>
      <c r="K31" s="40" t="e">
        <f t="shared" ref="K31:K42" si="25">IF(AND(J31&gt;0,J31&lt;&gt;"out"),(HLOOKUP($F$2,$E$30:$I$42,B31,FALSE)),"")</f>
        <v>#REF!</v>
      </c>
      <c r="L31" s="40" t="str">
        <f t="shared" ref="L31:L42" si="26">IFERROR(IF(J31&gt;0,J31*K31,""),"")</f>
        <v/>
      </c>
      <c r="N31" s="41" t="s">
        <v>246</v>
      </c>
      <c r="O31" s="36">
        <v>149</v>
      </c>
      <c r="P31" s="38">
        <v>80</v>
      </c>
      <c r="Q31" s="39" t="e">
        <f>SUM(Order_Form!#REF!,Order_Form!#REF!)</f>
        <v>#REF!</v>
      </c>
      <c r="R31" s="40" t="str">
        <f t="shared" si="23"/>
        <v/>
      </c>
      <c r="T31" s="129" t="s">
        <v>404</v>
      </c>
      <c r="U31" s="136">
        <v>33.99</v>
      </c>
      <c r="V31" s="134">
        <v>17</v>
      </c>
      <c r="W31" s="39" t="e">
        <f>SUM(Order_Form!#REF!,Order_Form!#REF!)</f>
        <v>#REF!</v>
      </c>
      <c r="X31" s="40" t="str">
        <f t="shared" si="22"/>
        <v/>
      </c>
      <c r="Z31" s="41" t="s">
        <v>262</v>
      </c>
      <c r="AA31" s="36">
        <v>29.99</v>
      </c>
      <c r="AB31" s="38">
        <v>15</v>
      </c>
      <c r="AC31" s="39" t="e">
        <f>SUM(Order_Form!#REF!)</f>
        <v>#REF!</v>
      </c>
      <c r="AD31" s="40" t="str">
        <f t="shared" ref="AD31" si="27">IFERROR(IF(AC31&gt;0,AC31*AB31,""),"")</f>
        <v/>
      </c>
    </row>
    <row r="32" spans="2:30" ht="21" customHeight="1" x14ac:dyDescent="0.25">
      <c r="B32" s="21">
        <v>3</v>
      </c>
      <c r="C32" s="41" t="s">
        <v>106</v>
      </c>
      <c r="D32" s="36">
        <v>11.99</v>
      </c>
      <c r="E32" s="37">
        <v>5.75</v>
      </c>
      <c r="F32" s="37">
        <v>5.5</v>
      </c>
      <c r="G32" s="37">
        <v>5.25</v>
      </c>
      <c r="H32" s="37">
        <v>5</v>
      </c>
      <c r="I32" s="38">
        <v>4.75</v>
      </c>
      <c r="J32" s="39" t="e">
        <f>Order_Form!#REF!</f>
        <v>#REF!</v>
      </c>
      <c r="K32" s="40" t="e">
        <f t="shared" si="25"/>
        <v>#REF!</v>
      </c>
      <c r="L32" s="40" t="str">
        <f t="shared" si="26"/>
        <v/>
      </c>
      <c r="N32" s="35" t="s">
        <v>85</v>
      </c>
      <c r="O32" s="36">
        <v>199</v>
      </c>
      <c r="P32" s="38">
        <v>125</v>
      </c>
      <c r="Q32" s="39" t="e">
        <f>SUM(Order_Form!#REF!)</f>
        <v>#REF!</v>
      </c>
      <c r="R32" s="40" t="str">
        <f t="shared" ref="R32:R33" si="28">IFERROR(IF(Q32&gt;0,Q32*P32,""),"")</f>
        <v/>
      </c>
      <c r="T32" s="129" t="s">
        <v>346</v>
      </c>
      <c r="U32" s="131">
        <v>21.99</v>
      </c>
      <c r="V32" s="134">
        <v>12</v>
      </c>
      <c r="W32" s="39" t="e">
        <f>SUM(Order_Form!#REF!)</f>
        <v>#REF!</v>
      </c>
      <c r="X32" s="40" t="str">
        <f t="shared" si="22"/>
        <v/>
      </c>
      <c r="Z32" s="239" t="s">
        <v>235</v>
      </c>
      <c r="AA32" s="240"/>
      <c r="AB32" s="240"/>
      <c r="AC32" s="240"/>
      <c r="AD32" s="241"/>
    </row>
    <row r="33" spans="2:30" ht="21" customHeight="1" x14ac:dyDescent="0.25">
      <c r="B33" s="21">
        <v>4</v>
      </c>
      <c r="C33" s="41" t="s">
        <v>211</v>
      </c>
      <c r="D33" s="36">
        <v>11.99</v>
      </c>
      <c r="E33" s="37">
        <v>5.5</v>
      </c>
      <c r="F33" s="37">
        <v>5.25</v>
      </c>
      <c r="G33" s="37">
        <v>5</v>
      </c>
      <c r="H33" s="37">
        <v>4.75</v>
      </c>
      <c r="I33" s="38">
        <v>4.5</v>
      </c>
      <c r="J33" s="39" t="e">
        <f>SUM(Order_Form!#REF!,Order_Form!#REF!,Order_Form!#REF!,Order_Form!#REF!)</f>
        <v>#REF!</v>
      </c>
      <c r="K33" s="40" t="e">
        <f t="shared" si="25"/>
        <v>#REF!</v>
      </c>
      <c r="L33" s="40" t="str">
        <f t="shared" si="26"/>
        <v/>
      </c>
      <c r="N33" s="35" t="s">
        <v>84</v>
      </c>
      <c r="O33" s="36">
        <v>149</v>
      </c>
      <c r="P33" s="38">
        <v>90</v>
      </c>
      <c r="Q33" s="39" t="e">
        <f>SUM(Order_Form!#REF!)</f>
        <v>#REF!</v>
      </c>
      <c r="R33" s="40" t="str">
        <f t="shared" si="28"/>
        <v/>
      </c>
      <c r="T33" s="129" t="s">
        <v>447</v>
      </c>
      <c r="U33" s="131">
        <v>19.989999999999998</v>
      </c>
      <c r="V33" s="134">
        <v>10</v>
      </c>
      <c r="W33" s="57" t="e">
        <f>SUM(Order_Form!#REF!,Order_Form!#REF!)</f>
        <v>#REF!</v>
      </c>
      <c r="X33" s="40" t="str">
        <f t="shared" si="22"/>
        <v/>
      </c>
      <c r="Z33" s="30" t="s">
        <v>228</v>
      </c>
      <c r="AA33" s="31" t="s">
        <v>195</v>
      </c>
      <c r="AB33" s="33" t="s">
        <v>229</v>
      </c>
      <c r="AC33" s="34" t="s">
        <v>1</v>
      </c>
      <c r="AD33" s="32" t="s">
        <v>224</v>
      </c>
    </row>
    <row r="34" spans="2:30" ht="21" customHeight="1" x14ac:dyDescent="0.25">
      <c r="B34" s="21">
        <v>5</v>
      </c>
      <c r="C34" s="35" t="s">
        <v>102</v>
      </c>
      <c r="D34" s="36">
        <v>8.99</v>
      </c>
      <c r="E34" s="37">
        <v>3.75</v>
      </c>
      <c r="F34" s="37">
        <v>3.75</v>
      </c>
      <c r="G34" s="37">
        <v>3.75</v>
      </c>
      <c r="H34" s="37">
        <v>3.75</v>
      </c>
      <c r="I34" s="38">
        <v>3.75</v>
      </c>
      <c r="J34" s="39" t="e">
        <f>Order_Form!#REF!</f>
        <v>#REF!</v>
      </c>
      <c r="K34" s="40" t="e">
        <f t="shared" si="25"/>
        <v>#REF!</v>
      </c>
      <c r="L34" s="40" t="str">
        <f t="shared" si="26"/>
        <v/>
      </c>
      <c r="N34" s="41" t="s">
        <v>342</v>
      </c>
      <c r="O34" s="36">
        <v>39.99</v>
      </c>
      <c r="P34" s="38">
        <v>20</v>
      </c>
      <c r="Q34" s="39" t="e">
        <f>SUM(Order_Form!#REF!)</f>
        <v>#REF!</v>
      </c>
      <c r="R34" s="40" t="str">
        <f t="shared" ref="R34" si="29">IFERROR(IF(Q34&gt;0,Q34*P34,""),"")</f>
        <v/>
      </c>
      <c r="T34" s="129" t="s">
        <v>448</v>
      </c>
      <c r="U34" s="131">
        <v>23.99</v>
      </c>
      <c r="V34" s="134">
        <v>12</v>
      </c>
      <c r="W34" s="57" t="e">
        <f>SUM(Order_Form!#REF!,Order_Form!#REF!)</f>
        <v>#REF!</v>
      </c>
      <c r="X34" s="40" t="str">
        <f t="shared" si="22"/>
        <v/>
      </c>
      <c r="Z34" s="41" t="s">
        <v>259</v>
      </c>
      <c r="AA34" s="36">
        <v>6</v>
      </c>
      <c r="AB34" s="43">
        <v>3</v>
      </c>
      <c r="AC34" s="39" t="e">
        <f>SUM(Order_Form!#REF!)</f>
        <v>#REF!</v>
      </c>
      <c r="AD34" s="40" t="str">
        <f>IFERROR(IF(AC34&gt;0,AC34*AB34,""),"")</f>
        <v/>
      </c>
    </row>
    <row r="35" spans="2:30" ht="21" customHeight="1" x14ac:dyDescent="0.25">
      <c r="B35" s="21">
        <v>6</v>
      </c>
      <c r="C35" s="35" t="s">
        <v>105</v>
      </c>
      <c r="D35" s="36">
        <v>10.99</v>
      </c>
      <c r="E35" s="37">
        <v>5</v>
      </c>
      <c r="F35" s="37">
        <v>5</v>
      </c>
      <c r="G35" s="37">
        <v>5</v>
      </c>
      <c r="H35" s="37">
        <v>5</v>
      </c>
      <c r="I35" s="38">
        <v>5</v>
      </c>
      <c r="J35" s="39" t="e">
        <f>Order_Form!#REF!</f>
        <v>#REF!</v>
      </c>
      <c r="K35" s="40" t="e">
        <f t="shared" si="25"/>
        <v>#REF!</v>
      </c>
      <c r="L35" s="40" t="str">
        <f t="shared" si="26"/>
        <v/>
      </c>
      <c r="N35" s="35" t="s">
        <v>312</v>
      </c>
      <c r="O35" s="36">
        <v>99</v>
      </c>
      <c r="P35" s="38">
        <v>60</v>
      </c>
      <c r="Q35" s="39" t="e">
        <f>SUM(Order_Form!#REF!)</f>
        <v>#REF!</v>
      </c>
      <c r="R35" s="40" t="str">
        <f t="shared" ref="R35:R37" si="30">IFERROR(IF(Q35&gt;0,Q35*P35,""),"")</f>
        <v/>
      </c>
      <c r="T35" s="239" t="s">
        <v>265</v>
      </c>
      <c r="U35" s="242"/>
      <c r="V35" s="242"/>
      <c r="W35" s="240"/>
      <c r="X35" s="241"/>
      <c r="Z35" s="41" t="s">
        <v>271</v>
      </c>
      <c r="AA35" s="36">
        <v>8</v>
      </c>
      <c r="AB35" s="43">
        <v>4</v>
      </c>
      <c r="AC35" s="39" t="e">
        <f>SUM(Order_Form!#REF!)</f>
        <v>#REF!</v>
      </c>
      <c r="AD35" s="40" t="str">
        <f>IFERROR(IF(AC35&gt;0,AC35*AB35,""),"")</f>
        <v/>
      </c>
    </row>
    <row r="36" spans="2:30" ht="21" customHeight="1" x14ac:dyDescent="0.25">
      <c r="B36" s="21">
        <v>7</v>
      </c>
      <c r="C36" s="41" t="s">
        <v>242</v>
      </c>
      <c r="D36" s="36">
        <v>11.99</v>
      </c>
      <c r="E36" s="37">
        <v>7.75</v>
      </c>
      <c r="F36" s="37">
        <v>7.25</v>
      </c>
      <c r="G36" s="37">
        <v>7</v>
      </c>
      <c r="H36" s="37">
        <v>6.75</v>
      </c>
      <c r="I36" s="38">
        <v>6.5</v>
      </c>
      <c r="J36" s="39" t="e">
        <f>SUM(Order_Form!#REF!)</f>
        <v>#REF!</v>
      </c>
      <c r="K36" s="40" t="e">
        <f t="shared" si="25"/>
        <v>#REF!</v>
      </c>
      <c r="L36" s="40" t="str">
        <f t="shared" si="26"/>
        <v/>
      </c>
      <c r="N36" s="35" t="s">
        <v>104</v>
      </c>
      <c r="O36" s="36">
        <v>29.99</v>
      </c>
      <c r="P36" s="38">
        <v>15</v>
      </c>
      <c r="Q36" s="39" t="e">
        <f>SUM(Order_Form!#REF!)</f>
        <v>#REF!</v>
      </c>
      <c r="R36" s="40" t="str">
        <f t="shared" si="30"/>
        <v/>
      </c>
      <c r="T36" s="30" t="s">
        <v>228</v>
      </c>
      <c r="U36" s="31" t="s">
        <v>195</v>
      </c>
      <c r="V36" s="33" t="s">
        <v>229</v>
      </c>
      <c r="W36" s="34" t="s">
        <v>1</v>
      </c>
      <c r="X36" s="32" t="s">
        <v>224</v>
      </c>
      <c r="Z36" s="41" t="s">
        <v>98</v>
      </c>
      <c r="AA36" s="36">
        <v>6</v>
      </c>
      <c r="AB36" s="43">
        <v>3</v>
      </c>
      <c r="AC36" s="57" t="e">
        <f>SUM(Order_Form!#REF!)</f>
        <v>#REF!</v>
      </c>
      <c r="AD36" s="40" t="str">
        <f t="shared" ref="AD36:AD50" si="31">IFERROR(IF(AC36&gt;0,AC36*AB36,""),"")</f>
        <v/>
      </c>
    </row>
    <row r="37" spans="2:30" ht="21" customHeight="1" x14ac:dyDescent="0.25">
      <c r="B37" s="21">
        <v>8</v>
      </c>
      <c r="C37" s="41" t="s">
        <v>263</v>
      </c>
      <c r="D37" s="36">
        <v>11.99</v>
      </c>
      <c r="E37" s="37">
        <v>7.75</v>
      </c>
      <c r="F37" s="37">
        <v>7.25</v>
      </c>
      <c r="G37" s="37">
        <v>7</v>
      </c>
      <c r="H37" s="37">
        <v>6.75</v>
      </c>
      <c r="I37" s="38">
        <v>6.5</v>
      </c>
      <c r="J37" s="39" t="e">
        <f>SUM(Order_Form!#REF!)</f>
        <v>#REF!</v>
      </c>
      <c r="K37" s="40" t="e">
        <f t="shared" si="25"/>
        <v>#REF!</v>
      </c>
      <c r="L37" s="40" t="str">
        <f t="shared" ref="L37" si="32">IFERROR(IF(J37&gt;0,J37*K37,""),"")</f>
        <v/>
      </c>
      <c r="N37" s="41" t="s">
        <v>258</v>
      </c>
      <c r="O37" s="36">
        <v>425</v>
      </c>
      <c r="P37" s="38">
        <v>325</v>
      </c>
      <c r="Q37" s="39" t="e">
        <f>SUM(Order_Form!#REF!)</f>
        <v>#REF!</v>
      </c>
      <c r="R37" s="40" t="str">
        <f t="shared" si="30"/>
        <v/>
      </c>
      <c r="T37" s="41" t="s">
        <v>373</v>
      </c>
      <c r="U37" s="36">
        <v>13.99</v>
      </c>
      <c r="V37" s="38">
        <v>7</v>
      </c>
      <c r="W37" s="39"/>
      <c r="X37" s="40" t="str">
        <f>IFERROR(IF(W37&gt;0,W37*V37,""),"")</f>
        <v/>
      </c>
      <c r="Z37" s="41" t="s">
        <v>366</v>
      </c>
      <c r="AA37" s="36">
        <v>8</v>
      </c>
      <c r="AB37" s="43">
        <v>4</v>
      </c>
      <c r="AC37" s="39" t="e">
        <f>SUM(Order_Form!#REF!)</f>
        <v>#REF!</v>
      </c>
      <c r="AD37" s="40" t="str">
        <f t="shared" ref="AD37" si="33">IFERROR(IF(AC37&gt;0,AC37*AB37,""),"")</f>
        <v/>
      </c>
    </row>
    <row r="38" spans="2:30" ht="21" customHeight="1" x14ac:dyDescent="0.25">
      <c r="B38" s="21">
        <v>9</v>
      </c>
      <c r="C38" s="41" t="s">
        <v>240</v>
      </c>
      <c r="D38" s="36">
        <v>12.99</v>
      </c>
      <c r="E38" s="37">
        <v>8.25</v>
      </c>
      <c r="F38" s="37">
        <v>7.75</v>
      </c>
      <c r="G38" s="37">
        <v>7.5</v>
      </c>
      <c r="H38" s="37">
        <v>7.25</v>
      </c>
      <c r="I38" s="38">
        <v>7</v>
      </c>
      <c r="J38" s="39" t="e">
        <f>SUM(Order_Form!#REF!)</f>
        <v>#REF!</v>
      </c>
      <c r="K38" s="40" t="e">
        <f t="shared" si="25"/>
        <v>#REF!</v>
      </c>
      <c r="L38" s="40" t="str">
        <f t="shared" si="26"/>
        <v/>
      </c>
      <c r="N38" s="239" t="s">
        <v>389</v>
      </c>
      <c r="O38" s="244"/>
      <c r="P38" s="244"/>
      <c r="Q38" s="240"/>
      <c r="R38" s="241"/>
      <c r="T38" s="41" t="s">
        <v>405</v>
      </c>
      <c r="U38" s="36">
        <v>34.99</v>
      </c>
      <c r="V38" s="38">
        <v>17.5</v>
      </c>
      <c r="W38" s="39" t="e">
        <f>SUM(Order_Form!#REF!,Order_Form!#REF!)</f>
        <v>#REF!</v>
      </c>
      <c r="X38" s="40" t="str">
        <f t="shared" ref="X38" si="34">IFERROR(IF(W38&gt;0,W38*V38,""),"")</f>
        <v/>
      </c>
      <c r="Z38" s="41" t="s">
        <v>365</v>
      </c>
      <c r="AA38" s="36">
        <v>8</v>
      </c>
      <c r="AB38" s="38">
        <v>4</v>
      </c>
      <c r="AC38" s="39" t="e">
        <f>SUM(Order_Form!#REF!)</f>
        <v>#REF!</v>
      </c>
      <c r="AD38" s="40" t="str">
        <f t="shared" si="31"/>
        <v/>
      </c>
    </row>
    <row r="39" spans="2:30" ht="21" customHeight="1" x14ac:dyDescent="0.25">
      <c r="B39" s="21">
        <v>10</v>
      </c>
      <c r="C39" s="41" t="s">
        <v>241</v>
      </c>
      <c r="D39" s="36">
        <v>13.99</v>
      </c>
      <c r="E39" s="37">
        <v>8.75</v>
      </c>
      <c r="F39" s="37">
        <v>8.25</v>
      </c>
      <c r="G39" s="37">
        <v>8</v>
      </c>
      <c r="H39" s="37">
        <v>7.75</v>
      </c>
      <c r="I39" s="38">
        <v>7.5</v>
      </c>
      <c r="J39" s="39" t="e">
        <f>SUM(Order_Form!#REF!)</f>
        <v>#REF!</v>
      </c>
      <c r="K39" s="40" t="e">
        <f t="shared" si="25"/>
        <v>#REF!</v>
      </c>
      <c r="L39" s="40" t="str">
        <f t="shared" si="26"/>
        <v/>
      </c>
      <c r="N39" s="135" t="s">
        <v>228</v>
      </c>
      <c r="O39" s="138" t="s">
        <v>195</v>
      </c>
      <c r="P39" s="139" t="s">
        <v>229</v>
      </c>
      <c r="Q39" s="34" t="s">
        <v>1</v>
      </c>
      <c r="R39" s="32" t="s">
        <v>224</v>
      </c>
      <c r="T39" s="41" t="s">
        <v>406</v>
      </c>
      <c r="U39" s="36">
        <v>38.99</v>
      </c>
      <c r="V39" s="38">
        <v>19.5</v>
      </c>
      <c r="W39" s="39" t="e">
        <f>SUM(Order_Form!#REF!,Order_Form!#REF!)</f>
        <v>#REF!</v>
      </c>
      <c r="X39" s="40" t="str">
        <f t="shared" ref="X39" si="35">IFERROR(IF(W39&gt;0,W39*V39,""),"")</f>
        <v/>
      </c>
      <c r="Z39" s="41" t="s">
        <v>378</v>
      </c>
      <c r="AA39" s="36">
        <v>8</v>
      </c>
      <c r="AB39" s="38">
        <v>4</v>
      </c>
      <c r="AC39" s="39" t="e">
        <f>SUM(Order_Form!#REF!)</f>
        <v>#REF!</v>
      </c>
      <c r="AD39" s="40" t="str">
        <f t="shared" ref="AD39" si="36">IFERROR(IF(AC39&gt;0,AC39*AB39,""),"")</f>
        <v/>
      </c>
    </row>
    <row r="40" spans="2:30" ht="21" customHeight="1" x14ac:dyDescent="0.25">
      <c r="B40" s="21">
        <v>11</v>
      </c>
      <c r="C40" s="41" t="s">
        <v>213</v>
      </c>
      <c r="D40" s="36">
        <v>8.99</v>
      </c>
      <c r="E40" s="37">
        <v>4.5</v>
      </c>
      <c r="F40" s="37">
        <v>4.5</v>
      </c>
      <c r="G40" s="37">
        <v>4.5</v>
      </c>
      <c r="H40" s="37">
        <v>4.5</v>
      </c>
      <c r="I40" s="38">
        <v>4.5</v>
      </c>
      <c r="J40" s="39" t="e">
        <f>SUM(Order_Form!#REF!)</f>
        <v>#REF!</v>
      </c>
      <c r="K40" s="40" t="e">
        <f t="shared" si="25"/>
        <v>#REF!</v>
      </c>
      <c r="L40" s="40" t="str">
        <f t="shared" si="26"/>
        <v/>
      </c>
      <c r="N40" s="129" t="s">
        <v>391</v>
      </c>
      <c r="O40" s="131">
        <v>37.99</v>
      </c>
      <c r="P40" s="133">
        <v>24</v>
      </c>
      <c r="Q40" s="39" t="e">
        <f>SUM(Order_Form!#REF!)</f>
        <v>#REF!</v>
      </c>
      <c r="R40" s="40" t="str">
        <f t="shared" ref="R40:R47" si="37">IFERROR(IF(Q40&gt;0,Q40*P40,""),"")</f>
        <v/>
      </c>
      <c r="T40" s="41" t="s">
        <v>407</v>
      </c>
      <c r="U40" s="36">
        <v>29.99</v>
      </c>
      <c r="V40" s="38">
        <v>15</v>
      </c>
      <c r="W40" s="39" t="e">
        <f>SUM(Order_Form!#REF!)</f>
        <v>#REF!</v>
      </c>
      <c r="X40" s="40" t="str">
        <f t="shared" ref="X40:X44" si="38">IFERROR(IF(W40&gt;0,W40*V40,""),"")</f>
        <v/>
      </c>
      <c r="Z40" s="41" t="s">
        <v>99</v>
      </c>
      <c r="AA40" s="36">
        <v>8</v>
      </c>
      <c r="AB40" s="43">
        <v>4</v>
      </c>
      <c r="AC40" s="39" t="e">
        <f>SUM(Order_Form!#REF!)</f>
        <v>#REF!</v>
      </c>
      <c r="AD40" s="40" t="str">
        <f t="shared" si="31"/>
        <v/>
      </c>
    </row>
    <row r="41" spans="2:30" ht="21" customHeight="1" x14ac:dyDescent="0.25">
      <c r="B41" s="21">
        <v>12</v>
      </c>
      <c r="C41" s="41" t="s">
        <v>214</v>
      </c>
      <c r="D41" s="36">
        <v>9.99</v>
      </c>
      <c r="E41" s="37">
        <v>5</v>
      </c>
      <c r="F41" s="37">
        <v>5</v>
      </c>
      <c r="G41" s="37">
        <v>5</v>
      </c>
      <c r="H41" s="37">
        <v>5</v>
      </c>
      <c r="I41" s="38">
        <v>5</v>
      </c>
      <c r="J41" s="39" t="e">
        <f>Order_Form!#REF!</f>
        <v>#REF!</v>
      </c>
      <c r="K41" s="40" t="e">
        <f t="shared" si="25"/>
        <v>#REF!</v>
      </c>
      <c r="L41" s="40" t="str">
        <f t="shared" si="26"/>
        <v/>
      </c>
      <c r="N41" s="129" t="s">
        <v>392</v>
      </c>
      <c r="O41" s="131">
        <v>41.99</v>
      </c>
      <c r="P41" s="133">
        <v>26</v>
      </c>
      <c r="Q41" s="39" t="e">
        <f>SUM(Order_Form!#REF!)</f>
        <v>#REF!</v>
      </c>
      <c r="R41" s="40" t="str">
        <f t="shared" si="37"/>
        <v/>
      </c>
      <c r="T41" s="35" t="s">
        <v>369</v>
      </c>
      <c r="U41" s="36">
        <v>19.989999999999998</v>
      </c>
      <c r="V41" s="38">
        <v>11</v>
      </c>
      <c r="W41" s="57" t="e">
        <f>SUM(Order_Form!#REF!,Order_Form!#REF!,Order_Form!#REF!,Order_Form!#REF!)</f>
        <v>#REF!</v>
      </c>
      <c r="X41" s="40" t="str">
        <f t="shared" si="38"/>
        <v/>
      </c>
      <c r="Z41" s="41" t="s">
        <v>261</v>
      </c>
      <c r="AA41" s="36">
        <v>11</v>
      </c>
      <c r="AB41" s="38">
        <v>6</v>
      </c>
      <c r="AC41" s="57" t="e">
        <f>SUM(Order_Form!#REF!)</f>
        <v>#REF!</v>
      </c>
      <c r="AD41" s="40" t="str">
        <f t="shared" si="31"/>
        <v/>
      </c>
    </row>
    <row r="42" spans="2:30" ht="21" customHeight="1" x14ac:dyDescent="0.25">
      <c r="B42" s="21">
        <v>13</v>
      </c>
      <c r="C42" s="41" t="s">
        <v>215</v>
      </c>
      <c r="D42" s="36">
        <v>11.99</v>
      </c>
      <c r="E42" s="37">
        <v>5.75</v>
      </c>
      <c r="F42" s="37">
        <v>5.75</v>
      </c>
      <c r="G42" s="37">
        <v>5.75</v>
      </c>
      <c r="H42" s="37">
        <v>5.75</v>
      </c>
      <c r="I42" s="38">
        <v>5.75</v>
      </c>
      <c r="J42" s="39" t="e">
        <f>Order_Form!#REF!</f>
        <v>#REF!</v>
      </c>
      <c r="K42" s="40" t="e">
        <f t="shared" si="25"/>
        <v>#REF!</v>
      </c>
      <c r="L42" s="40" t="str">
        <f t="shared" si="26"/>
        <v/>
      </c>
      <c r="M42" s="42"/>
      <c r="N42" s="129" t="s">
        <v>393</v>
      </c>
      <c r="O42" s="131">
        <v>37.99</v>
      </c>
      <c r="P42" s="134">
        <v>24</v>
      </c>
      <c r="Q42" s="39" t="e">
        <f>SUM(Order_Form!#REF!,Order_Form!#REF!,Order_Form!#REF!)</f>
        <v>#REF!</v>
      </c>
      <c r="R42" s="40" t="str">
        <f t="shared" si="37"/>
        <v/>
      </c>
      <c r="T42" s="41" t="s">
        <v>408</v>
      </c>
      <c r="U42" s="36">
        <v>23.99</v>
      </c>
      <c r="V42" s="38">
        <v>13</v>
      </c>
      <c r="W42" s="57" t="e">
        <f>SUM(Order_Form!#REF!,Order_Form!#REF!)</f>
        <v>#REF!</v>
      </c>
      <c r="X42" s="40" t="str">
        <f t="shared" ref="X42" si="39">IFERROR(IF(W42&gt;0,W42*V42,""),"")</f>
        <v/>
      </c>
      <c r="Z42" s="41" t="s">
        <v>310</v>
      </c>
      <c r="AA42" s="36">
        <v>11</v>
      </c>
      <c r="AB42" s="38">
        <v>5</v>
      </c>
      <c r="AC42" s="39" t="e">
        <f>SUM(Order_Form!#REF!,Order_Form!#REF!,Order_Form!#REF!)</f>
        <v>#REF!</v>
      </c>
      <c r="AD42" s="40" t="str">
        <f t="shared" si="31"/>
        <v/>
      </c>
    </row>
    <row r="43" spans="2:30" ht="21" customHeight="1" x14ac:dyDescent="0.25">
      <c r="B43" s="29" t="s">
        <v>226</v>
      </c>
      <c r="C43" s="239" t="s">
        <v>279</v>
      </c>
      <c r="D43" s="240"/>
      <c r="E43" s="240"/>
      <c r="F43" s="240"/>
      <c r="G43" s="240"/>
      <c r="H43" s="240"/>
      <c r="I43" s="240"/>
      <c r="J43" s="240"/>
      <c r="K43" s="240"/>
      <c r="L43" s="241"/>
      <c r="N43" s="129" t="s">
        <v>394</v>
      </c>
      <c r="O43" s="131">
        <v>41.99</v>
      </c>
      <c r="P43" s="134">
        <v>26</v>
      </c>
      <c r="Q43" s="39" t="e">
        <f>SUM(Order_Form!#REF!,Order_Form!#REF!)</f>
        <v>#REF!</v>
      </c>
      <c r="R43" s="40" t="str">
        <f t="shared" si="37"/>
        <v/>
      </c>
      <c r="T43" s="41" t="s">
        <v>409</v>
      </c>
      <c r="U43" s="36">
        <v>21.99</v>
      </c>
      <c r="V43" s="38">
        <v>11</v>
      </c>
      <c r="W43" s="39" t="e">
        <f>SUM(Order_Form!#REF!,Order_Form!#REF!)</f>
        <v>#REF!</v>
      </c>
      <c r="X43" s="40" t="str">
        <f t="shared" si="38"/>
        <v/>
      </c>
      <c r="Z43" s="41" t="s">
        <v>272</v>
      </c>
      <c r="AA43" s="36">
        <v>11</v>
      </c>
      <c r="AB43" s="38">
        <v>7</v>
      </c>
      <c r="AC43" s="39" t="s">
        <v>8</v>
      </c>
      <c r="AD43" s="40" t="str">
        <f t="shared" ref="AD43:AD44" si="40">IFERROR(IF(AC43&gt;0,AC43*AB43,""),"")</f>
        <v/>
      </c>
    </row>
    <row r="44" spans="2:30" ht="21" customHeight="1" x14ac:dyDescent="0.25">
      <c r="B44" s="21">
        <v>1</v>
      </c>
      <c r="C44" s="30" t="s">
        <v>228</v>
      </c>
      <c r="D44" s="31" t="s">
        <v>195</v>
      </c>
      <c r="E44" s="32" t="s">
        <v>197</v>
      </c>
      <c r="F44" s="32" t="s">
        <v>198</v>
      </c>
      <c r="G44" s="32" t="s">
        <v>199</v>
      </c>
      <c r="H44" s="32" t="s">
        <v>200</v>
      </c>
      <c r="I44" s="33" t="s">
        <v>201</v>
      </c>
      <c r="J44" s="34" t="s">
        <v>1</v>
      </c>
      <c r="K44" s="32" t="s">
        <v>227</v>
      </c>
      <c r="L44" s="32" t="s">
        <v>224</v>
      </c>
      <c r="N44" s="129" t="s">
        <v>453</v>
      </c>
      <c r="O44" s="131">
        <v>37.99</v>
      </c>
      <c r="P44" s="134">
        <v>24</v>
      </c>
      <c r="Q44" s="39" t="e">
        <f>SUM(Order_Form!#REF!)</f>
        <v>#REF!</v>
      </c>
      <c r="R44" s="40" t="str">
        <f t="shared" ref="R44:R45" si="41">IFERROR(IF(Q44&gt;0,Q44*P44,""),"")</f>
        <v/>
      </c>
      <c r="T44" s="41" t="s">
        <v>410</v>
      </c>
      <c r="U44" s="36">
        <v>25.99</v>
      </c>
      <c r="V44" s="38">
        <v>13</v>
      </c>
      <c r="W44" s="39" t="e">
        <f>SUM(Order_Form!#REF!,Order_Form!#REF!)</f>
        <v>#REF!</v>
      </c>
      <c r="X44" s="40" t="str">
        <f t="shared" si="38"/>
        <v/>
      </c>
      <c r="Z44" s="41" t="s">
        <v>277</v>
      </c>
      <c r="AA44" s="36">
        <v>11</v>
      </c>
      <c r="AB44" s="38">
        <v>5</v>
      </c>
      <c r="AC44" s="39" t="e">
        <f>SUM(Order_Form!#REF!)</f>
        <v>#REF!</v>
      </c>
      <c r="AD44" s="40" t="str">
        <f t="shared" si="40"/>
        <v/>
      </c>
    </row>
    <row r="45" spans="2:30" ht="21" customHeight="1" x14ac:dyDescent="0.25">
      <c r="B45" s="21">
        <v>2</v>
      </c>
      <c r="C45" s="41" t="s">
        <v>319</v>
      </c>
      <c r="D45" s="36">
        <v>17.989999999999998</v>
      </c>
      <c r="E45" s="37">
        <v>9.5</v>
      </c>
      <c r="F45" s="37">
        <v>9.25</v>
      </c>
      <c r="G45" s="37">
        <v>9</v>
      </c>
      <c r="H45" s="37">
        <v>8.75</v>
      </c>
      <c r="I45" s="38">
        <v>8.5</v>
      </c>
      <c r="J45" s="39" t="e">
        <f>SUM(Order_Form!#REF!)</f>
        <v>#REF!</v>
      </c>
      <c r="K45" s="40" t="e">
        <f>IF(AND(J45&gt;0,J45&lt;&gt;"out"),(HLOOKUP($F$2,$E$44:$I$46,B45,FALSE)),"")</f>
        <v>#REF!</v>
      </c>
      <c r="L45" s="40" t="str">
        <f t="shared" ref="L45" si="42">IFERROR(IF(J45&gt;0,J45*K45,""),"")</f>
        <v/>
      </c>
      <c r="N45" s="129" t="s">
        <v>454</v>
      </c>
      <c r="O45" s="131">
        <v>41.99</v>
      </c>
      <c r="P45" s="134">
        <v>26</v>
      </c>
      <c r="Q45" s="39" t="e">
        <f>SUM(Order_Form!#REF!)</f>
        <v>#REF!</v>
      </c>
      <c r="R45" s="40" t="str">
        <f t="shared" si="41"/>
        <v/>
      </c>
      <c r="T45" s="41" t="s">
        <v>411</v>
      </c>
      <c r="U45" s="36">
        <v>29.99</v>
      </c>
      <c r="V45" s="38">
        <v>15</v>
      </c>
      <c r="W45" s="39" t="e">
        <f>SUM(Order_Form!#REF!,Order_Form!#REF!,Order_Form!#REF!,Order_Form!#REF!)</f>
        <v>#REF!</v>
      </c>
      <c r="X45" s="40" t="str">
        <f t="shared" ref="X45" si="43">IFERROR(IF(W45&gt;0,W45*V45,""),"")</f>
        <v/>
      </c>
      <c r="Z45" s="41" t="s">
        <v>367</v>
      </c>
      <c r="AA45" s="36">
        <v>12</v>
      </c>
      <c r="AB45" s="38">
        <v>6</v>
      </c>
      <c r="AC45" s="39" t="e">
        <f>SUM(Order_Form!#REF!)</f>
        <v>#REF!</v>
      </c>
      <c r="AD45" s="40" t="str">
        <f t="shared" si="31"/>
        <v/>
      </c>
    </row>
    <row r="46" spans="2:30" ht="21" customHeight="1" x14ac:dyDescent="0.25">
      <c r="B46" s="21">
        <v>3</v>
      </c>
      <c r="C46" s="41" t="s">
        <v>455</v>
      </c>
      <c r="D46" s="36">
        <v>19.989999999999998</v>
      </c>
      <c r="E46" s="37">
        <v>10.5</v>
      </c>
      <c r="F46" s="37">
        <v>10.25</v>
      </c>
      <c r="G46" s="37">
        <v>10</v>
      </c>
      <c r="H46" s="37">
        <v>9.75</v>
      </c>
      <c r="I46" s="38">
        <v>9.5</v>
      </c>
      <c r="J46" s="57" t="s">
        <v>8</v>
      </c>
      <c r="K46" s="40" t="str">
        <f>IF(AND(J46&gt;0,J46&lt;&gt;"out"),(HLOOKUP($F$2,$E$44:$I$46,B46,FALSE)),"")</f>
        <v/>
      </c>
      <c r="L46" s="40" t="str">
        <f t="shared" ref="L46" si="44">IFERROR(IF(J46&gt;0,J46*K46,""),"")</f>
        <v/>
      </c>
      <c r="N46" s="130" t="s">
        <v>374</v>
      </c>
      <c r="O46" s="131">
        <v>59.99</v>
      </c>
      <c r="P46" s="134">
        <v>30</v>
      </c>
      <c r="Q46" s="39" t="e">
        <f>SUM(Order_Form!#REF!)</f>
        <v>#REF!</v>
      </c>
      <c r="R46" s="40" t="str">
        <f t="shared" si="37"/>
        <v/>
      </c>
      <c r="T46" s="41" t="s">
        <v>412</v>
      </c>
      <c r="U46" s="36">
        <v>33.99</v>
      </c>
      <c r="V46" s="38">
        <v>17</v>
      </c>
      <c r="W46" s="39" t="e">
        <f>SUM(Order_Form!#REF!,Order_Form!#REF!)</f>
        <v>#REF!</v>
      </c>
      <c r="X46" s="40" t="str">
        <f t="shared" ref="X46:X47" si="45">IFERROR(IF(W46&gt;0,W46*V46,""),"")</f>
        <v/>
      </c>
      <c r="Z46" s="41" t="s">
        <v>264</v>
      </c>
      <c r="AA46" s="36">
        <v>12</v>
      </c>
      <c r="AB46" s="38">
        <v>6</v>
      </c>
      <c r="AC46" s="39" t="e">
        <f>SUM(Order_Form!#REF!)</f>
        <v>#REF!</v>
      </c>
      <c r="AD46" s="40" t="str">
        <f t="shared" si="31"/>
        <v/>
      </c>
    </row>
    <row r="47" spans="2:30" ht="21" customHeight="1" x14ac:dyDescent="0.25">
      <c r="C47" s="24"/>
      <c r="D47" s="24"/>
      <c r="E47" s="24"/>
      <c r="F47" s="24"/>
      <c r="G47" s="24"/>
      <c r="H47" s="24"/>
      <c r="N47" s="129" t="s">
        <v>395</v>
      </c>
      <c r="O47" s="137">
        <v>63.99</v>
      </c>
      <c r="P47" s="167">
        <v>32</v>
      </c>
      <c r="Q47" s="39" t="e">
        <f>SUM(Order_Form!#REF!)</f>
        <v>#REF!</v>
      </c>
      <c r="R47" s="40" t="str">
        <f t="shared" si="37"/>
        <v/>
      </c>
      <c r="T47" s="41" t="s">
        <v>323</v>
      </c>
      <c r="U47" s="36">
        <v>34.99</v>
      </c>
      <c r="V47" s="38">
        <v>20</v>
      </c>
      <c r="W47" s="39" t="e">
        <f>SUM(Order_Form!#REF!)</f>
        <v>#REF!</v>
      </c>
      <c r="X47" s="40" t="str">
        <f t="shared" si="45"/>
        <v/>
      </c>
      <c r="Z47" s="41" t="s">
        <v>358</v>
      </c>
      <c r="AA47" s="36">
        <v>14</v>
      </c>
      <c r="AB47" s="43">
        <v>7</v>
      </c>
      <c r="AC47" s="39" t="e">
        <f>SUM(Order_Form!#REF!)</f>
        <v>#REF!</v>
      </c>
      <c r="AD47" s="40" t="str">
        <f t="shared" si="31"/>
        <v/>
      </c>
    </row>
    <row r="48" spans="2:30" ht="21" customHeight="1" x14ac:dyDescent="0.25">
      <c r="C48" s="24"/>
      <c r="D48" s="24"/>
      <c r="E48" s="24"/>
      <c r="F48" s="24"/>
      <c r="G48" s="24"/>
      <c r="H48" s="24"/>
      <c r="N48" s="129" t="s">
        <v>336</v>
      </c>
      <c r="O48" s="131">
        <v>32.99</v>
      </c>
      <c r="P48" s="134">
        <v>16.5</v>
      </c>
      <c r="Q48" s="39" t="e">
        <f>SUM(Order_Form!#REF!,Order_Form!#REF!)</f>
        <v>#REF!</v>
      </c>
      <c r="R48" s="40" t="str">
        <f>IFERROR(IF(Q48&gt;0,Q48*P48,""),"")</f>
        <v/>
      </c>
      <c r="T48" s="41" t="s">
        <v>413</v>
      </c>
      <c r="U48" s="36">
        <v>29</v>
      </c>
      <c r="V48" s="38">
        <v>17</v>
      </c>
      <c r="W48" s="39" t="e">
        <f>SUM(Order_Form!#REF!)</f>
        <v>#REF!</v>
      </c>
      <c r="X48" s="40" t="str">
        <f>IFERROR(IF(W48&gt;0,W48*V48,""),"")</f>
        <v/>
      </c>
      <c r="Z48" s="41" t="s">
        <v>100</v>
      </c>
      <c r="AA48" s="36">
        <v>1</v>
      </c>
      <c r="AB48" s="38">
        <v>0.5</v>
      </c>
      <c r="AC48" s="39" t="e">
        <f>SUM(Order_Form!#REF!)</f>
        <v>#REF!</v>
      </c>
      <c r="AD48" s="40" t="str">
        <f t="shared" si="31"/>
        <v/>
      </c>
    </row>
    <row r="49" spans="3:30" ht="21" customHeight="1" x14ac:dyDescent="0.25">
      <c r="C49" s="24"/>
      <c r="D49" s="24"/>
      <c r="E49" s="24"/>
      <c r="F49" s="24"/>
      <c r="G49" s="24"/>
      <c r="H49" s="24"/>
      <c r="N49" s="129" t="s">
        <v>390</v>
      </c>
      <c r="O49" s="131">
        <v>36.99</v>
      </c>
      <c r="P49" s="134">
        <v>18.5</v>
      </c>
      <c r="Q49" s="39" t="e">
        <f>SUM(Order_Form!#REF!,Order_Form!#REF!)</f>
        <v>#REF!</v>
      </c>
      <c r="R49" s="40" t="str">
        <f>IFERROR(IF(Q49&gt;0,Q49*P49,""),"")</f>
        <v/>
      </c>
      <c r="T49" s="129" t="s">
        <v>420</v>
      </c>
      <c r="U49" s="131">
        <v>23.99</v>
      </c>
      <c r="V49" s="134">
        <v>12</v>
      </c>
      <c r="W49" s="39" t="e">
        <f>SUM(Order_Form!#REF!)</f>
        <v>#REF!</v>
      </c>
      <c r="X49" s="40" t="str">
        <f>IFERROR(IF(W49&gt;0,W49*V49,""),"")</f>
        <v/>
      </c>
      <c r="Z49" s="41" t="s">
        <v>260</v>
      </c>
      <c r="AA49" s="36">
        <v>2</v>
      </c>
      <c r="AB49" s="38">
        <v>0.75</v>
      </c>
      <c r="AC49" s="39" t="e">
        <f>SUM(Order_Form!#REF!)</f>
        <v>#REF!</v>
      </c>
      <c r="AD49" s="40" t="str">
        <f t="shared" si="31"/>
        <v/>
      </c>
    </row>
    <row r="50" spans="3:30" ht="21" customHeight="1" x14ac:dyDescent="0.25">
      <c r="C50" s="24"/>
      <c r="D50" s="24"/>
      <c r="E50" s="24"/>
      <c r="F50" s="24"/>
      <c r="G50" s="24"/>
      <c r="H50" s="24"/>
      <c r="T50" s="129" t="s">
        <v>421</v>
      </c>
      <c r="U50" s="131">
        <v>27.99</v>
      </c>
      <c r="V50" s="134">
        <v>14</v>
      </c>
      <c r="W50" s="39"/>
      <c r="X50" s="40" t="str">
        <f>IFERROR(IF(W50&gt;0,W50*V50,""),"")</f>
        <v/>
      </c>
      <c r="Z50" s="41" t="s">
        <v>267</v>
      </c>
      <c r="AA50" s="36">
        <v>13</v>
      </c>
      <c r="AB50" s="43">
        <v>7</v>
      </c>
      <c r="AC50" s="39" t="s">
        <v>8</v>
      </c>
      <c r="AD50" s="40" t="str">
        <f t="shared" si="31"/>
        <v/>
      </c>
    </row>
    <row r="51" spans="3:30" ht="21" customHeight="1" x14ac:dyDescent="0.25">
      <c r="C51" s="24"/>
      <c r="D51" s="24"/>
      <c r="E51" s="24"/>
      <c r="F51" s="24"/>
      <c r="G51" s="24"/>
      <c r="H51" s="24"/>
      <c r="Z51" s="41" t="s">
        <v>357</v>
      </c>
      <c r="AA51" s="36">
        <v>11</v>
      </c>
      <c r="AB51" s="43">
        <v>5</v>
      </c>
      <c r="AC51" s="39" t="e">
        <f>SUM(Order_Form!#REF!)</f>
        <v>#REF!</v>
      </c>
      <c r="AD51" s="40" t="str">
        <f t="shared" ref="AD51" si="46">IFERROR(IF(AC51&gt;0,AC51*AB51,""),"")</f>
        <v/>
      </c>
    </row>
    <row r="52" spans="3:30" ht="21" customHeight="1" x14ac:dyDescent="0.25">
      <c r="C52" s="24"/>
      <c r="D52" s="24"/>
      <c r="E52" s="24"/>
      <c r="F52" s="24"/>
      <c r="G52" s="24"/>
      <c r="H52" s="24"/>
      <c r="Z52" s="41" t="s">
        <v>465</v>
      </c>
      <c r="AA52" s="36">
        <v>12</v>
      </c>
      <c r="AB52" s="43">
        <v>7</v>
      </c>
      <c r="AC52" s="39" t="e">
        <f>SUM(Order_Form!#REF!)</f>
        <v>#REF!</v>
      </c>
      <c r="AD52" s="40" t="str">
        <f t="shared" ref="AD52" si="47">IFERROR(IF(AC52&gt;0,AC52*AB52,""),"")</f>
        <v/>
      </c>
    </row>
    <row r="53" spans="3:30" ht="21" customHeight="1" x14ac:dyDescent="0.25">
      <c r="C53" s="24"/>
      <c r="D53" s="24"/>
      <c r="E53" s="24"/>
      <c r="F53" s="24"/>
      <c r="G53" s="24"/>
      <c r="H53" s="24"/>
    </row>
    <row r="54" spans="3:30" ht="21" customHeight="1" x14ac:dyDescent="0.25">
      <c r="C54" s="24"/>
      <c r="D54" s="24"/>
      <c r="E54" s="24"/>
      <c r="F54" s="24"/>
      <c r="G54" s="24"/>
      <c r="H54" s="24"/>
    </row>
    <row r="55" spans="3:30" ht="21" customHeight="1" x14ac:dyDescent="0.25">
      <c r="C55" s="24"/>
      <c r="D55" s="24"/>
      <c r="E55" s="24"/>
      <c r="F55" s="24"/>
      <c r="G55" s="24"/>
      <c r="H55" s="24"/>
    </row>
    <row r="56" spans="3:30" ht="21" customHeight="1" x14ac:dyDescent="0.25">
      <c r="C56" s="24"/>
      <c r="D56" s="24"/>
      <c r="E56" s="24"/>
      <c r="F56" s="24"/>
      <c r="G56" s="24"/>
      <c r="H56" s="24"/>
    </row>
    <row r="57" spans="3:30" ht="21" customHeight="1" x14ac:dyDescent="0.25">
      <c r="C57" s="24"/>
      <c r="D57" s="24"/>
      <c r="E57" s="24"/>
      <c r="F57" s="24"/>
      <c r="G57" s="24"/>
      <c r="H57" s="24"/>
      <c r="Z57" s="47"/>
      <c r="AA57" s="42"/>
      <c r="AB57" s="42"/>
      <c r="AC57" s="26"/>
      <c r="AD57" s="27"/>
    </row>
    <row r="58" spans="3:30" ht="21" customHeight="1" x14ac:dyDescent="0.25">
      <c r="C58" s="24"/>
      <c r="D58" s="24"/>
      <c r="E58" s="24"/>
      <c r="F58" s="24"/>
      <c r="G58" s="24"/>
      <c r="H58" s="24"/>
      <c r="Z58" s="47"/>
      <c r="AA58" s="42"/>
      <c r="AB58" s="42"/>
      <c r="AC58" s="26"/>
      <c r="AD58" s="27"/>
    </row>
    <row r="59" spans="3:30" ht="21" customHeight="1" x14ac:dyDescent="0.25">
      <c r="C59" s="24"/>
      <c r="D59" s="24"/>
      <c r="E59" s="24"/>
      <c r="F59" s="24"/>
      <c r="G59" s="24"/>
      <c r="H59" s="24"/>
      <c r="Z59" s="47"/>
      <c r="AA59" s="42"/>
      <c r="AB59" s="42"/>
      <c r="AC59" s="26"/>
      <c r="AD59" s="27"/>
    </row>
    <row r="60" spans="3:30" ht="21" customHeight="1" x14ac:dyDescent="0.25">
      <c r="C60" s="24"/>
      <c r="D60" s="24"/>
      <c r="E60" s="24"/>
      <c r="F60" s="24"/>
      <c r="G60" s="24"/>
      <c r="H60" s="24"/>
      <c r="Z60" s="47"/>
      <c r="AA60" s="42"/>
      <c r="AB60" s="42"/>
      <c r="AC60" s="26"/>
      <c r="AD60" s="27"/>
    </row>
    <row r="61" spans="3:30" ht="21" customHeight="1" x14ac:dyDescent="0.25">
      <c r="C61" s="24"/>
      <c r="D61" s="24"/>
      <c r="E61" s="24"/>
      <c r="F61" s="24"/>
      <c r="G61" s="24"/>
      <c r="H61" s="24"/>
      <c r="Z61" s="47"/>
      <c r="AA61" s="42"/>
      <c r="AB61" s="42"/>
      <c r="AC61" s="26"/>
      <c r="AD61" s="27"/>
    </row>
    <row r="62" spans="3:30" ht="21" customHeight="1" x14ac:dyDescent="0.25">
      <c r="C62" s="24"/>
      <c r="D62" s="24"/>
      <c r="E62" s="24"/>
      <c r="F62" s="24"/>
      <c r="G62" s="24"/>
      <c r="H62" s="24"/>
      <c r="Z62" s="243"/>
      <c r="AA62" s="243"/>
      <c r="AB62" s="243"/>
      <c r="AC62" s="243"/>
      <c r="AD62" s="243"/>
    </row>
    <row r="63" spans="3:30" ht="21" customHeight="1" x14ac:dyDescent="0.25">
      <c r="C63" s="24"/>
      <c r="D63" s="24"/>
      <c r="E63" s="24"/>
      <c r="F63" s="24"/>
      <c r="G63" s="24"/>
      <c r="H63" s="24"/>
      <c r="Z63" s="44"/>
      <c r="AA63" s="45"/>
      <c r="AB63" s="45"/>
      <c r="AC63" s="46"/>
      <c r="AD63" s="45"/>
    </row>
    <row r="64" spans="3:30" ht="21" customHeight="1" x14ac:dyDescent="0.25">
      <c r="C64" s="24"/>
      <c r="D64" s="24"/>
      <c r="E64" s="24"/>
      <c r="F64" s="24"/>
      <c r="G64" s="24"/>
      <c r="H64" s="24"/>
      <c r="Z64" s="47"/>
      <c r="AA64" s="42"/>
      <c r="AB64" s="23"/>
      <c r="AC64" s="26"/>
      <c r="AD64" s="27"/>
    </row>
    <row r="65" spans="3:30" ht="21" customHeight="1" x14ac:dyDescent="0.25">
      <c r="C65" s="24"/>
      <c r="D65" s="24"/>
      <c r="E65" s="24"/>
      <c r="F65" s="24"/>
      <c r="G65" s="24"/>
      <c r="H65" s="24"/>
      <c r="Z65" s="47"/>
      <c r="AA65" s="42"/>
      <c r="AB65" s="42"/>
      <c r="AC65" s="26"/>
      <c r="AD65" s="27"/>
    </row>
    <row r="66" spans="3:30" ht="21" customHeight="1" x14ac:dyDescent="0.25">
      <c r="C66" s="24"/>
      <c r="D66" s="24"/>
      <c r="E66" s="24"/>
      <c r="F66" s="24"/>
      <c r="G66" s="24"/>
      <c r="H66" s="24"/>
      <c r="Z66" s="47"/>
      <c r="AA66" s="42"/>
      <c r="AB66" s="42"/>
      <c r="AC66" s="26"/>
      <c r="AD66" s="27"/>
    </row>
    <row r="67" spans="3:30" ht="21" customHeight="1" x14ac:dyDescent="0.25">
      <c r="C67" s="24"/>
      <c r="D67" s="24"/>
      <c r="E67" s="24"/>
      <c r="F67" s="24"/>
      <c r="G67" s="24"/>
      <c r="H67" s="24"/>
    </row>
    <row r="68" spans="3:30" ht="21" customHeight="1" x14ac:dyDescent="0.25">
      <c r="C68" s="24"/>
      <c r="D68" s="24"/>
      <c r="E68" s="24"/>
      <c r="F68" s="24"/>
      <c r="G68" s="24"/>
      <c r="H68" s="24"/>
    </row>
    <row r="69" spans="3:30" ht="21" customHeight="1" x14ac:dyDescent="0.25">
      <c r="C69" s="24"/>
      <c r="D69" s="24"/>
      <c r="E69" s="24"/>
      <c r="F69" s="24"/>
      <c r="G69" s="24"/>
      <c r="H69" s="24"/>
    </row>
    <row r="70" spans="3:30" ht="21" customHeight="1" x14ac:dyDescent="0.25">
      <c r="C70" s="24"/>
      <c r="D70" s="24"/>
      <c r="E70" s="24"/>
      <c r="F70" s="24"/>
      <c r="G70" s="24"/>
      <c r="H70" s="24"/>
    </row>
    <row r="71" spans="3:30" ht="21" customHeight="1" x14ac:dyDescent="0.25">
      <c r="C71" s="24"/>
      <c r="D71" s="24"/>
      <c r="E71" s="24"/>
      <c r="F71" s="24"/>
      <c r="G71" s="24"/>
      <c r="H71" s="24"/>
    </row>
    <row r="72" spans="3:30" ht="21" customHeight="1" x14ac:dyDescent="0.25">
      <c r="C72" s="24"/>
      <c r="D72" s="24"/>
      <c r="E72" s="24"/>
      <c r="F72" s="24"/>
      <c r="G72" s="24"/>
      <c r="H72" s="24"/>
    </row>
    <row r="73" spans="3:30" ht="21" customHeight="1" x14ac:dyDescent="0.25">
      <c r="C73" s="24"/>
      <c r="D73" s="24"/>
      <c r="E73" s="24"/>
      <c r="F73" s="24"/>
      <c r="G73" s="24"/>
      <c r="H73" s="24"/>
    </row>
    <row r="74" spans="3:30" ht="21" customHeight="1" x14ac:dyDescent="0.25">
      <c r="C74" s="24"/>
      <c r="D74" s="24"/>
      <c r="E74" s="24"/>
      <c r="F74" s="24"/>
      <c r="G74" s="24"/>
      <c r="H74" s="24"/>
    </row>
    <row r="75" spans="3:30" ht="21" customHeight="1" x14ac:dyDescent="0.25">
      <c r="C75" s="24"/>
      <c r="D75" s="24"/>
      <c r="E75" s="24"/>
      <c r="F75" s="24"/>
      <c r="G75" s="24"/>
      <c r="H75" s="24"/>
    </row>
    <row r="76" spans="3:30" ht="21" customHeight="1" x14ac:dyDescent="0.25">
      <c r="C76" s="24"/>
      <c r="D76" s="24"/>
      <c r="E76" s="24"/>
      <c r="F76" s="24"/>
      <c r="G76" s="24"/>
      <c r="H76" s="24"/>
    </row>
    <row r="77" spans="3:30" ht="21" customHeight="1" x14ac:dyDescent="0.25">
      <c r="C77" s="24"/>
      <c r="D77" s="24"/>
      <c r="E77" s="24"/>
      <c r="F77" s="24"/>
      <c r="G77" s="24"/>
      <c r="H77" s="24"/>
    </row>
    <row r="78" spans="3:30" ht="21" customHeight="1" x14ac:dyDescent="0.25">
      <c r="C78" s="24"/>
      <c r="D78" s="24"/>
      <c r="E78" s="24"/>
      <c r="F78" s="24"/>
      <c r="G78" s="24"/>
      <c r="H78" s="24"/>
    </row>
    <row r="79" spans="3:30" ht="21" customHeight="1" x14ac:dyDescent="0.25">
      <c r="C79" s="24"/>
      <c r="D79" s="24"/>
      <c r="E79" s="24"/>
      <c r="F79" s="24"/>
      <c r="G79" s="24"/>
      <c r="H79" s="24"/>
    </row>
    <row r="80" spans="3:30" ht="21" customHeight="1" x14ac:dyDescent="0.25">
      <c r="C80" s="24"/>
      <c r="D80" s="24"/>
      <c r="E80" s="24"/>
      <c r="F80" s="24"/>
      <c r="G80" s="24"/>
      <c r="H80" s="24"/>
    </row>
    <row r="81" spans="3:8" ht="21" customHeight="1" x14ac:dyDescent="0.25">
      <c r="C81" s="24"/>
      <c r="D81" s="24"/>
      <c r="E81" s="24"/>
      <c r="F81" s="24"/>
      <c r="G81" s="24"/>
      <c r="H81" s="24"/>
    </row>
    <row r="82" spans="3:8" ht="21" customHeight="1" x14ac:dyDescent="0.25">
      <c r="C82" s="24"/>
      <c r="D82" s="24"/>
      <c r="E82" s="24"/>
      <c r="F82" s="24"/>
      <c r="G82" s="24"/>
      <c r="H82" s="24"/>
    </row>
    <row r="83" spans="3:8" ht="21" customHeight="1" x14ac:dyDescent="0.25">
      <c r="C83" s="24"/>
      <c r="D83" s="24"/>
      <c r="E83" s="24"/>
      <c r="F83" s="24"/>
      <c r="G83" s="24"/>
      <c r="H83" s="24"/>
    </row>
    <row r="84" spans="3:8" ht="21" customHeight="1" x14ac:dyDescent="0.25">
      <c r="C84" s="24"/>
      <c r="D84" s="24"/>
      <c r="E84" s="24"/>
      <c r="F84" s="24"/>
      <c r="G84" s="24"/>
      <c r="H84" s="24"/>
    </row>
    <row r="85" spans="3:8" ht="21" customHeight="1" x14ac:dyDescent="0.25">
      <c r="C85" s="24"/>
      <c r="D85" s="24"/>
      <c r="E85" s="24"/>
      <c r="F85" s="24"/>
      <c r="G85" s="24"/>
      <c r="H85" s="24"/>
    </row>
    <row r="86" spans="3:8" ht="21" customHeight="1" x14ac:dyDescent="0.25">
      <c r="C86" s="24"/>
      <c r="D86" s="24"/>
      <c r="E86" s="24"/>
      <c r="F86" s="24"/>
      <c r="G86" s="24"/>
      <c r="H86" s="24"/>
    </row>
    <row r="87" spans="3:8" ht="21" customHeight="1" x14ac:dyDescent="0.25">
      <c r="C87" s="24"/>
      <c r="D87" s="24"/>
      <c r="E87" s="24"/>
      <c r="F87" s="24"/>
      <c r="G87" s="24"/>
      <c r="H87" s="24"/>
    </row>
    <row r="88" spans="3:8" ht="21" customHeight="1" x14ac:dyDescent="0.25">
      <c r="C88" s="24"/>
      <c r="D88" s="24"/>
      <c r="E88" s="24"/>
      <c r="F88" s="24"/>
      <c r="G88" s="24"/>
      <c r="H88" s="24"/>
    </row>
    <row r="89" spans="3:8" ht="21" customHeight="1" x14ac:dyDescent="0.25">
      <c r="C89" s="24"/>
      <c r="D89" s="24"/>
      <c r="E89" s="24"/>
      <c r="F89" s="24"/>
      <c r="G89" s="24"/>
      <c r="H89" s="24"/>
    </row>
    <row r="90" spans="3:8" ht="21" customHeight="1" x14ac:dyDescent="0.25">
      <c r="C90" s="24"/>
      <c r="D90" s="24"/>
      <c r="E90" s="24"/>
      <c r="F90" s="24"/>
      <c r="G90" s="24"/>
      <c r="H90" s="24"/>
    </row>
    <row r="91" spans="3:8" ht="21" customHeight="1" x14ac:dyDescent="0.25">
      <c r="C91" s="24"/>
      <c r="D91" s="24"/>
      <c r="E91" s="24"/>
      <c r="F91" s="24"/>
      <c r="G91" s="24"/>
      <c r="H91" s="24"/>
    </row>
    <row r="92" spans="3:8" ht="21" customHeight="1" x14ac:dyDescent="0.25">
      <c r="C92" s="24"/>
      <c r="D92" s="24"/>
      <c r="E92" s="24"/>
      <c r="F92" s="24"/>
      <c r="G92" s="24"/>
      <c r="H92" s="24"/>
    </row>
    <row r="93" spans="3:8" ht="21" customHeight="1" x14ac:dyDescent="0.25">
      <c r="C93" s="24"/>
      <c r="D93" s="24"/>
      <c r="E93" s="24"/>
      <c r="F93" s="24"/>
      <c r="G93" s="24"/>
      <c r="H93" s="24"/>
    </row>
    <row r="94" spans="3:8" ht="21" customHeight="1" x14ac:dyDescent="0.25">
      <c r="C94" s="24"/>
      <c r="D94" s="24"/>
      <c r="E94" s="24"/>
      <c r="F94" s="24"/>
      <c r="G94" s="24"/>
      <c r="H94" s="24"/>
    </row>
    <row r="95" spans="3:8" ht="21" customHeight="1" x14ac:dyDescent="0.25">
      <c r="C95" s="24"/>
      <c r="D95" s="24"/>
      <c r="E95" s="24"/>
      <c r="F95" s="24"/>
      <c r="G95" s="24"/>
      <c r="H95" s="24"/>
    </row>
    <row r="96" spans="3:8" ht="21" customHeight="1" x14ac:dyDescent="0.25">
      <c r="C96" s="24"/>
      <c r="D96" s="24"/>
      <c r="E96" s="24"/>
      <c r="F96" s="24"/>
      <c r="G96" s="24"/>
      <c r="H96" s="24"/>
    </row>
    <row r="97" spans="3:8" ht="21" customHeight="1" x14ac:dyDescent="0.25">
      <c r="C97" s="24"/>
      <c r="D97" s="24"/>
      <c r="E97" s="24"/>
      <c r="F97" s="24"/>
      <c r="G97" s="24"/>
      <c r="H97" s="24"/>
    </row>
    <row r="98" spans="3:8" ht="21" customHeight="1" x14ac:dyDescent="0.25">
      <c r="C98" s="24"/>
      <c r="D98" s="24"/>
      <c r="E98" s="24"/>
      <c r="F98" s="24"/>
      <c r="G98" s="24"/>
      <c r="H98" s="24"/>
    </row>
    <row r="99" spans="3:8" ht="21" customHeight="1" x14ac:dyDescent="0.25">
      <c r="C99" s="24"/>
      <c r="D99" s="24"/>
      <c r="E99" s="24"/>
      <c r="F99" s="24"/>
      <c r="G99" s="24"/>
      <c r="H99" s="24"/>
    </row>
    <row r="100" spans="3:8" ht="21" customHeight="1" x14ac:dyDescent="0.25">
      <c r="C100" s="24"/>
      <c r="D100" s="24"/>
      <c r="E100" s="24"/>
      <c r="F100" s="24"/>
      <c r="G100" s="24"/>
      <c r="H100" s="24"/>
    </row>
    <row r="101" spans="3:8" ht="21" customHeight="1" x14ac:dyDescent="0.25">
      <c r="C101" s="24"/>
      <c r="D101" s="24"/>
      <c r="E101" s="24"/>
      <c r="F101" s="24"/>
      <c r="G101" s="24"/>
      <c r="H101" s="24"/>
    </row>
    <row r="102" spans="3:8" ht="21" customHeight="1" x14ac:dyDescent="0.25">
      <c r="C102" s="24"/>
      <c r="D102" s="24"/>
      <c r="E102" s="24"/>
      <c r="F102" s="24"/>
      <c r="G102" s="24"/>
      <c r="H102" s="24"/>
    </row>
    <row r="103" spans="3:8" ht="21" customHeight="1" x14ac:dyDescent="0.25">
      <c r="C103" s="24"/>
      <c r="D103" s="24"/>
      <c r="E103" s="24"/>
      <c r="F103" s="24"/>
      <c r="G103" s="24"/>
      <c r="H103" s="24"/>
    </row>
    <row r="104" spans="3:8" ht="21" customHeight="1" x14ac:dyDescent="0.25">
      <c r="C104" s="24"/>
      <c r="D104" s="24"/>
      <c r="E104" s="24"/>
      <c r="F104" s="24"/>
      <c r="G104" s="24"/>
      <c r="H104" s="24"/>
    </row>
  </sheetData>
  <sheetProtection algorithmName="SHA-512" hashValue="U1kJ15q6u8wjsSeFm+Ir5y93dS3GeUy89IIhoxOJBLjEzsCIo4nxP9ZCgqbU614Fg3X0vfHGLqbGPnoRsQwQNQ==" saltValue="taSHnAEjExT03McT+73/WQ==" spinCount="100000" sheet="1" objects="1" scenarios="1"/>
  <mergeCells count="20">
    <mergeCell ref="F1:G1"/>
    <mergeCell ref="F2:G2"/>
    <mergeCell ref="T4:X4"/>
    <mergeCell ref="Z32:AD32"/>
    <mergeCell ref="C29:L29"/>
    <mergeCell ref="D1:E1"/>
    <mergeCell ref="D2:E2"/>
    <mergeCell ref="H2:I2"/>
    <mergeCell ref="H1:I1"/>
    <mergeCell ref="Z4:AD4"/>
    <mergeCell ref="T18:X18"/>
    <mergeCell ref="C4:L4"/>
    <mergeCell ref="N4:R4"/>
    <mergeCell ref="N11:R11"/>
    <mergeCell ref="N20:R20"/>
    <mergeCell ref="C43:L43"/>
    <mergeCell ref="N28:R28"/>
    <mergeCell ref="T35:X35"/>
    <mergeCell ref="Z62:AD62"/>
    <mergeCell ref="N38:R38"/>
  </mergeCells>
  <conditionalFormatting sqref="D30:I42 D44:I44 D5:I8 E24 D20:I22 D25:I25 D10:I18">
    <cfRule type="expression" dxfId="50" priority="46">
      <formula>$F$2=D$5</formula>
    </cfRule>
  </conditionalFormatting>
  <conditionalFormatting sqref="D45:I46">
    <cfRule type="expression" dxfId="49" priority="14">
      <formula>$F$2=D$5</formula>
    </cfRule>
  </conditionalFormatting>
  <conditionalFormatting sqref="D9:I9">
    <cfRule type="expression" dxfId="48" priority="11">
      <formula>$F$2=D$5</formula>
    </cfRule>
  </conditionalFormatting>
  <conditionalFormatting sqref="D23:I23">
    <cfRule type="expression" dxfId="47" priority="10">
      <formula>$F$2=D$5</formula>
    </cfRule>
  </conditionalFormatting>
  <conditionalFormatting sqref="H24">
    <cfRule type="expression" dxfId="46" priority="9">
      <formula>$F$2=H$5</formula>
    </cfRule>
  </conditionalFormatting>
  <conditionalFormatting sqref="I24">
    <cfRule type="expression" dxfId="45" priority="8">
      <formula>$F$2=I$5</formula>
    </cfRule>
  </conditionalFormatting>
  <conditionalFormatting sqref="F24">
    <cfRule type="expression" dxfId="44" priority="7">
      <formula>$F$2=F$5</formula>
    </cfRule>
  </conditionalFormatting>
  <conditionalFormatting sqref="D24">
    <cfRule type="expression" dxfId="43" priority="6">
      <formula>$F$2=D$5</formula>
    </cfRule>
  </conditionalFormatting>
  <conditionalFormatting sqref="G24">
    <cfRule type="expression" dxfId="42" priority="5">
      <formula>$F$2=G$5</formula>
    </cfRule>
  </conditionalFormatting>
  <conditionalFormatting sqref="D19:I19">
    <cfRule type="expression" dxfId="41" priority="4">
      <formula>$F$2=D$5</formula>
    </cfRule>
  </conditionalFormatting>
  <conditionalFormatting sqref="D26:I26">
    <cfRule type="expression" dxfId="40" priority="3">
      <formula>$F$2=D$5</formula>
    </cfRule>
  </conditionalFormatting>
  <conditionalFormatting sqref="D27:I27">
    <cfRule type="expression" dxfId="39" priority="2">
      <formula>$F$2=D$5</formula>
    </cfRule>
  </conditionalFormatting>
  <conditionalFormatting sqref="D28:I28">
    <cfRule type="expression" dxfId="38" priority="1">
      <formula>$F$2=D$5</formula>
    </cfRule>
  </conditionalFormatting>
  <dataValidations count="1">
    <dataValidation type="list" allowBlank="1" showInputMessage="1" showErrorMessage="1" sqref="F2:G2" xr:uid="{00000000-0002-0000-0100-000000000000}">
      <formula1>$E$5:$I$5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S1130"/>
  <sheetViews>
    <sheetView view="pageBreakPreview" topLeftCell="A2" zoomScale="70" zoomScaleNormal="70" zoomScaleSheetLayoutView="70" workbookViewId="0">
      <selection activeCell="V25" sqref="V25"/>
    </sheetView>
  </sheetViews>
  <sheetFormatPr defaultColWidth="8.81640625" defaultRowHeight="31.9" customHeight="1" x14ac:dyDescent="0.25"/>
  <cols>
    <col min="1" max="1" width="8.81640625" style="60"/>
    <col min="2" max="3" width="8.81640625" style="60" hidden="1" customWidth="1"/>
    <col min="4" max="5" width="9.6328125" style="61" hidden="1" customWidth="1"/>
    <col min="6" max="6" width="2.7265625" style="61" customWidth="1"/>
    <col min="7" max="8" width="11.7265625" style="61" customWidth="1"/>
    <col min="9" max="15" width="11.7265625" style="14" customWidth="1"/>
    <col min="16" max="16" width="11.7265625" style="104" customWidth="1"/>
    <col min="17" max="18" width="11.7265625" style="14" customWidth="1"/>
    <col min="19" max="21" width="11.7265625" style="62" customWidth="1"/>
    <col min="22" max="23" width="11.7265625" style="14" customWidth="1"/>
    <col min="24" max="24" width="2.7265625" style="61" customWidth="1"/>
    <col min="25" max="25" width="8.81640625" style="60"/>
    <col min="26" max="26" width="12.7265625" style="61" hidden="1" customWidth="1"/>
    <col min="27" max="27" width="12.7265625" style="61" customWidth="1"/>
    <col min="28" max="28" width="16" style="60" customWidth="1"/>
    <col min="29" max="29" width="8.81640625" style="60" customWidth="1"/>
    <col min="30" max="16384" width="8.81640625" style="60"/>
  </cols>
  <sheetData>
    <row r="1" spans="2:45" ht="23.5" hidden="1" x14ac:dyDescent="0.25">
      <c r="AF1" s="61" t="s">
        <v>290</v>
      </c>
      <c r="AG1" s="63" t="s">
        <v>291</v>
      </c>
      <c r="AH1" s="71" t="s">
        <v>292</v>
      </c>
      <c r="AI1" s="71" t="s">
        <v>293</v>
      </c>
      <c r="AJ1" s="71" t="s">
        <v>331</v>
      </c>
      <c r="AK1" s="71" t="s">
        <v>229</v>
      </c>
      <c r="AL1" s="71" t="s">
        <v>294</v>
      </c>
      <c r="AM1" s="71" t="s">
        <v>295</v>
      </c>
      <c r="AN1" s="72" t="s">
        <v>296</v>
      </c>
      <c r="AO1" s="72" t="s">
        <v>297</v>
      </c>
      <c r="AP1" s="265" t="s">
        <v>330</v>
      </c>
      <c r="AQ1" s="265"/>
      <c r="AR1" s="265"/>
      <c r="AS1" s="265"/>
    </row>
    <row r="2" spans="2:45" s="66" customFormat="1" ht="31.9" customHeight="1" x14ac:dyDescent="0.25">
      <c r="D2" s="69"/>
      <c r="E2" s="69"/>
      <c r="F2" s="69"/>
      <c r="G2" s="75"/>
      <c r="H2" s="75"/>
      <c r="I2" s="76"/>
      <c r="J2" s="76"/>
      <c r="K2" s="76"/>
      <c r="L2" s="77" t="s">
        <v>286</v>
      </c>
      <c r="M2" s="76"/>
      <c r="N2" s="78"/>
      <c r="O2" s="79"/>
      <c r="P2" s="105"/>
      <c r="Q2" s="79"/>
      <c r="R2" s="266" t="s">
        <v>287</v>
      </c>
      <c r="S2" s="267"/>
      <c r="T2" s="266" t="s">
        <v>288</v>
      </c>
      <c r="U2" s="267"/>
      <c r="V2" s="266" t="s">
        <v>289</v>
      </c>
      <c r="W2" s="267"/>
      <c r="X2" s="69"/>
      <c r="Z2" s="69"/>
      <c r="AA2" s="69"/>
    </row>
    <row r="3" spans="2:45" s="66" customFormat="1" ht="52.9" customHeight="1" x14ac:dyDescent="0.65">
      <c r="D3" s="69"/>
      <c r="E3" s="69"/>
      <c r="F3" s="69"/>
      <c r="G3" s="75"/>
      <c r="H3" s="75"/>
      <c r="I3" s="76"/>
      <c r="J3" s="76"/>
      <c r="K3" s="76"/>
      <c r="L3" s="253"/>
      <c r="M3" s="253"/>
      <c r="N3" s="253"/>
      <c r="O3" s="253"/>
      <c r="P3" s="253"/>
      <c r="Q3" s="253"/>
      <c r="R3" s="268"/>
      <c r="S3" s="269"/>
      <c r="T3" s="268"/>
      <c r="U3" s="269"/>
      <c r="V3" s="268"/>
      <c r="W3" s="269"/>
      <c r="X3" s="69"/>
    </row>
    <row r="4" spans="2:45" s="66" customFormat="1" ht="31.9" customHeight="1" thickBot="1" x14ac:dyDescent="0.3">
      <c r="D4" s="69"/>
      <c r="E4" s="69"/>
      <c r="F4" s="69"/>
      <c r="G4" s="80"/>
      <c r="H4" s="80"/>
      <c r="I4" s="81"/>
      <c r="J4" s="78"/>
      <c r="K4" s="78"/>
      <c r="L4" s="78"/>
      <c r="M4" s="78"/>
      <c r="N4" s="78"/>
      <c r="O4" s="78"/>
      <c r="P4" s="106"/>
      <c r="Q4" s="78"/>
      <c r="R4" s="78"/>
      <c r="S4" s="76"/>
      <c r="T4" s="76"/>
      <c r="U4" s="76"/>
      <c r="V4" s="78"/>
      <c r="W4" s="78"/>
      <c r="X4" s="69"/>
      <c r="AA4" s="82" t="s">
        <v>305</v>
      </c>
    </row>
    <row r="5" spans="2:45" s="66" customFormat="1" ht="31.9" customHeight="1" thickBot="1" x14ac:dyDescent="0.3">
      <c r="D5" s="69"/>
      <c r="E5" s="69"/>
      <c r="F5" s="69"/>
      <c r="G5" s="252" t="s">
        <v>124</v>
      </c>
      <c r="H5" s="252"/>
      <c r="I5" s="252"/>
      <c r="J5" s="252"/>
      <c r="K5" s="252"/>
      <c r="L5" s="252"/>
      <c r="M5" s="252" t="s">
        <v>125</v>
      </c>
      <c r="N5" s="252"/>
      <c r="O5" s="252"/>
      <c r="P5" s="252"/>
      <c r="Q5" s="252"/>
      <c r="R5" s="252"/>
      <c r="S5" s="264" t="s">
        <v>301</v>
      </c>
      <c r="T5" s="264"/>
      <c r="U5" s="254"/>
      <c r="V5" s="254"/>
      <c r="W5" s="254"/>
      <c r="X5" s="69"/>
      <c r="AA5" s="70">
        <f>COUNTIF(Order_Form!H18:H283,"&gt;0")</f>
        <v>0</v>
      </c>
      <c r="AB5" s="65" t="s">
        <v>126</v>
      </c>
    </row>
    <row r="6" spans="2:45" s="66" customFormat="1" ht="31.9" customHeight="1" thickBot="1" x14ac:dyDescent="0.3">
      <c r="D6" s="69"/>
      <c r="E6" s="69"/>
      <c r="F6" s="69"/>
      <c r="G6" s="255" t="str">
        <f>IF(ISBLANK(Order_Form!I4),"",Order_Form!I4)</f>
        <v/>
      </c>
      <c r="H6" s="256"/>
      <c r="I6" s="256"/>
      <c r="J6" s="256"/>
      <c r="K6" s="256"/>
      <c r="L6" s="257"/>
      <c r="M6" s="255" t="str">
        <f>IF(ISBLANK(Order_Form!I9),"",Order_Form!I9)</f>
        <v/>
      </c>
      <c r="N6" s="256"/>
      <c r="O6" s="256"/>
      <c r="P6" s="256"/>
      <c r="Q6" s="256"/>
      <c r="R6" s="257"/>
      <c r="S6" s="264" t="s">
        <v>302</v>
      </c>
      <c r="T6" s="264"/>
      <c r="U6" s="254"/>
      <c r="V6" s="254"/>
      <c r="W6" s="254"/>
      <c r="X6" s="69"/>
      <c r="AA6" s="70">
        <f>SUM(B:B)</f>
        <v>0</v>
      </c>
      <c r="AB6" s="65" t="s">
        <v>308</v>
      </c>
    </row>
    <row r="7" spans="2:45" s="66" customFormat="1" ht="31.9" customHeight="1" thickBot="1" x14ac:dyDescent="0.3">
      <c r="D7" s="69"/>
      <c r="E7" s="69"/>
      <c r="F7" s="69"/>
      <c r="G7" s="258"/>
      <c r="H7" s="259"/>
      <c r="I7" s="259"/>
      <c r="J7" s="259"/>
      <c r="K7" s="259"/>
      <c r="L7" s="260"/>
      <c r="M7" s="258"/>
      <c r="N7" s="259"/>
      <c r="O7" s="259"/>
      <c r="P7" s="259"/>
      <c r="Q7" s="259"/>
      <c r="R7" s="260"/>
      <c r="S7" s="264" t="s">
        <v>109</v>
      </c>
      <c r="T7" s="264"/>
      <c r="U7" s="254"/>
      <c r="V7" s="254"/>
      <c r="W7" s="254"/>
      <c r="X7" s="69"/>
      <c r="AA7" s="69"/>
      <c r="AB7" s="65"/>
    </row>
    <row r="8" spans="2:45" s="66" customFormat="1" ht="31.9" customHeight="1" thickBot="1" x14ac:dyDescent="0.3">
      <c r="D8" s="69"/>
      <c r="E8" s="69"/>
      <c r="F8" s="69"/>
      <c r="G8" s="258"/>
      <c r="H8" s="259"/>
      <c r="I8" s="259"/>
      <c r="J8" s="259"/>
      <c r="K8" s="259"/>
      <c r="L8" s="260"/>
      <c r="M8" s="258"/>
      <c r="N8" s="259"/>
      <c r="O8" s="259"/>
      <c r="P8" s="259"/>
      <c r="Q8" s="259"/>
      <c r="R8" s="260"/>
      <c r="S8" s="264" t="s">
        <v>303</v>
      </c>
      <c r="T8" s="264"/>
      <c r="U8" s="254"/>
      <c r="V8" s="254"/>
      <c r="W8" s="254"/>
      <c r="X8" s="69"/>
      <c r="AA8" s="67" t="str">
        <f>IF(AA5=AA6,"YES","NO")</f>
        <v>YES</v>
      </c>
      <c r="AB8" s="65" t="s">
        <v>127</v>
      </c>
    </row>
    <row r="9" spans="2:45" s="66" customFormat="1" ht="31.9" customHeight="1" x14ac:dyDescent="0.25">
      <c r="D9" s="69"/>
      <c r="E9" s="69"/>
      <c r="F9" s="69"/>
      <c r="G9" s="261"/>
      <c r="H9" s="262"/>
      <c r="I9" s="262"/>
      <c r="J9" s="262"/>
      <c r="K9" s="262"/>
      <c r="L9" s="263"/>
      <c r="M9" s="261"/>
      <c r="N9" s="262"/>
      <c r="O9" s="262"/>
      <c r="P9" s="262"/>
      <c r="Q9" s="262"/>
      <c r="R9" s="263"/>
      <c r="S9" s="264" t="s">
        <v>304</v>
      </c>
      <c r="T9" s="264"/>
      <c r="U9" s="254"/>
      <c r="V9" s="254"/>
      <c r="W9" s="254"/>
      <c r="X9" s="69"/>
      <c r="Z9" s="69"/>
    </row>
    <row r="10" spans="2:45" s="66" customFormat="1" ht="31.9" customHeight="1" x14ac:dyDescent="0.25">
      <c r="D10" s="69"/>
      <c r="E10" s="69"/>
      <c r="F10" s="69"/>
      <c r="G10" s="264" t="s">
        <v>192</v>
      </c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69"/>
      <c r="Z10" s="69"/>
      <c r="AA10" s="69"/>
    </row>
    <row r="11" spans="2:45" s="66" customFormat="1" ht="31.9" customHeight="1" x14ac:dyDescent="0.25">
      <c r="D11" s="69"/>
      <c r="E11" s="69"/>
      <c r="F11" s="69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69"/>
      <c r="Z11" s="69"/>
      <c r="AA11" s="69"/>
    </row>
    <row r="12" spans="2:45" s="66" customFormat="1" ht="31.9" customHeight="1" x14ac:dyDescent="0.25">
      <c r="D12" s="69"/>
      <c r="E12" s="69"/>
      <c r="F12" s="69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69"/>
    </row>
    <row r="13" spans="2:45" s="66" customFormat="1" ht="31.9" customHeight="1" x14ac:dyDescent="0.25">
      <c r="B13" s="66" t="s">
        <v>299</v>
      </c>
      <c r="C13" s="66" t="s">
        <v>300</v>
      </c>
      <c r="D13" s="69" t="s">
        <v>298</v>
      </c>
      <c r="E13" s="69" t="s">
        <v>194</v>
      </c>
      <c r="F13" s="69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69"/>
      <c r="Z13" s="69"/>
      <c r="AA13" s="69"/>
    </row>
    <row r="14" spans="2:45" ht="31.9" customHeight="1" x14ac:dyDescent="0.25">
      <c r="B14" s="61">
        <f t="shared" ref="B14:B77" si="0">IF(AND(G14&gt;0,ISNONTEXT(G14)),1,0)</f>
        <v>0</v>
      </c>
      <c r="C14" s="61" t="str">
        <f t="shared" ref="C14:C21" si="1">IF(B14=1,D14,"")</f>
        <v/>
      </c>
      <c r="D14" s="61">
        <v>0</v>
      </c>
      <c r="E14" s="61" t="str">
        <f>IF(ISNUMBER(SMALL(Order_Form!$D:$D,1+($D14))),(VLOOKUP(SMALL(Order_Form!$D:$D,1+($D14)),Order_Form!$C:$Q,3,FALSE)),"")</f>
        <v/>
      </c>
      <c r="G14" s="108" t="str">
        <f>IFERROR(IF(E14=2,$AF$1,IF(AND(ISNUMBER(SMALL(Order_Form!$D:$D,1+($D14))),VLOOKUP(SMALL(Order_Form!$D:$D,1+($D14)),Order_Form!$C:$Q,6,FALSE)&gt;0),(VLOOKUP(SMALL(Order_Form!$D:$D,1+($D14)),Order_Form!$C:$Q,6,FALSE)),"")),"")</f>
        <v/>
      </c>
      <c r="H14" s="109" t="str">
        <f>IF(ISNUMBER(SMALL(Order_Form!$D:$D,1+($D14))),(VLOOKUP(SMALL(Order_Form!$D:$D,1+($D14)),Order_Form!$C:$Q,7,FALSE)),"")</f>
        <v/>
      </c>
      <c r="I14" s="110"/>
      <c r="J14" s="110"/>
      <c r="K14" s="110"/>
      <c r="L14" s="111" t="str">
        <f>IF(AND(E14=1,E15=0),"In",IF($E14=2,$AG$1,""))</f>
        <v/>
      </c>
      <c r="M14" s="108" t="str">
        <f>IFERROR(IF(AND(E14=1,E15=0),"Used",IF($E14=2,$AN$1,IF(ISBLANK(G14),"",IF(ISNUMBER(L14),G14-L14,"")))),"")</f>
        <v/>
      </c>
      <c r="N14" s="111" t="str">
        <f t="shared" ref="N14:N77" si="2">IF($E14=2,$AH$1,"")</f>
        <v/>
      </c>
      <c r="O14" s="111" t="str">
        <f t="shared" ref="O14:O77" si="3">IF($E14=2,$AI$1,"")</f>
        <v/>
      </c>
      <c r="P14" s="111" t="str">
        <f t="shared" ref="P14:P77" si="4">IF($E14=2,$AK$1,"")</f>
        <v/>
      </c>
      <c r="Q14" s="111" t="str">
        <f t="shared" ref="Q14:Q77" si="5">IF($E14=2,$AL$1,"")</f>
        <v/>
      </c>
      <c r="R14" s="111" t="str">
        <f t="shared" ref="R14:R77" si="6">IF($E14=2,$AM$1,"")</f>
        <v/>
      </c>
      <c r="S14" s="108" t="str">
        <f>IF(AND(E14=1,E15=0),"Tracked",IF($E14=2,$AO$1,IF(ISNUMBER(L14),SUM(N14:R14),"")))</f>
        <v/>
      </c>
      <c r="T14" s="112" t="str">
        <f t="shared" ref="T14:T77" si="7">IF($E14=2,$AJ$1,"")</f>
        <v/>
      </c>
      <c r="U14" s="113" t="str">
        <f t="shared" ref="U14:U77" si="8">IF($E14=2,$AP$1,"")</f>
        <v/>
      </c>
      <c r="V14" s="113"/>
      <c r="W14" s="113"/>
      <c r="Z14" s="61">
        <f t="shared" ref="Z14:Z20" si="9">IF(OR(B14=1,E14=2),1,0)</f>
        <v>0</v>
      </c>
    </row>
    <row r="15" spans="2:45" ht="31.9" customHeight="1" x14ac:dyDescent="0.25">
      <c r="B15" s="61">
        <f t="shared" si="0"/>
        <v>0</v>
      </c>
      <c r="C15" s="61" t="str">
        <f t="shared" si="1"/>
        <v/>
      </c>
      <c r="D15" s="61">
        <v>1</v>
      </c>
      <c r="E15" s="61" t="str">
        <f>IF(ISNUMBER(SMALL(Order_Form!$D:$D,1+($D15))),(VLOOKUP(SMALL(Order_Form!$D:$D,1+($D15)),Order_Form!$C:$Q,3,FALSE)),"")</f>
        <v/>
      </c>
      <c r="G15" s="64" t="str">
        <f>IFERROR(IF(E15=2,$AF$1,IF(AND(ISNUMBER(SMALL(Order_Form!$D:$D,1+($D15))),VLOOKUP(SMALL(Order_Form!$D:$D,1+($D15)),Order_Form!$C:$Q,6,FALSE)&gt;0),(VLOOKUP(SMALL(Order_Form!$D:$D,1+($D15)),Order_Form!$C:$Q,6,FALSE)),"")),"")</f>
        <v/>
      </c>
      <c r="H15" s="68" t="str">
        <f>IF(ISNUMBER(SMALL(Order_Form!$D:$D,1+($D15))),(VLOOKUP(SMALL(Order_Form!$D:$D,1+($D15)),Order_Form!$C:$Q,7,FALSE)),"")</f>
        <v/>
      </c>
      <c r="I15" s="61"/>
      <c r="J15" s="61"/>
      <c r="K15" s="61"/>
      <c r="L15" s="73" t="str">
        <f t="shared" ref="L15:L18" si="10">IF(AND(E15=1,E16=0),"In",IF($E15=2,$AG$1,""))</f>
        <v/>
      </c>
      <c r="M15" s="64" t="str">
        <f t="shared" ref="M15:M18" si="11">IFERROR(IF(AND(E15=1,E16=0),"Used",IF($E15=2,$AN$1,IF(ISBLANK(G15),"",IF(ISNUMBER(L15),G15-L15,"")))),"")</f>
        <v/>
      </c>
      <c r="N15" s="73" t="str">
        <f t="shared" si="2"/>
        <v/>
      </c>
      <c r="O15" s="73" t="str">
        <f t="shared" si="3"/>
        <v/>
      </c>
      <c r="P15" s="73" t="str">
        <f t="shared" si="4"/>
        <v/>
      </c>
      <c r="Q15" s="73" t="str">
        <f t="shared" si="5"/>
        <v/>
      </c>
      <c r="R15" s="73" t="str">
        <f t="shared" si="6"/>
        <v/>
      </c>
      <c r="S15" s="64" t="str">
        <f t="shared" ref="S15:S18" si="12">IF(AND(E15=1,E16=0),"Tracked",IF($E15=2,$AO$1,IF(ISNUMBER(L15),SUM(N15:R15),"")))</f>
        <v/>
      </c>
      <c r="T15" s="107" t="str">
        <f t="shared" si="7"/>
        <v/>
      </c>
      <c r="U15" s="74" t="str">
        <f t="shared" si="8"/>
        <v/>
      </c>
      <c r="V15" s="74"/>
      <c r="W15" s="74"/>
      <c r="Z15" s="61">
        <f t="shared" si="9"/>
        <v>0</v>
      </c>
    </row>
    <row r="16" spans="2:45" ht="31.9" customHeight="1" x14ac:dyDescent="0.25">
      <c r="B16" s="61">
        <f>IF(AND(G16&gt;0,ISNONTEXT(G16)),1,0)</f>
        <v>0</v>
      </c>
      <c r="C16" s="61" t="str">
        <f>IF(B16=1,D16,"")</f>
        <v/>
      </c>
      <c r="D16" s="61">
        <v>2</v>
      </c>
      <c r="E16" s="61" t="str">
        <f>IF(ISNUMBER(SMALL(Order_Form!$D:$D,1+($D16))),(VLOOKUP(SMALL(Order_Form!$D:$D,1+($D16)),Order_Form!$C:$Q,3,FALSE)),"")</f>
        <v/>
      </c>
      <c r="G16" s="64" t="str">
        <f>IFERROR(IF(E16=2,$AF$1,IF(AND(ISNUMBER(SMALL(Order_Form!$D:$D,1+($D16))),VLOOKUP(SMALL(Order_Form!$D:$D,1+($D16)),Order_Form!$C:$Q,6,FALSE)&gt;0),(VLOOKUP(SMALL(Order_Form!$D:$D,1+($D16)),Order_Form!$C:$Q,6,FALSE)),"")),"")</f>
        <v/>
      </c>
      <c r="H16" s="68" t="str">
        <f>IF(ISNUMBER(SMALL(Order_Form!$D:$D,1+($D16))),(VLOOKUP(SMALL(Order_Form!$D:$D,1+($D16)),Order_Form!$C:$Q,7,FALSE)),"")</f>
        <v/>
      </c>
      <c r="I16" s="61"/>
      <c r="J16" s="61"/>
      <c r="K16" s="61"/>
      <c r="L16" s="73" t="str">
        <f t="shared" si="10"/>
        <v/>
      </c>
      <c r="M16" s="64" t="str">
        <f t="shared" si="11"/>
        <v/>
      </c>
      <c r="N16" s="73" t="str">
        <f t="shared" si="2"/>
        <v/>
      </c>
      <c r="O16" s="73" t="str">
        <f t="shared" si="3"/>
        <v/>
      </c>
      <c r="P16" s="73" t="str">
        <f t="shared" si="4"/>
        <v/>
      </c>
      <c r="Q16" s="73" t="str">
        <f t="shared" si="5"/>
        <v/>
      </c>
      <c r="R16" s="73" t="str">
        <f t="shared" si="6"/>
        <v/>
      </c>
      <c r="S16" s="64" t="str">
        <f t="shared" si="12"/>
        <v/>
      </c>
      <c r="T16" s="107" t="str">
        <f t="shared" si="7"/>
        <v/>
      </c>
      <c r="U16" s="74" t="str">
        <f t="shared" si="8"/>
        <v/>
      </c>
      <c r="V16" s="74"/>
      <c r="W16" s="74"/>
      <c r="Z16" s="61">
        <f t="shared" si="9"/>
        <v>0</v>
      </c>
    </row>
    <row r="17" spans="2:26" ht="31.9" customHeight="1" x14ac:dyDescent="0.25">
      <c r="B17" s="61">
        <f t="shared" si="0"/>
        <v>0</v>
      </c>
      <c r="C17" s="61" t="str">
        <f t="shared" si="1"/>
        <v/>
      </c>
      <c r="D17" s="61">
        <v>3</v>
      </c>
      <c r="E17" s="61" t="str">
        <f>IF(ISNUMBER(SMALL(Order_Form!$D:$D,1+($D17))),(VLOOKUP(SMALL(Order_Form!$D:$D,1+($D17)),Order_Form!$C:$Q,3,FALSE)),"")</f>
        <v/>
      </c>
      <c r="G17" s="64" t="str">
        <f>IFERROR(IF(E17=2,$AF$1,IF(AND(ISNUMBER(SMALL(Order_Form!$D:$D,1+($D17))),VLOOKUP(SMALL(Order_Form!$D:$D,1+($D17)),Order_Form!$C:$Q,6,FALSE)&gt;0),(VLOOKUP(SMALL(Order_Form!$D:$D,1+($D17)),Order_Form!$C:$Q,6,FALSE)),"")),"")</f>
        <v/>
      </c>
      <c r="H17" s="68" t="str">
        <f>IF(ISNUMBER(SMALL(Order_Form!$D:$D,1+($D17))),(VLOOKUP(SMALL(Order_Form!$D:$D,1+($D17)),Order_Form!$C:$Q,7,FALSE)),"")</f>
        <v/>
      </c>
      <c r="I17" s="61"/>
      <c r="J17" s="61"/>
      <c r="K17" s="61"/>
      <c r="L17" s="73" t="str">
        <f t="shared" si="10"/>
        <v/>
      </c>
      <c r="M17" s="64" t="str">
        <f t="shared" si="11"/>
        <v/>
      </c>
      <c r="N17" s="73" t="str">
        <f t="shared" si="2"/>
        <v/>
      </c>
      <c r="O17" s="73" t="str">
        <f t="shared" si="3"/>
        <v/>
      </c>
      <c r="P17" s="73" t="str">
        <f t="shared" si="4"/>
        <v/>
      </c>
      <c r="Q17" s="73" t="str">
        <f t="shared" si="5"/>
        <v/>
      </c>
      <c r="R17" s="73" t="str">
        <f t="shared" si="6"/>
        <v/>
      </c>
      <c r="S17" s="64" t="str">
        <f t="shared" si="12"/>
        <v/>
      </c>
      <c r="T17" s="107" t="str">
        <f t="shared" si="7"/>
        <v/>
      </c>
      <c r="U17" s="74" t="str">
        <f t="shared" si="8"/>
        <v/>
      </c>
      <c r="V17" s="74"/>
      <c r="W17" s="74"/>
      <c r="Z17" s="61">
        <f t="shared" si="9"/>
        <v>0</v>
      </c>
    </row>
    <row r="18" spans="2:26" ht="31.9" customHeight="1" x14ac:dyDescent="0.25">
      <c r="B18" s="61">
        <f t="shared" si="0"/>
        <v>0</v>
      </c>
      <c r="C18" s="61" t="str">
        <f t="shared" si="1"/>
        <v/>
      </c>
      <c r="D18" s="61">
        <v>4</v>
      </c>
      <c r="E18" s="61" t="str">
        <f>IF(ISNUMBER(SMALL(Order_Form!$D:$D,1+($D18))),(VLOOKUP(SMALL(Order_Form!$D:$D,1+($D18)),Order_Form!$C:$Q,3,FALSE)),"")</f>
        <v/>
      </c>
      <c r="G18" s="64" t="str">
        <f>IFERROR(IF(E18=2,$AF$1,IF(AND(ISNUMBER(SMALL(Order_Form!$D:$D,1+($D18))),VLOOKUP(SMALL(Order_Form!$D:$D,1+($D18)),Order_Form!$C:$Q,6,FALSE)&gt;0),(VLOOKUP(SMALL(Order_Form!$D:$D,1+($D18)),Order_Form!$C:$Q,6,FALSE)),"")),"")</f>
        <v/>
      </c>
      <c r="H18" s="68" t="str">
        <f>IF(ISNUMBER(SMALL(Order_Form!$D:$D,1+($D18))),(VLOOKUP(SMALL(Order_Form!$D:$D,1+($D18)),Order_Form!$C:$Q,7,FALSE)),"")</f>
        <v/>
      </c>
      <c r="I18" s="61"/>
      <c r="J18" s="61"/>
      <c r="K18" s="61"/>
      <c r="L18" s="73" t="str">
        <f t="shared" si="10"/>
        <v/>
      </c>
      <c r="M18" s="64" t="str">
        <f t="shared" si="11"/>
        <v/>
      </c>
      <c r="N18" s="73" t="str">
        <f t="shared" si="2"/>
        <v/>
      </c>
      <c r="O18" s="73" t="str">
        <f t="shared" si="3"/>
        <v/>
      </c>
      <c r="P18" s="73" t="str">
        <f t="shared" si="4"/>
        <v/>
      </c>
      <c r="Q18" s="73" t="str">
        <f t="shared" si="5"/>
        <v/>
      </c>
      <c r="R18" s="73" t="str">
        <f t="shared" si="6"/>
        <v/>
      </c>
      <c r="S18" s="64" t="str">
        <f t="shared" si="12"/>
        <v/>
      </c>
      <c r="T18" s="107" t="str">
        <f t="shared" si="7"/>
        <v/>
      </c>
      <c r="U18" s="74" t="str">
        <f t="shared" si="8"/>
        <v/>
      </c>
      <c r="V18" s="74"/>
      <c r="W18" s="74"/>
      <c r="Z18" s="61">
        <f t="shared" si="9"/>
        <v>0</v>
      </c>
    </row>
    <row r="19" spans="2:26" ht="31.9" customHeight="1" x14ac:dyDescent="0.25">
      <c r="B19" s="61">
        <f t="shared" si="0"/>
        <v>0</v>
      </c>
      <c r="C19" s="61" t="str">
        <f t="shared" si="1"/>
        <v/>
      </c>
      <c r="D19" s="61">
        <v>5</v>
      </c>
      <c r="E19" s="61" t="str">
        <f>IF(ISNUMBER(SMALL(Order_Form!$D:$D,1+($D19))),(VLOOKUP(SMALL(Order_Form!$D:$D,1+($D19)),Order_Form!$C:$Q,3,FALSE)),"")</f>
        <v/>
      </c>
      <c r="G19" s="64" t="str">
        <f>IFERROR(IF(E19=2,$AF$1,IF(AND(ISNUMBER(SMALL(Order_Form!$D:$D,1+($D19))),VLOOKUP(SMALL(Order_Form!$D:$D,1+($D19)),Order_Form!$C:$Q,6,FALSE)&gt;0),(VLOOKUP(SMALL(Order_Form!$D:$D,1+($D19)),Order_Form!$C:$Q,6,FALSE)),"")),"")</f>
        <v/>
      </c>
      <c r="H19" s="68" t="str">
        <f>IF(ISNUMBER(SMALL(Order_Form!$D:$D,1+($D19))),(VLOOKUP(SMALL(Order_Form!$D:$D,1+($D19)),Order_Form!$C:$Q,7,FALSE)),"")</f>
        <v/>
      </c>
      <c r="I19" s="61"/>
      <c r="J19" s="61"/>
      <c r="K19" s="61"/>
      <c r="L19" s="73" t="str">
        <f t="shared" ref="L19:L82" si="13">IF(AND(E19=1,E20=0),"In",IF($E19=2,$AG$1,""))</f>
        <v/>
      </c>
      <c r="M19" s="64" t="str">
        <f t="shared" ref="M19:M82" si="14">IFERROR(IF(AND(E19=1,E20=0),"Used",IF($E19=2,$AN$1,IF(ISBLANK(G19),"",IF(ISNUMBER(L19),G19-L19,"")))),"")</f>
        <v/>
      </c>
      <c r="N19" s="73" t="str">
        <f t="shared" si="2"/>
        <v/>
      </c>
      <c r="O19" s="73" t="str">
        <f t="shared" si="3"/>
        <v/>
      </c>
      <c r="P19" s="73" t="str">
        <f t="shared" si="4"/>
        <v/>
      </c>
      <c r="Q19" s="73" t="str">
        <f t="shared" si="5"/>
        <v/>
      </c>
      <c r="R19" s="73" t="str">
        <f t="shared" si="6"/>
        <v/>
      </c>
      <c r="S19" s="64" t="str">
        <f t="shared" ref="S19:S82" si="15">IF(AND(E19=1,E20=0),"Tracked",IF($E19=2,$AO$1,IF(ISNUMBER(L19),SUM(N19:R19),"")))</f>
        <v/>
      </c>
      <c r="T19" s="107" t="str">
        <f t="shared" si="7"/>
        <v/>
      </c>
      <c r="U19" s="74" t="str">
        <f t="shared" si="8"/>
        <v/>
      </c>
      <c r="V19" s="74"/>
      <c r="W19" s="74"/>
      <c r="Z19" s="61">
        <f t="shared" si="9"/>
        <v>0</v>
      </c>
    </row>
    <row r="20" spans="2:26" ht="31.9" customHeight="1" x14ac:dyDescent="0.25">
      <c r="B20" s="61">
        <f t="shared" si="0"/>
        <v>0</v>
      </c>
      <c r="C20" s="61" t="str">
        <f t="shared" si="1"/>
        <v/>
      </c>
      <c r="D20" s="61">
        <v>6</v>
      </c>
      <c r="E20" s="61" t="str">
        <f>IF(ISNUMBER(SMALL(Order_Form!$D:$D,1+($D20))),(VLOOKUP(SMALL(Order_Form!$D:$D,1+($D20)),Order_Form!$C:$Q,3,FALSE)),"")</f>
        <v/>
      </c>
      <c r="G20" s="64" t="str">
        <f>IFERROR(IF(E20=2,$AF$1,IF(AND(ISNUMBER(SMALL(Order_Form!$D:$D,1+($D20))),VLOOKUP(SMALL(Order_Form!$D:$D,1+($D20)),Order_Form!$C:$Q,6,FALSE)&gt;0),(VLOOKUP(SMALL(Order_Form!$D:$D,1+($D20)),Order_Form!$C:$Q,6,FALSE)),"")),"")</f>
        <v/>
      </c>
      <c r="H20" s="68" t="str">
        <f>IF(ISNUMBER(SMALL(Order_Form!$D:$D,1+($D20))),(VLOOKUP(SMALL(Order_Form!$D:$D,1+($D20)),Order_Form!$C:$Q,7,FALSE)),"")</f>
        <v/>
      </c>
      <c r="I20" s="61"/>
      <c r="J20" s="61"/>
      <c r="K20" s="61"/>
      <c r="L20" s="73" t="str">
        <f t="shared" si="13"/>
        <v/>
      </c>
      <c r="M20" s="64" t="str">
        <f t="shared" si="14"/>
        <v/>
      </c>
      <c r="N20" s="73" t="str">
        <f t="shared" si="2"/>
        <v/>
      </c>
      <c r="O20" s="73" t="str">
        <f t="shared" si="3"/>
        <v/>
      </c>
      <c r="P20" s="73" t="str">
        <f t="shared" si="4"/>
        <v/>
      </c>
      <c r="Q20" s="73" t="str">
        <f t="shared" si="5"/>
        <v/>
      </c>
      <c r="R20" s="73" t="str">
        <f t="shared" si="6"/>
        <v/>
      </c>
      <c r="S20" s="64" t="str">
        <f t="shared" si="15"/>
        <v/>
      </c>
      <c r="T20" s="107" t="str">
        <f t="shared" si="7"/>
        <v/>
      </c>
      <c r="U20" s="74" t="str">
        <f t="shared" si="8"/>
        <v/>
      </c>
      <c r="V20" s="74"/>
      <c r="W20" s="74"/>
      <c r="Z20" s="61">
        <f t="shared" si="9"/>
        <v>0</v>
      </c>
    </row>
    <row r="21" spans="2:26" ht="31.9" customHeight="1" x14ac:dyDescent="0.25">
      <c r="B21" s="61">
        <f t="shared" si="0"/>
        <v>0</v>
      </c>
      <c r="C21" s="61" t="str">
        <f t="shared" si="1"/>
        <v/>
      </c>
      <c r="D21" s="61">
        <v>7</v>
      </c>
      <c r="E21" s="61" t="str">
        <f>IF(ISNUMBER(SMALL(Order_Form!$D:$D,1+($D21))),(VLOOKUP(SMALL(Order_Form!$D:$D,1+($D21)),Order_Form!$C:$Q,3,FALSE)),"")</f>
        <v/>
      </c>
      <c r="G21" s="64" t="str">
        <f>IFERROR(IF(E21=2,$AF$1,IF(AND(ISNUMBER(SMALL(Order_Form!$D:$D,1+($D21))),VLOOKUP(SMALL(Order_Form!$D:$D,1+($D21)),Order_Form!$C:$Q,6,FALSE)&gt;0),(VLOOKUP(SMALL(Order_Form!$D:$D,1+($D21)),Order_Form!$C:$Q,6,FALSE)),"")),"")</f>
        <v/>
      </c>
      <c r="H21" s="68" t="str">
        <f>IF(ISNUMBER(SMALL(Order_Form!$D:$D,1+($D21))),(VLOOKUP(SMALL(Order_Form!$D:$D,1+($D21)),Order_Form!$C:$Q,7,FALSE)),"")</f>
        <v/>
      </c>
      <c r="I21" s="61"/>
      <c r="J21" s="61"/>
      <c r="K21" s="61"/>
      <c r="L21" s="73" t="str">
        <f t="shared" si="13"/>
        <v/>
      </c>
      <c r="M21" s="64" t="str">
        <f t="shared" si="14"/>
        <v/>
      </c>
      <c r="N21" s="73" t="str">
        <f t="shared" si="2"/>
        <v/>
      </c>
      <c r="O21" s="73" t="str">
        <f t="shared" si="3"/>
        <v/>
      </c>
      <c r="P21" s="73" t="str">
        <f t="shared" si="4"/>
        <v/>
      </c>
      <c r="Q21" s="73" t="str">
        <f t="shared" si="5"/>
        <v/>
      </c>
      <c r="R21" s="73" t="str">
        <f t="shared" si="6"/>
        <v/>
      </c>
      <c r="S21" s="64" t="str">
        <f t="shared" si="15"/>
        <v/>
      </c>
      <c r="T21" s="107" t="str">
        <f t="shared" si="7"/>
        <v/>
      </c>
      <c r="U21" s="74" t="str">
        <f t="shared" si="8"/>
        <v/>
      </c>
      <c r="V21" s="74"/>
      <c r="W21" s="74"/>
      <c r="Z21" s="61">
        <f t="shared" ref="Z21:Z77" si="16">IF(OR(B21=1,E21=2),1,0)</f>
        <v>0</v>
      </c>
    </row>
    <row r="22" spans="2:26" ht="31.9" customHeight="1" x14ac:dyDescent="0.25">
      <c r="B22" s="61">
        <f t="shared" si="0"/>
        <v>0</v>
      </c>
      <c r="C22" s="61" t="str">
        <f t="shared" ref="C22:C85" si="17">IF(B22=1,D22,"")</f>
        <v/>
      </c>
      <c r="D22" s="61">
        <v>8</v>
      </c>
      <c r="E22" s="61" t="str">
        <f>IF(ISNUMBER(SMALL(Order_Form!$D:$D,1+($D22))),(VLOOKUP(SMALL(Order_Form!$D:$D,1+($D22)),Order_Form!$C:$Q,3,FALSE)),"")</f>
        <v/>
      </c>
      <c r="G22" s="64" t="str">
        <f>IFERROR(IF(E22=2,$AF$1,IF(AND(ISNUMBER(SMALL(Order_Form!$D:$D,1+($D22))),VLOOKUP(SMALL(Order_Form!$D:$D,1+($D22)),Order_Form!$C:$Q,6,FALSE)&gt;0),(VLOOKUP(SMALL(Order_Form!$D:$D,1+($D22)),Order_Form!$C:$Q,6,FALSE)),"")),"")</f>
        <v/>
      </c>
      <c r="H22" s="68" t="str">
        <f>IF(ISNUMBER(SMALL(Order_Form!$D:$D,1+($D22))),(VLOOKUP(SMALL(Order_Form!$D:$D,1+($D22)),Order_Form!$C:$Q,7,FALSE)),"")</f>
        <v/>
      </c>
      <c r="I22" s="61"/>
      <c r="J22" s="61"/>
      <c r="K22" s="61"/>
      <c r="L22" s="73" t="str">
        <f t="shared" si="13"/>
        <v/>
      </c>
      <c r="M22" s="64" t="str">
        <f t="shared" si="14"/>
        <v/>
      </c>
      <c r="N22" s="73" t="str">
        <f t="shared" si="2"/>
        <v/>
      </c>
      <c r="O22" s="73" t="str">
        <f t="shared" si="3"/>
        <v/>
      </c>
      <c r="P22" s="73" t="str">
        <f t="shared" si="4"/>
        <v/>
      </c>
      <c r="Q22" s="73" t="str">
        <f t="shared" si="5"/>
        <v/>
      </c>
      <c r="R22" s="73" t="str">
        <f t="shared" si="6"/>
        <v/>
      </c>
      <c r="S22" s="64" t="str">
        <f t="shared" si="15"/>
        <v/>
      </c>
      <c r="T22" s="107" t="str">
        <f t="shared" si="7"/>
        <v/>
      </c>
      <c r="U22" s="74" t="str">
        <f t="shared" si="8"/>
        <v/>
      </c>
      <c r="V22" s="74"/>
      <c r="W22" s="74"/>
      <c r="Z22" s="61">
        <f t="shared" si="16"/>
        <v>0</v>
      </c>
    </row>
    <row r="23" spans="2:26" ht="31.9" customHeight="1" x14ac:dyDescent="0.25">
      <c r="B23" s="61">
        <f t="shared" si="0"/>
        <v>0</v>
      </c>
      <c r="C23" s="61" t="str">
        <f t="shared" si="17"/>
        <v/>
      </c>
      <c r="D23" s="61">
        <v>9</v>
      </c>
      <c r="E23" s="61" t="str">
        <f>IF(ISNUMBER(SMALL(Order_Form!$D:$D,1+($D23))),(VLOOKUP(SMALL(Order_Form!$D:$D,1+($D23)),Order_Form!$C:$Q,3,FALSE)),"")</f>
        <v/>
      </c>
      <c r="G23" s="64" t="str">
        <f>IFERROR(IF(E23=2,$AF$1,IF(AND(ISNUMBER(SMALL(Order_Form!$D:$D,1+($D23))),VLOOKUP(SMALL(Order_Form!$D:$D,1+($D23)),Order_Form!$C:$Q,6,FALSE)&gt;0),(VLOOKUP(SMALL(Order_Form!$D:$D,1+($D23)),Order_Form!$C:$Q,6,FALSE)),"")),"")</f>
        <v/>
      </c>
      <c r="H23" s="68" t="str">
        <f>IF(ISNUMBER(SMALL(Order_Form!$D:$D,1+($D23))),(VLOOKUP(SMALL(Order_Form!$D:$D,1+($D23)),Order_Form!$C:$Q,7,FALSE)),"")</f>
        <v/>
      </c>
      <c r="I23" s="61"/>
      <c r="J23" s="61"/>
      <c r="K23" s="61"/>
      <c r="L23" s="73" t="str">
        <f t="shared" si="13"/>
        <v/>
      </c>
      <c r="M23" s="64" t="str">
        <f t="shared" si="14"/>
        <v/>
      </c>
      <c r="N23" s="73" t="str">
        <f t="shared" si="2"/>
        <v/>
      </c>
      <c r="O23" s="73" t="str">
        <f t="shared" si="3"/>
        <v/>
      </c>
      <c r="P23" s="73" t="str">
        <f t="shared" si="4"/>
        <v/>
      </c>
      <c r="Q23" s="73" t="str">
        <f t="shared" si="5"/>
        <v/>
      </c>
      <c r="R23" s="73" t="str">
        <f t="shared" si="6"/>
        <v/>
      </c>
      <c r="S23" s="64" t="str">
        <f t="shared" si="15"/>
        <v/>
      </c>
      <c r="T23" s="107" t="str">
        <f t="shared" si="7"/>
        <v/>
      </c>
      <c r="U23" s="74" t="str">
        <f t="shared" si="8"/>
        <v/>
      </c>
      <c r="V23" s="74"/>
      <c r="W23" s="74"/>
      <c r="Z23" s="61">
        <f t="shared" si="16"/>
        <v>0</v>
      </c>
    </row>
    <row r="24" spans="2:26" ht="31.9" customHeight="1" x14ac:dyDescent="0.25">
      <c r="B24" s="61">
        <f t="shared" si="0"/>
        <v>0</v>
      </c>
      <c r="C24" s="61" t="str">
        <f t="shared" si="17"/>
        <v/>
      </c>
      <c r="D24" s="61">
        <v>10</v>
      </c>
      <c r="E24" s="61" t="str">
        <f>IF(ISNUMBER(SMALL(Order_Form!$D:$D,1+($D24))),(VLOOKUP(SMALL(Order_Form!$D:$D,1+($D24)),Order_Form!$C:$Q,3,FALSE)),"")</f>
        <v/>
      </c>
      <c r="G24" s="64" t="str">
        <f>IFERROR(IF(E24=2,$AF$1,IF(AND(ISNUMBER(SMALL(Order_Form!$D:$D,1+($D24))),VLOOKUP(SMALL(Order_Form!$D:$D,1+($D24)),Order_Form!$C:$Q,6,FALSE)&gt;0),(VLOOKUP(SMALL(Order_Form!$D:$D,1+($D24)),Order_Form!$C:$Q,6,FALSE)),"")),"")</f>
        <v/>
      </c>
      <c r="H24" s="68" t="str">
        <f>IF(ISNUMBER(SMALL(Order_Form!$D:$D,1+($D24))),(VLOOKUP(SMALL(Order_Form!$D:$D,1+($D24)),Order_Form!$C:$Q,7,FALSE)),"")</f>
        <v/>
      </c>
      <c r="I24" s="61"/>
      <c r="J24" s="61"/>
      <c r="K24" s="61"/>
      <c r="L24" s="73" t="str">
        <f t="shared" si="13"/>
        <v/>
      </c>
      <c r="M24" s="64" t="str">
        <f t="shared" si="14"/>
        <v/>
      </c>
      <c r="N24" s="73" t="str">
        <f t="shared" si="2"/>
        <v/>
      </c>
      <c r="O24" s="73" t="str">
        <f t="shared" si="3"/>
        <v/>
      </c>
      <c r="P24" s="73" t="str">
        <f t="shared" si="4"/>
        <v/>
      </c>
      <c r="Q24" s="73" t="str">
        <f t="shared" si="5"/>
        <v/>
      </c>
      <c r="R24" s="73" t="str">
        <f t="shared" si="6"/>
        <v/>
      </c>
      <c r="S24" s="64" t="str">
        <f t="shared" si="15"/>
        <v/>
      </c>
      <c r="T24" s="107" t="str">
        <f t="shared" si="7"/>
        <v/>
      </c>
      <c r="U24" s="74" t="str">
        <f t="shared" si="8"/>
        <v/>
      </c>
      <c r="V24" s="74"/>
      <c r="W24" s="74"/>
      <c r="Z24" s="61">
        <f t="shared" si="16"/>
        <v>0</v>
      </c>
    </row>
    <row r="25" spans="2:26" ht="31.9" customHeight="1" x14ac:dyDescent="0.25">
      <c r="B25" s="61">
        <f t="shared" si="0"/>
        <v>0</v>
      </c>
      <c r="C25" s="61" t="str">
        <f t="shared" si="17"/>
        <v/>
      </c>
      <c r="D25" s="61">
        <v>11</v>
      </c>
      <c r="E25" s="61" t="str">
        <f>IF(ISNUMBER(SMALL(Order_Form!$D:$D,1+($D25))),(VLOOKUP(SMALL(Order_Form!$D:$D,1+($D25)),Order_Form!$C:$Q,3,FALSE)),"")</f>
        <v/>
      </c>
      <c r="G25" s="64" t="str">
        <f>IFERROR(IF(E25=2,$AF$1,IF(AND(ISNUMBER(SMALL(Order_Form!$D:$D,1+($D25))),VLOOKUP(SMALL(Order_Form!$D:$D,1+($D25)),Order_Form!$C:$Q,6,FALSE)&gt;0),(VLOOKUP(SMALL(Order_Form!$D:$D,1+($D25)),Order_Form!$C:$Q,6,FALSE)),"")),"")</f>
        <v/>
      </c>
      <c r="H25" s="68" t="str">
        <f>IF(ISNUMBER(SMALL(Order_Form!$D:$D,1+($D25))),(VLOOKUP(SMALL(Order_Form!$D:$D,1+($D25)),Order_Form!$C:$Q,7,FALSE)),"")</f>
        <v/>
      </c>
      <c r="I25" s="61"/>
      <c r="J25" s="61"/>
      <c r="K25" s="61"/>
      <c r="L25" s="73" t="str">
        <f t="shared" si="13"/>
        <v/>
      </c>
      <c r="M25" s="64" t="str">
        <f t="shared" si="14"/>
        <v/>
      </c>
      <c r="N25" s="73" t="str">
        <f t="shared" si="2"/>
        <v/>
      </c>
      <c r="O25" s="73" t="str">
        <f t="shared" si="3"/>
        <v/>
      </c>
      <c r="P25" s="73" t="str">
        <f t="shared" si="4"/>
        <v/>
      </c>
      <c r="Q25" s="73" t="str">
        <f t="shared" si="5"/>
        <v/>
      </c>
      <c r="R25" s="73" t="str">
        <f t="shared" si="6"/>
        <v/>
      </c>
      <c r="S25" s="64" t="str">
        <f t="shared" si="15"/>
        <v/>
      </c>
      <c r="T25" s="107" t="str">
        <f t="shared" si="7"/>
        <v/>
      </c>
      <c r="U25" s="74" t="str">
        <f t="shared" si="8"/>
        <v/>
      </c>
      <c r="V25" s="74"/>
      <c r="W25" s="74"/>
      <c r="Z25" s="61">
        <f t="shared" si="16"/>
        <v>0</v>
      </c>
    </row>
    <row r="26" spans="2:26" ht="31.9" customHeight="1" x14ac:dyDescent="0.25">
      <c r="B26" s="61">
        <f t="shared" si="0"/>
        <v>0</v>
      </c>
      <c r="C26" s="61" t="str">
        <f t="shared" si="17"/>
        <v/>
      </c>
      <c r="D26" s="61">
        <v>12</v>
      </c>
      <c r="E26" s="61" t="str">
        <f>IF(ISNUMBER(SMALL(Order_Form!$D:$D,1+($D26))),(VLOOKUP(SMALL(Order_Form!$D:$D,1+($D26)),Order_Form!$C:$Q,3,FALSE)),"")</f>
        <v/>
      </c>
      <c r="G26" s="64" t="str">
        <f>IFERROR(IF(E26=2,$AF$1,IF(AND(ISNUMBER(SMALL(Order_Form!$D:$D,1+($D26))),VLOOKUP(SMALL(Order_Form!$D:$D,1+($D26)),Order_Form!$C:$Q,6,FALSE)&gt;0),(VLOOKUP(SMALL(Order_Form!$D:$D,1+($D26)),Order_Form!$C:$Q,6,FALSE)),"")),"")</f>
        <v/>
      </c>
      <c r="H26" s="68" t="str">
        <f>IF(ISNUMBER(SMALL(Order_Form!$D:$D,1+($D26))),(VLOOKUP(SMALL(Order_Form!$D:$D,1+($D26)),Order_Form!$C:$Q,7,FALSE)),"")</f>
        <v/>
      </c>
      <c r="I26" s="61"/>
      <c r="J26" s="61"/>
      <c r="K26" s="61"/>
      <c r="L26" s="73" t="str">
        <f t="shared" si="13"/>
        <v/>
      </c>
      <c r="M26" s="64" t="str">
        <f t="shared" si="14"/>
        <v/>
      </c>
      <c r="N26" s="73" t="str">
        <f t="shared" si="2"/>
        <v/>
      </c>
      <c r="O26" s="73" t="str">
        <f t="shared" si="3"/>
        <v/>
      </c>
      <c r="P26" s="73" t="str">
        <f t="shared" si="4"/>
        <v/>
      </c>
      <c r="Q26" s="73" t="str">
        <f t="shared" si="5"/>
        <v/>
      </c>
      <c r="R26" s="73" t="str">
        <f t="shared" si="6"/>
        <v/>
      </c>
      <c r="S26" s="64" t="str">
        <f t="shared" si="15"/>
        <v/>
      </c>
      <c r="T26" s="107" t="str">
        <f t="shared" si="7"/>
        <v/>
      </c>
      <c r="U26" s="74" t="str">
        <f t="shared" si="8"/>
        <v/>
      </c>
      <c r="V26" s="74"/>
      <c r="W26" s="74"/>
      <c r="Z26" s="61">
        <f t="shared" si="16"/>
        <v>0</v>
      </c>
    </row>
    <row r="27" spans="2:26" ht="31.9" customHeight="1" x14ac:dyDescent="0.25">
      <c r="B27" s="61">
        <f t="shared" si="0"/>
        <v>0</v>
      </c>
      <c r="C27" s="61" t="str">
        <f t="shared" si="17"/>
        <v/>
      </c>
      <c r="D27" s="61">
        <v>13</v>
      </c>
      <c r="E27" s="61" t="str">
        <f>IF(ISNUMBER(SMALL(Order_Form!$D:$D,1+($D27))),(VLOOKUP(SMALL(Order_Form!$D:$D,1+($D27)),Order_Form!$C:$Q,3,FALSE)),"")</f>
        <v/>
      </c>
      <c r="G27" s="64" t="str">
        <f>IFERROR(IF(E27=2,$AF$1,IF(AND(ISNUMBER(SMALL(Order_Form!$D:$D,1+($D27))),VLOOKUP(SMALL(Order_Form!$D:$D,1+($D27)),Order_Form!$C:$Q,6,FALSE)&gt;0),(VLOOKUP(SMALL(Order_Form!$D:$D,1+($D27)),Order_Form!$C:$Q,6,FALSE)),"")),"")</f>
        <v/>
      </c>
      <c r="H27" s="68" t="str">
        <f>IF(ISNUMBER(SMALL(Order_Form!$D:$D,1+($D27))),(VLOOKUP(SMALL(Order_Form!$D:$D,1+($D27)),Order_Form!$C:$Q,7,FALSE)),"")</f>
        <v/>
      </c>
      <c r="I27" s="61"/>
      <c r="J27" s="61"/>
      <c r="K27" s="61"/>
      <c r="L27" s="73" t="str">
        <f t="shared" si="13"/>
        <v/>
      </c>
      <c r="M27" s="64" t="str">
        <f t="shared" si="14"/>
        <v/>
      </c>
      <c r="N27" s="73" t="str">
        <f t="shared" si="2"/>
        <v/>
      </c>
      <c r="O27" s="73" t="str">
        <f t="shared" si="3"/>
        <v/>
      </c>
      <c r="P27" s="73" t="str">
        <f t="shared" si="4"/>
        <v/>
      </c>
      <c r="Q27" s="73" t="str">
        <f t="shared" si="5"/>
        <v/>
      </c>
      <c r="R27" s="73" t="str">
        <f t="shared" si="6"/>
        <v/>
      </c>
      <c r="S27" s="64" t="str">
        <f t="shared" si="15"/>
        <v/>
      </c>
      <c r="T27" s="107" t="str">
        <f t="shared" si="7"/>
        <v/>
      </c>
      <c r="U27" s="74" t="str">
        <f t="shared" si="8"/>
        <v/>
      </c>
      <c r="V27" s="74"/>
      <c r="W27" s="74"/>
      <c r="Z27" s="61">
        <f t="shared" si="16"/>
        <v>0</v>
      </c>
    </row>
    <row r="28" spans="2:26" ht="31.9" customHeight="1" x14ac:dyDescent="0.25">
      <c r="B28" s="61">
        <f t="shared" si="0"/>
        <v>0</v>
      </c>
      <c r="C28" s="61" t="str">
        <f t="shared" si="17"/>
        <v/>
      </c>
      <c r="D28" s="61">
        <v>14</v>
      </c>
      <c r="E28" s="61" t="str">
        <f>IF(ISNUMBER(SMALL(Order_Form!$D:$D,1+($D28))),(VLOOKUP(SMALL(Order_Form!$D:$D,1+($D28)),Order_Form!$C:$Q,3,FALSE)),"")</f>
        <v/>
      </c>
      <c r="G28" s="64" t="str">
        <f>IFERROR(IF(E28=2,$AF$1,IF(AND(ISNUMBER(SMALL(Order_Form!$D:$D,1+($D28))),VLOOKUP(SMALL(Order_Form!$D:$D,1+($D28)),Order_Form!$C:$Q,6,FALSE)&gt;0),(VLOOKUP(SMALL(Order_Form!$D:$D,1+($D28)),Order_Form!$C:$Q,6,FALSE)),"")),"")</f>
        <v/>
      </c>
      <c r="H28" s="68" t="str">
        <f>IF(ISNUMBER(SMALL(Order_Form!$D:$D,1+($D28))),(VLOOKUP(SMALL(Order_Form!$D:$D,1+($D28)),Order_Form!$C:$Q,7,FALSE)),"")</f>
        <v/>
      </c>
      <c r="I28" s="61"/>
      <c r="J28" s="61"/>
      <c r="K28" s="61"/>
      <c r="L28" s="73" t="str">
        <f t="shared" si="13"/>
        <v/>
      </c>
      <c r="M28" s="64" t="str">
        <f t="shared" si="14"/>
        <v/>
      </c>
      <c r="N28" s="73" t="str">
        <f t="shared" si="2"/>
        <v/>
      </c>
      <c r="O28" s="73" t="str">
        <f t="shared" si="3"/>
        <v/>
      </c>
      <c r="P28" s="73" t="str">
        <f t="shared" si="4"/>
        <v/>
      </c>
      <c r="Q28" s="73" t="str">
        <f t="shared" si="5"/>
        <v/>
      </c>
      <c r="R28" s="73" t="str">
        <f t="shared" si="6"/>
        <v/>
      </c>
      <c r="S28" s="64" t="str">
        <f t="shared" si="15"/>
        <v/>
      </c>
      <c r="T28" s="107" t="str">
        <f t="shared" si="7"/>
        <v/>
      </c>
      <c r="U28" s="74" t="str">
        <f t="shared" si="8"/>
        <v/>
      </c>
      <c r="V28" s="74"/>
      <c r="W28" s="74"/>
      <c r="Z28" s="61">
        <f t="shared" si="16"/>
        <v>0</v>
      </c>
    </row>
    <row r="29" spans="2:26" ht="31.9" customHeight="1" x14ac:dyDescent="0.25">
      <c r="B29" s="61">
        <f t="shared" si="0"/>
        <v>0</v>
      </c>
      <c r="C29" s="61" t="str">
        <f t="shared" si="17"/>
        <v/>
      </c>
      <c r="D29" s="61">
        <v>15</v>
      </c>
      <c r="E29" s="61" t="str">
        <f>IF(ISNUMBER(SMALL(Order_Form!$D:$D,1+($D29))),(VLOOKUP(SMALL(Order_Form!$D:$D,1+($D29)),Order_Form!$C:$Q,3,FALSE)),"")</f>
        <v/>
      </c>
      <c r="G29" s="64" t="str">
        <f>IFERROR(IF(E29=2,$AF$1,IF(AND(ISNUMBER(SMALL(Order_Form!$D:$D,1+($D29))),VLOOKUP(SMALL(Order_Form!$D:$D,1+($D29)),Order_Form!$C:$Q,6,FALSE)&gt;0),(VLOOKUP(SMALL(Order_Form!$D:$D,1+($D29)),Order_Form!$C:$Q,6,FALSE)),"")),"")</f>
        <v/>
      </c>
      <c r="H29" s="68" t="str">
        <f>IF(ISNUMBER(SMALL(Order_Form!$D:$D,1+($D29))),(VLOOKUP(SMALL(Order_Form!$D:$D,1+($D29)),Order_Form!$C:$Q,7,FALSE)),"")</f>
        <v/>
      </c>
      <c r="I29" s="61"/>
      <c r="J29" s="61"/>
      <c r="K29" s="61"/>
      <c r="L29" s="73" t="str">
        <f t="shared" si="13"/>
        <v/>
      </c>
      <c r="M29" s="64" t="str">
        <f t="shared" si="14"/>
        <v/>
      </c>
      <c r="N29" s="73" t="str">
        <f t="shared" si="2"/>
        <v/>
      </c>
      <c r="O29" s="73" t="str">
        <f t="shared" si="3"/>
        <v/>
      </c>
      <c r="P29" s="73" t="str">
        <f t="shared" si="4"/>
        <v/>
      </c>
      <c r="Q29" s="73" t="str">
        <f t="shared" si="5"/>
        <v/>
      </c>
      <c r="R29" s="73" t="str">
        <f t="shared" si="6"/>
        <v/>
      </c>
      <c r="S29" s="64" t="str">
        <f t="shared" si="15"/>
        <v/>
      </c>
      <c r="T29" s="107" t="str">
        <f t="shared" si="7"/>
        <v/>
      </c>
      <c r="U29" s="74" t="str">
        <f t="shared" si="8"/>
        <v/>
      </c>
      <c r="V29" s="74"/>
      <c r="W29" s="74"/>
      <c r="Z29" s="61">
        <f t="shared" si="16"/>
        <v>0</v>
      </c>
    </row>
    <row r="30" spans="2:26" ht="31.9" customHeight="1" x14ac:dyDescent="0.25">
      <c r="B30" s="61">
        <f t="shared" si="0"/>
        <v>0</v>
      </c>
      <c r="C30" s="61" t="str">
        <f t="shared" si="17"/>
        <v/>
      </c>
      <c r="D30" s="61">
        <v>16</v>
      </c>
      <c r="E30" s="61" t="str">
        <f>IF(ISNUMBER(SMALL(Order_Form!$D:$D,1+($D30))),(VLOOKUP(SMALL(Order_Form!$D:$D,1+($D30)),Order_Form!$C:$Q,3,FALSE)),"")</f>
        <v/>
      </c>
      <c r="G30" s="64" t="str">
        <f>IFERROR(IF(E30=2,$AF$1,IF(AND(ISNUMBER(SMALL(Order_Form!$D:$D,1+($D30))),VLOOKUP(SMALL(Order_Form!$D:$D,1+($D30)),Order_Form!$C:$Q,6,FALSE)&gt;0),(VLOOKUP(SMALL(Order_Form!$D:$D,1+($D30)),Order_Form!$C:$Q,6,FALSE)),"")),"")</f>
        <v/>
      </c>
      <c r="H30" s="68" t="str">
        <f>IF(ISNUMBER(SMALL(Order_Form!$D:$D,1+($D30))),(VLOOKUP(SMALL(Order_Form!$D:$D,1+($D30)),Order_Form!$C:$Q,7,FALSE)),"")</f>
        <v/>
      </c>
      <c r="I30" s="61"/>
      <c r="J30" s="61"/>
      <c r="K30" s="61"/>
      <c r="L30" s="73" t="str">
        <f t="shared" si="13"/>
        <v/>
      </c>
      <c r="M30" s="64" t="str">
        <f t="shared" si="14"/>
        <v/>
      </c>
      <c r="N30" s="73" t="str">
        <f t="shared" si="2"/>
        <v/>
      </c>
      <c r="O30" s="73" t="str">
        <f t="shared" si="3"/>
        <v/>
      </c>
      <c r="P30" s="73" t="str">
        <f t="shared" si="4"/>
        <v/>
      </c>
      <c r="Q30" s="73" t="str">
        <f t="shared" si="5"/>
        <v/>
      </c>
      <c r="R30" s="73" t="str">
        <f t="shared" si="6"/>
        <v/>
      </c>
      <c r="S30" s="64" t="str">
        <f t="shared" si="15"/>
        <v/>
      </c>
      <c r="T30" s="107" t="str">
        <f t="shared" si="7"/>
        <v/>
      </c>
      <c r="U30" s="74" t="str">
        <f t="shared" si="8"/>
        <v/>
      </c>
      <c r="V30" s="74"/>
      <c r="W30" s="74"/>
      <c r="Z30" s="61">
        <f t="shared" si="16"/>
        <v>0</v>
      </c>
    </row>
    <row r="31" spans="2:26" ht="31.9" customHeight="1" x14ac:dyDescent="0.25">
      <c r="B31" s="61">
        <f t="shared" si="0"/>
        <v>0</v>
      </c>
      <c r="C31" s="61" t="str">
        <f t="shared" si="17"/>
        <v/>
      </c>
      <c r="D31" s="61">
        <v>17</v>
      </c>
      <c r="E31" s="61" t="str">
        <f>IF(ISNUMBER(SMALL(Order_Form!$D:$D,1+($D31))),(VLOOKUP(SMALL(Order_Form!$D:$D,1+($D31)),Order_Form!$C:$Q,3,FALSE)),"")</f>
        <v/>
      </c>
      <c r="G31" s="64" t="str">
        <f>IFERROR(IF(E31=2,$AF$1,IF(AND(ISNUMBER(SMALL(Order_Form!$D:$D,1+($D31))),VLOOKUP(SMALL(Order_Form!$D:$D,1+($D31)),Order_Form!$C:$Q,6,FALSE)&gt;0),(VLOOKUP(SMALL(Order_Form!$D:$D,1+($D31)),Order_Form!$C:$Q,6,FALSE)),"")),"")</f>
        <v/>
      </c>
      <c r="H31" s="68" t="str">
        <f>IF(ISNUMBER(SMALL(Order_Form!$D:$D,1+($D31))),(VLOOKUP(SMALL(Order_Form!$D:$D,1+($D31)),Order_Form!$C:$Q,7,FALSE)),"")</f>
        <v/>
      </c>
      <c r="I31" s="61"/>
      <c r="J31" s="61"/>
      <c r="K31" s="61"/>
      <c r="L31" s="73" t="str">
        <f t="shared" si="13"/>
        <v/>
      </c>
      <c r="M31" s="64" t="str">
        <f t="shared" si="14"/>
        <v/>
      </c>
      <c r="N31" s="73" t="str">
        <f t="shared" si="2"/>
        <v/>
      </c>
      <c r="O31" s="73" t="str">
        <f t="shared" si="3"/>
        <v/>
      </c>
      <c r="P31" s="73" t="str">
        <f t="shared" si="4"/>
        <v/>
      </c>
      <c r="Q31" s="73" t="str">
        <f t="shared" si="5"/>
        <v/>
      </c>
      <c r="R31" s="73" t="str">
        <f t="shared" si="6"/>
        <v/>
      </c>
      <c r="S31" s="64" t="str">
        <f t="shared" si="15"/>
        <v/>
      </c>
      <c r="T31" s="107" t="str">
        <f t="shared" si="7"/>
        <v/>
      </c>
      <c r="U31" s="74" t="str">
        <f t="shared" si="8"/>
        <v/>
      </c>
      <c r="V31" s="74"/>
      <c r="W31" s="74"/>
      <c r="Z31" s="61">
        <f t="shared" si="16"/>
        <v>0</v>
      </c>
    </row>
    <row r="32" spans="2:26" ht="31.9" customHeight="1" x14ac:dyDescent="0.25">
      <c r="B32" s="61">
        <f t="shared" si="0"/>
        <v>0</v>
      </c>
      <c r="C32" s="61" t="str">
        <f t="shared" si="17"/>
        <v/>
      </c>
      <c r="D32" s="61">
        <v>18</v>
      </c>
      <c r="E32" s="61" t="str">
        <f>IF(ISNUMBER(SMALL(Order_Form!$D:$D,1+($D32))),(VLOOKUP(SMALL(Order_Form!$D:$D,1+($D32)),Order_Form!$C:$Q,3,FALSE)),"")</f>
        <v/>
      </c>
      <c r="G32" s="64" t="str">
        <f>IFERROR(IF(E32=2,$AF$1,IF(AND(ISNUMBER(SMALL(Order_Form!$D:$D,1+($D32))),VLOOKUP(SMALL(Order_Form!$D:$D,1+($D32)),Order_Form!$C:$Q,6,FALSE)&gt;0),(VLOOKUP(SMALL(Order_Form!$D:$D,1+($D32)),Order_Form!$C:$Q,6,FALSE)),"")),"")</f>
        <v/>
      </c>
      <c r="H32" s="68" t="str">
        <f>IF(ISNUMBER(SMALL(Order_Form!$D:$D,1+($D32))),(VLOOKUP(SMALL(Order_Form!$D:$D,1+($D32)),Order_Form!$C:$Q,7,FALSE)),"")</f>
        <v/>
      </c>
      <c r="I32" s="61"/>
      <c r="J32" s="61"/>
      <c r="K32" s="61"/>
      <c r="L32" s="73" t="str">
        <f t="shared" si="13"/>
        <v/>
      </c>
      <c r="M32" s="64" t="str">
        <f t="shared" si="14"/>
        <v/>
      </c>
      <c r="N32" s="73" t="str">
        <f t="shared" si="2"/>
        <v/>
      </c>
      <c r="O32" s="73" t="str">
        <f t="shared" si="3"/>
        <v/>
      </c>
      <c r="P32" s="73" t="str">
        <f t="shared" si="4"/>
        <v/>
      </c>
      <c r="Q32" s="73" t="str">
        <f t="shared" si="5"/>
        <v/>
      </c>
      <c r="R32" s="73" t="str">
        <f t="shared" si="6"/>
        <v/>
      </c>
      <c r="S32" s="64" t="str">
        <f t="shared" si="15"/>
        <v/>
      </c>
      <c r="T32" s="107" t="str">
        <f t="shared" si="7"/>
        <v/>
      </c>
      <c r="U32" s="74" t="str">
        <f t="shared" si="8"/>
        <v/>
      </c>
      <c r="V32" s="74"/>
      <c r="W32" s="74"/>
      <c r="Z32" s="61">
        <f t="shared" si="16"/>
        <v>0</v>
      </c>
    </row>
    <row r="33" spans="2:26" ht="31.9" customHeight="1" x14ac:dyDescent="0.25">
      <c r="B33" s="61">
        <f t="shared" si="0"/>
        <v>0</v>
      </c>
      <c r="C33" s="61" t="str">
        <f t="shared" si="17"/>
        <v/>
      </c>
      <c r="D33" s="61">
        <v>19</v>
      </c>
      <c r="E33" s="61" t="str">
        <f>IF(ISNUMBER(SMALL(Order_Form!$D:$D,1+($D33))),(VLOOKUP(SMALL(Order_Form!$D:$D,1+($D33)),Order_Form!$C:$Q,3,FALSE)),"")</f>
        <v/>
      </c>
      <c r="G33" s="64" t="str">
        <f>IFERROR(IF(E33=2,$AF$1,IF(AND(ISNUMBER(SMALL(Order_Form!$D:$D,1+($D33))),VLOOKUP(SMALL(Order_Form!$D:$D,1+($D33)),Order_Form!$C:$Q,6,FALSE)&gt;0),(VLOOKUP(SMALL(Order_Form!$D:$D,1+($D33)),Order_Form!$C:$Q,6,FALSE)),"")),"")</f>
        <v/>
      </c>
      <c r="H33" s="68" t="str">
        <f>IF(ISNUMBER(SMALL(Order_Form!$D:$D,1+($D33))),(VLOOKUP(SMALL(Order_Form!$D:$D,1+($D33)),Order_Form!$C:$Q,7,FALSE)),"")</f>
        <v/>
      </c>
      <c r="I33" s="61"/>
      <c r="J33" s="61"/>
      <c r="K33" s="61"/>
      <c r="L33" s="73" t="str">
        <f t="shared" si="13"/>
        <v/>
      </c>
      <c r="M33" s="64" t="str">
        <f t="shared" si="14"/>
        <v/>
      </c>
      <c r="N33" s="73" t="str">
        <f t="shared" si="2"/>
        <v/>
      </c>
      <c r="O33" s="73" t="str">
        <f t="shared" si="3"/>
        <v/>
      </c>
      <c r="P33" s="73" t="str">
        <f t="shared" si="4"/>
        <v/>
      </c>
      <c r="Q33" s="73" t="str">
        <f t="shared" si="5"/>
        <v/>
      </c>
      <c r="R33" s="73" t="str">
        <f t="shared" si="6"/>
        <v/>
      </c>
      <c r="S33" s="64" t="str">
        <f t="shared" si="15"/>
        <v/>
      </c>
      <c r="T33" s="107" t="str">
        <f t="shared" si="7"/>
        <v/>
      </c>
      <c r="U33" s="74" t="str">
        <f t="shared" si="8"/>
        <v/>
      </c>
      <c r="V33" s="74"/>
      <c r="W33" s="74"/>
      <c r="Z33" s="61">
        <f t="shared" si="16"/>
        <v>0</v>
      </c>
    </row>
    <row r="34" spans="2:26" ht="31.9" customHeight="1" x14ac:dyDescent="0.25">
      <c r="B34" s="61">
        <f t="shared" si="0"/>
        <v>0</v>
      </c>
      <c r="C34" s="61" t="str">
        <f t="shared" si="17"/>
        <v/>
      </c>
      <c r="D34" s="61">
        <v>20</v>
      </c>
      <c r="E34" s="61" t="str">
        <f>IF(ISNUMBER(SMALL(Order_Form!$D:$D,1+($D34))),(VLOOKUP(SMALL(Order_Form!$D:$D,1+($D34)),Order_Form!$C:$Q,3,FALSE)),"")</f>
        <v/>
      </c>
      <c r="G34" s="64" t="str">
        <f>IFERROR(IF(E34=2,$AF$1,IF(AND(ISNUMBER(SMALL(Order_Form!$D:$D,1+($D34))),VLOOKUP(SMALL(Order_Form!$D:$D,1+($D34)),Order_Form!$C:$Q,6,FALSE)&gt;0),(VLOOKUP(SMALL(Order_Form!$D:$D,1+($D34)),Order_Form!$C:$Q,6,FALSE)),"")),"")</f>
        <v/>
      </c>
      <c r="H34" s="68" t="str">
        <f>IF(ISNUMBER(SMALL(Order_Form!$D:$D,1+($D34))),(VLOOKUP(SMALL(Order_Form!$D:$D,1+($D34)),Order_Form!$C:$Q,7,FALSE)),"")</f>
        <v/>
      </c>
      <c r="I34" s="61"/>
      <c r="J34" s="61"/>
      <c r="K34" s="61"/>
      <c r="L34" s="73" t="str">
        <f t="shared" si="13"/>
        <v/>
      </c>
      <c r="M34" s="64" t="str">
        <f t="shared" si="14"/>
        <v/>
      </c>
      <c r="N34" s="73" t="str">
        <f t="shared" si="2"/>
        <v/>
      </c>
      <c r="O34" s="73" t="str">
        <f t="shared" si="3"/>
        <v/>
      </c>
      <c r="P34" s="73" t="str">
        <f t="shared" si="4"/>
        <v/>
      </c>
      <c r="Q34" s="73" t="str">
        <f t="shared" si="5"/>
        <v/>
      </c>
      <c r="R34" s="73" t="str">
        <f t="shared" si="6"/>
        <v/>
      </c>
      <c r="S34" s="64" t="str">
        <f t="shared" si="15"/>
        <v/>
      </c>
      <c r="T34" s="107" t="str">
        <f t="shared" si="7"/>
        <v/>
      </c>
      <c r="U34" s="74" t="str">
        <f t="shared" si="8"/>
        <v/>
      </c>
      <c r="V34" s="74"/>
      <c r="W34" s="74"/>
      <c r="Z34" s="61">
        <f t="shared" si="16"/>
        <v>0</v>
      </c>
    </row>
    <row r="35" spans="2:26" ht="31.9" customHeight="1" x14ac:dyDescent="0.25">
      <c r="B35" s="61">
        <f t="shared" si="0"/>
        <v>0</v>
      </c>
      <c r="C35" s="61" t="str">
        <f t="shared" si="17"/>
        <v/>
      </c>
      <c r="D35" s="61">
        <v>21</v>
      </c>
      <c r="E35" s="61" t="str">
        <f>IF(ISNUMBER(SMALL(Order_Form!$D:$D,1+($D35))),(VLOOKUP(SMALL(Order_Form!$D:$D,1+($D35)),Order_Form!$C:$Q,3,FALSE)),"")</f>
        <v/>
      </c>
      <c r="G35" s="64" t="str">
        <f>IFERROR(IF(E35=2,$AF$1,IF(AND(ISNUMBER(SMALL(Order_Form!$D:$D,1+($D35))),VLOOKUP(SMALL(Order_Form!$D:$D,1+($D35)),Order_Form!$C:$Q,6,FALSE)&gt;0),(VLOOKUP(SMALL(Order_Form!$D:$D,1+($D35)),Order_Form!$C:$Q,6,FALSE)),"")),"")</f>
        <v/>
      </c>
      <c r="H35" s="68" t="str">
        <f>IF(ISNUMBER(SMALL(Order_Form!$D:$D,1+($D35))),(VLOOKUP(SMALL(Order_Form!$D:$D,1+($D35)),Order_Form!$C:$Q,7,FALSE)),"")</f>
        <v/>
      </c>
      <c r="I35" s="61"/>
      <c r="J35" s="61"/>
      <c r="K35" s="61"/>
      <c r="L35" s="73" t="str">
        <f t="shared" si="13"/>
        <v/>
      </c>
      <c r="M35" s="64" t="str">
        <f t="shared" si="14"/>
        <v/>
      </c>
      <c r="N35" s="73" t="str">
        <f t="shared" si="2"/>
        <v/>
      </c>
      <c r="O35" s="73" t="str">
        <f t="shared" si="3"/>
        <v/>
      </c>
      <c r="P35" s="73" t="str">
        <f t="shared" si="4"/>
        <v/>
      </c>
      <c r="Q35" s="73" t="str">
        <f t="shared" si="5"/>
        <v/>
      </c>
      <c r="R35" s="73" t="str">
        <f t="shared" si="6"/>
        <v/>
      </c>
      <c r="S35" s="64" t="str">
        <f t="shared" si="15"/>
        <v/>
      </c>
      <c r="T35" s="107" t="str">
        <f t="shared" si="7"/>
        <v/>
      </c>
      <c r="U35" s="74" t="str">
        <f t="shared" si="8"/>
        <v/>
      </c>
      <c r="V35" s="74"/>
      <c r="W35" s="74"/>
      <c r="Z35" s="61">
        <f t="shared" si="16"/>
        <v>0</v>
      </c>
    </row>
    <row r="36" spans="2:26" ht="31.9" customHeight="1" x14ac:dyDescent="0.25">
      <c r="B36" s="61">
        <f t="shared" si="0"/>
        <v>0</v>
      </c>
      <c r="C36" s="61" t="str">
        <f t="shared" si="17"/>
        <v/>
      </c>
      <c r="D36" s="61">
        <v>22</v>
      </c>
      <c r="E36" s="61" t="str">
        <f>IF(ISNUMBER(SMALL(Order_Form!$D:$D,1+($D36))),(VLOOKUP(SMALL(Order_Form!$D:$D,1+($D36)),Order_Form!$C:$Q,3,FALSE)),"")</f>
        <v/>
      </c>
      <c r="G36" s="64" t="str">
        <f>IFERROR(IF(E36=2,$AF$1,IF(AND(ISNUMBER(SMALL(Order_Form!$D:$D,1+($D36))),VLOOKUP(SMALL(Order_Form!$D:$D,1+($D36)),Order_Form!$C:$Q,6,FALSE)&gt;0),(VLOOKUP(SMALL(Order_Form!$D:$D,1+($D36)),Order_Form!$C:$Q,6,FALSE)),"")),"")</f>
        <v/>
      </c>
      <c r="H36" s="68" t="str">
        <f>IF(ISNUMBER(SMALL(Order_Form!$D:$D,1+($D36))),(VLOOKUP(SMALL(Order_Form!$D:$D,1+($D36)),Order_Form!$C:$Q,7,FALSE)),"")</f>
        <v/>
      </c>
      <c r="I36" s="61"/>
      <c r="J36" s="61"/>
      <c r="K36" s="61"/>
      <c r="L36" s="73" t="str">
        <f t="shared" si="13"/>
        <v/>
      </c>
      <c r="M36" s="64" t="str">
        <f t="shared" si="14"/>
        <v/>
      </c>
      <c r="N36" s="73" t="str">
        <f t="shared" si="2"/>
        <v/>
      </c>
      <c r="O36" s="73" t="str">
        <f t="shared" si="3"/>
        <v/>
      </c>
      <c r="P36" s="73" t="str">
        <f t="shared" si="4"/>
        <v/>
      </c>
      <c r="Q36" s="73" t="str">
        <f t="shared" si="5"/>
        <v/>
      </c>
      <c r="R36" s="73" t="str">
        <f t="shared" si="6"/>
        <v/>
      </c>
      <c r="S36" s="64" t="str">
        <f t="shared" si="15"/>
        <v/>
      </c>
      <c r="T36" s="107" t="str">
        <f t="shared" si="7"/>
        <v/>
      </c>
      <c r="U36" s="74" t="str">
        <f t="shared" si="8"/>
        <v/>
      </c>
      <c r="V36" s="74"/>
      <c r="W36" s="74"/>
      <c r="Z36" s="61">
        <f t="shared" si="16"/>
        <v>0</v>
      </c>
    </row>
    <row r="37" spans="2:26" ht="31.9" customHeight="1" x14ac:dyDescent="0.25">
      <c r="B37" s="61">
        <f t="shared" si="0"/>
        <v>0</v>
      </c>
      <c r="C37" s="61" t="str">
        <f t="shared" si="17"/>
        <v/>
      </c>
      <c r="D37" s="61">
        <v>23</v>
      </c>
      <c r="E37" s="61" t="str">
        <f>IF(ISNUMBER(SMALL(Order_Form!$D:$D,1+($D37))),(VLOOKUP(SMALL(Order_Form!$D:$D,1+($D37)),Order_Form!$C:$Q,3,FALSE)),"")</f>
        <v/>
      </c>
      <c r="G37" s="64" t="str">
        <f>IFERROR(IF(E37=2,$AF$1,IF(AND(ISNUMBER(SMALL(Order_Form!$D:$D,1+($D37))),VLOOKUP(SMALL(Order_Form!$D:$D,1+($D37)),Order_Form!$C:$Q,6,FALSE)&gt;0),(VLOOKUP(SMALL(Order_Form!$D:$D,1+($D37)),Order_Form!$C:$Q,6,FALSE)),"")),"")</f>
        <v/>
      </c>
      <c r="H37" s="68" t="str">
        <f>IF(ISNUMBER(SMALL(Order_Form!$D:$D,1+($D37))),(VLOOKUP(SMALL(Order_Form!$D:$D,1+($D37)),Order_Form!$C:$Q,7,FALSE)),"")</f>
        <v/>
      </c>
      <c r="I37" s="61"/>
      <c r="J37" s="61"/>
      <c r="K37" s="61"/>
      <c r="L37" s="73" t="str">
        <f t="shared" si="13"/>
        <v/>
      </c>
      <c r="M37" s="64" t="str">
        <f t="shared" si="14"/>
        <v/>
      </c>
      <c r="N37" s="73" t="str">
        <f t="shared" si="2"/>
        <v/>
      </c>
      <c r="O37" s="73" t="str">
        <f t="shared" si="3"/>
        <v/>
      </c>
      <c r="P37" s="73" t="str">
        <f t="shared" si="4"/>
        <v/>
      </c>
      <c r="Q37" s="73" t="str">
        <f t="shared" si="5"/>
        <v/>
      </c>
      <c r="R37" s="73" t="str">
        <f t="shared" si="6"/>
        <v/>
      </c>
      <c r="S37" s="64" t="str">
        <f t="shared" si="15"/>
        <v/>
      </c>
      <c r="T37" s="107" t="str">
        <f t="shared" si="7"/>
        <v/>
      </c>
      <c r="U37" s="74" t="str">
        <f t="shared" si="8"/>
        <v/>
      </c>
      <c r="V37" s="74"/>
      <c r="W37" s="74"/>
      <c r="Z37" s="61">
        <f t="shared" si="16"/>
        <v>0</v>
      </c>
    </row>
    <row r="38" spans="2:26" ht="31.9" customHeight="1" x14ac:dyDescent="0.25">
      <c r="B38" s="61">
        <f t="shared" si="0"/>
        <v>0</v>
      </c>
      <c r="C38" s="61" t="str">
        <f t="shared" si="17"/>
        <v/>
      </c>
      <c r="D38" s="61">
        <v>24</v>
      </c>
      <c r="E38" s="61" t="str">
        <f>IF(ISNUMBER(SMALL(Order_Form!$D:$D,1+($D38))),(VLOOKUP(SMALL(Order_Form!$D:$D,1+($D38)),Order_Form!$C:$Q,3,FALSE)),"")</f>
        <v/>
      </c>
      <c r="G38" s="64" t="str">
        <f>IFERROR(IF(E38=2,$AF$1,IF(AND(ISNUMBER(SMALL(Order_Form!$D:$D,1+($D38))),VLOOKUP(SMALL(Order_Form!$D:$D,1+($D38)),Order_Form!$C:$Q,6,FALSE)&gt;0),(VLOOKUP(SMALL(Order_Form!$D:$D,1+($D38)),Order_Form!$C:$Q,6,FALSE)),"")),"")</f>
        <v/>
      </c>
      <c r="H38" s="68" t="str">
        <f>IF(ISNUMBER(SMALL(Order_Form!$D:$D,1+($D38))),(VLOOKUP(SMALL(Order_Form!$D:$D,1+($D38)),Order_Form!$C:$Q,7,FALSE)),"")</f>
        <v/>
      </c>
      <c r="I38" s="61"/>
      <c r="J38" s="61"/>
      <c r="K38" s="61"/>
      <c r="L38" s="73" t="str">
        <f t="shared" si="13"/>
        <v/>
      </c>
      <c r="M38" s="64" t="str">
        <f t="shared" si="14"/>
        <v/>
      </c>
      <c r="N38" s="73" t="str">
        <f t="shared" si="2"/>
        <v/>
      </c>
      <c r="O38" s="73" t="str">
        <f t="shared" si="3"/>
        <v/>
      </c>
      <c r="P38" s="73" t="str">
        <f t="shared" si="4"/>
        <v/>
      </c>
      <c r="Q38" s="73" t="str">
        <f t="shared" si="5"/>
        <v/>
      </c>
      <c r="R38" s="73" t="str">
        <f t="shared" si="6"/>
        <v/>
      </c>
      <c r="S38" s="64" t="str">
        <f t="shared" si="15"/>
        <v/>
      </c>
      <c r="T38" s="107" t="str">
        <f t="shared" si="7"/>
        <v/>
      </c>
      <c r="U38" s="74" t="str">
        <f t="shared" si="8"/>
        <v/>
      </c>
      <c r="V38" s="74"/>
      <c r="W38" s="74"/>
      <c r="Z38" s="61">
        <f t="shared" si="16"/>
        <v>0</v>
      </c>
    </row>
    <row r="39" spans="2:26" ht="31.9" customHeight="1" x14ac:dyDescent="0.25">
      <c r="B39" s="61">
        <f t="shared" si="0"/>
        <v>0</v>
      </c>
      <c r="C39" s="61" t="str">
        <f t="shared" si="17"/>
        <v/>
      </c>
      <c r="D39" s="61">
        <v>25</v>
      </c>
      <c r="E39" s="61" t="str">
        <f>IF(ISNUMBER(SMALL(Order_Form!$D:$D,1+($D39))),(VLOOKUP(SMALL(Order_Form!$D:$D,1+($D39)),Order_Form!$C:$Q,3,FALSE)),"")</f>
        <v/>
      </c>
      <c r="G39" s="64" t="str">
        <f>IFERROR(IF(E39=2,$AF$1,IF(AND(ISNUMBER(SMALL(Order_Form!$D:$D,1+($D39))),VLOOKUP(SMALL(Order_Form!$D:$D,1+($D39)),Order_Form!$C:$Q,6,FALSE)&gt;0),(VLOOKUP(SMALL(Order_Form!$D:$D,1+($D39)),Order_Form!$C:$Q,6,FALSE)),"")),"")</f>
        <v/>
      </c>
      <c r="H39" s="68" t="str">
        <f>IF(ISNUMBER(SMALL(Order_Form!$D:$D,1+($D39))),(VLOOKUP(SMALL(Order_Form!$D:$D,1+($D39)),Order_Form!$C:$Q,7,FALSE)),"")</f>
        <v/>
      </c>
      <c r="I39" s="61"/>
      <c r="J39" s="61"/>
      <c r="K39" s="61"/>
      <c r="L39" s="73" t="str">
        <f t="shared" si="13"/>
        <v/>
      </c>
      <c r="M39" s="64" t="str">
        <f t="shared" si="14"/>
        <v/>
      </c>
      <c r="N39" s="73" t="str">
        <f t="shared" si="2"/>
        <v/>
      </c>
      <c r="O39" s="73" t="str">
        <f t="shared" si="3"/>
        <v/>
      </c>
      <c r="P39" s="73" t="str">
        <f t="shared" si="4"/>
        <v/>
      </c>
      <c r="Q39" s="73" t="str">
        <f t="shared" si="5"/>
        <v/>
      </c>
      <c r="R39" s="73" t="str">
        <f t="shared" si="6"/>
        <v/>
      </c>
      <c r="S39" s="64" t="str">
        <f t="shared" si="15"/>
        <v/>
      </c>
      <c r="T39" s="107" t="str">
        <f t="shared" si="7"/>
        <v/>
      </c>
      <c r="U39" s="74" t="str">
        <f t="shared" si="8"/>
        <v/>
      </c>
      <c r="V39" s="74"/>
      <c r="W39" s="74"/>
      <c r="Z39" s="61">
        <f t="shared" si="16"/>
        <v>0</v>
      </c>
    </row>
    <row r="40" spans="2:26" ht="31.9" customHeight="1" x14ac:dyDescent="0.25">
      <c r="B40" s="61">
        <f t="shared" si="0"/>
        <v>0</v>
      </c>
      <c r="C40" s="61" t="str">
        <f t="shared" si="17"/>
        <v/>
      </c>
      <c r="D40" s="61">
        <v>26</v>
      </c>
      <c r="E40" s="61" t="str">
        <f>IF(ISNUMBER(SMALL(Order_Form!$D:$D,1+($D40))),(VLOOKUP(SMALL(Order_Form!$D:$D,1+($D40)),Order_Form!$C:$Q,3,FALSE)),"")</f>
        <v/>
      </c>
      <c r="G40" s="64" t="str">
        <f>IFERROR(IF(E40=2,$AF$1,IF(AND(ISNUMBER(SMALL(Order_Form!$D:$D,1+($D40))),VLOOKUP(SMALL(Order_Form!$D:$D,1+($D40)),Order_Form!$C:$Q,6,FALSE)&gt;0),(VLOOKUP(SMALL(Order_Form!$D:$D,1+($D40)),Order_Form!$C:$Q,6,FALSE)),"")),"")</f>
        <v/>
      </c>
      <c r="H40" s="68" t="str">
        <f>IF(ISNUMBER(SMALL(Order_Form!$D:$D,1+($D40))),(VLOOKUP(SMALL(Order_Form!$D:$D,1+($D40)),Order_Form!$C:$Q,7,FALSE)),"")</f>
        <v/>
      </c>
      <c r="I40" s="61"/>
      <c r="J40" s="61"/>
      <c r="K40" s="61"/>
      <c r="L40" s="73" t="str">
        <f t="shared" si="13"/>
        <v/>
      </c>
      <c r="M40" s="64" t="str">
        <f t="shared" si="14"/>
        <v/>
      </c>
      <c r="N40" s="73" t="str">
        <f t="shared" si="2"/>
        <v/>
      </c>
      <c r="O40" s="73" t="str">
        <f t="shared" si="3"/>
        <v/>
      </c>
      <c r="P40" s="73" t="str">
        <f t="shared" si="4"/>
        <v/>
      </c>
      <c r="Q40" s="73" t="str">
        <f t="shared" si="5"/>
        <v/>
      </c>
      <c r="R40" s="73" t="str">
        <f t="shared" si="6"/>
        <v/>
      </c>
      <c r="S40" s="64" t="str">
        <f t="shared" si="15"/>
        <v/>
      </c>
      <c r="T40" s="107" t="str">
        <f t="shared" si="7"/>
        <v/>
      </c>
      <c r="U40" s="74" t="str">
        <f t="shared" si="8"/>
        <v/>
      </c>
      <c r="V40" s="74"/>
      <c r="W40" s="74"/>
      <c r="Z40" s="61">
        <f t="shared" si="16"/>
        <v>0</v>
      </c>
    </row>
    <row r="41" spans="2:26" ht="31.9" customHeight="1" x14ac:dyDescent="0.25">
      <c r="B41" s="61">
        <f t="shared" si="0"/>
        <v>0</v>
      </c>
      <c r="C41" s="61" t="str">
        <f t="shared" si="17"/>
        <v/>
      </c>
      <c r="D41" s="61">
        <v>27</v>
      </c>
      <c r="E41" s="61" t="str">
        <f>IF(ISNUMBER(SMALL(Order_Form!$D:$D,1+($D41))),(VLOOKUP(SMALL(Order_Form!$D:$D,1+($D41)),Order_Form!$C:$Q,3,FALSE)),"")</f>
        <v/>
      </c>
      <c r="G41" s="64" t="str">
        <f>IFERROR(IF(E41=2,$AF$1,IF(AND(ISNUMBER(SMALL(Order_Form!$D:$D,1+($D41))),VLOOKUP(SMALL(Order_Form!$D:$D,1+($D41)),Order_Form!$C:$Q,6,FALSE)&gt;0),(VLOOKUP(SMALL(Order_Form!$D:$D,1+($D41)),Order_Form!$C:$Q,6,FALSE)),"")),"")</f>
        <v/>
      </c>
      <c r="H41" s="68" t="str">
        <f>IF(ISNUMBER(SMALL(Order_Form!$D:$D,1+($D41))),(VLOOKUP(SMALL(Order_Form!$D:$D,1+($D41)),Order_Form!$C:$Q,7,FALSE)),"")</f>
        <v/>
      </c>
      <c r="I41" s="61"/>
      <c r="J41" s="61"/>
      <c r="K41" s="61"/>
      <c r="L41" s="73" t="str">
        <f t="shared" si="13"/>
        <v/>
      </c>
      <c r="M41" s="64" t="str">
        <f t="shared" si="14"/>
        <v/>
      </c>
      <c r="N41" s="73" t="str">
        <f t="shared" si="2"/>
        <v/>
      </c>
      <c r="O41" s="73" t="str">
        <f t="shared" si="3"/>
        <v/>
      </c>
      <c r="P41" s="73" t="str">
        <f t="shared" si="4"/>
        <v/>
      </c>
      <c r="Q41" s="73" t="str">
        <f t="shared" si="5"/>
        <v/>
      </c>
      <c r="R41" s="73" t="str">
        <f t="shared" si="6"/>
        <v/>
      </c>
      <c r="S41" s="64" t="str">
        <f t="shared" si="15"/>
        <v/>
      </c>
      <c r="T41" s="107" t="str">
        <f t="shared" si="7"/>
        <v/>
      </c>
      <c r="U41" s="74" t="str">
        <f t="shared" si="8"/>
        <v/>
      </c>
      <c r="V41" s="74"/>
      <c r="W41" s="74"/>
      <c r="Z41" s="61">
        <f t="shared" si="16"/>
        <v>0</v>
      </c>
    </row>
    <row r="42" spans="2:26" ht="31.9" customHeight="1" x14ac:dyDescent="0.25">
      <c r="B42" s="61">
        <f t="shared" si="0"/>
        <v>0</v>
      </c>
      <c r="C42" s="61" t="str">
        <f t="shared" si="17"/>
        <v/>
      </c>
      <c r="D42" s="61">
        <v>28</v>
      </c>
      <c r="E42" s="61" t="str">
        <f>IF(ISNUMBER(SMALL(Order_Form!$D:$D,1+($D42))),(VLOOKUP(SMALL(Order_Form!$D:$D,1+($D42)),Order_Form!$C:$Q,3,FALSE)),"")</f>
        <v/>
      </c>
      <c r="G42" s="64" t="str">
        <f>IFERROR(IF(E42=2,$AF$1,IF(AND(ISNUMBER(SMALL(Order_Form!$D:$D,1+($D42))),VLOOKUP(SMALL(Order_Form!$D:$D,1+($D42)),Order_Form!$C:$Q,6,FALSE)&gt;0),(VLOOKUP(SMALL(Order_Form!$D:$D,1+($D42)),Order_Form!$C:$Q,6,FALSE)),"")),"")</f>
        <v/>
      </c>
      <c r="H42" s="68" t="str">
        <f>IF(ISNUMBER(SMALL(Order_Form!$D:$D,1+($D42))),(VLOOKUP(SMALL(Order_Form!$D:$D,1+($D42)),Order_Form!$C:$Q,7,FALSE)),"")</f>
        <v/>
      </c>
      <c r="I42" s="61"/>
      <c r="J42" s="61"/>
      <c r="K42" s="61"/>
      <c r="L42" s="73" t="str">
        <f t="shared" si="13"/>
        <v/>
      </c>
      <c r="M42" s="64" t="str">
        <f t="shared" si="14"/>
        <v/>
      </c>
      <c r="N42" s="73" t="str">
        <f t="shared" si="2"/>
        <v/>
      </c>
      <c r="O42" s="73" t="str">
        <f t="shared" si="3"/>
        <v/>
      </c>
      <c r="P42" s="73" t="str">
        <f t="shared" si="4"/>
        <v/>
      </c>
      <c r="Q42" s="73" t="str">
        <f t="shared" si="5"/>
        <v/>
      </c>
      <c r="R42" s="73" t="str">
        <f t="shared" si="6"/>
        <v/>
      </c>
      <c r="S42" s="64" t="str">
        <f t="shared" si="15"/>
        <v/>
      </c>
      <c r="T42" s="107" t="str">
        <f t="shared" si="7"/>
        <v/>
      </c>
      <c r="U42" s="74" t="str">
        <f t="shared" si="8"/>
        <v/>
      </c>
      <c r="V42" s="74"/>
      <c r="W42" s="74"/>
      <c r="Z42" s="61">
        <f t="shared" si="16"/>
        <v>0</v>
      </c>
    </row>
    <row r="43" spans="2:26" ht="31.9" customHeight="1" x14ac:dyDescent="0.25">
      <c r="B43" s="61">
        <f t="shared" si="0"/>
        <v>0</v>
      </c>
      <c r="C43" s="61" t="str">
        <f t="shared" si="17"/>
        <v/>
      </c>
      <c r="D43" s="61">
        <v>29</v>
      </c>
      <c r="E43" s="61" t="str">
        <f>IF(ISNUMBER(SMALL(Order_Form!$D:$D,1+($D43))),(VLOOKUP(SMALL(Order_Form!$D:$D,1+($D43)),Order_Form!$C:$Q,3,FALSE)),"")</f>
        <v/>
      </c>
      <c r="G43" s="64" t="str">
        <f>IFERROR(IF(E43=2,$AF$1,IF(AND(ISNUMBER(SMALL(Order_Form!$D:$D,1+($D43))),VLOOKUP(SMALL(Order_Form!$D:$D,1+($D43)),Order_Form!$C:$Q,6,FALSE)&gt;0),(VLOOKUP(SMALL(Order_Form!$D:$D,1+($D43)),Order_Form!$C:$Q,6,FALSE)),"")),"")</f>
        <v/>
      </c>
      <c r="H43" s="68" t="str">
        <f>IF(ISNUMBER(SMALL(Order_Form!$D:$D,1+($D43))),(VLOOKUP(SMALL(Order_Form!$D:$D,1+($D43)),Order_Form!$C:$Q,7,FALSE)),"")</f>
        <v/>
      </c>
      <c r="I43" s="61"/>
      <c r="J43" s="61"/>
      <c r="K43" s="61"/>
      <c r="L43" s="73" t="str">
        <f t="shared" si="13"/>
        <v/>
      </c>
      <c r="M43" s="64" t="str">
        <f t="shared" si="14"/>
        <v/>
      </c>
      <c r="N43" s="73" t="str">
        <f t="shared" si="2"/>
        <v/>
      </c>
      <c r="O43" s="73" t="str">
        <f t="shared" si="3"/>
        <v/>
      </c>
      <c r="P43" s="73" t="str">
        <f t="shared" si="4"/>
        <v/>
      </c>
      <c r="Q43" s="73" t="str">
        <f t="shared" si="5"/>
        <v/>
      </c>
      <c r="R43" s="73" t="str">
        <f t="shared" si="6"/>
        <v/>
      </c>
      <c r="S43" s="64" t="str">
        <f t="shared" si="15"/>
        <v/>
      </c>
      <c r="T43" s="107" t="str">
        <f t="shared" si="7"/>
        <v/>
      </c>
      <c r="U43" s="74" t="str">
        <f t="shared" si="8"/>
        <v/>
      </c>
      <c r="V43" s="74"/>
      <c r="W43" s="74"/>
      <c r="Z43" s="61">
        <f t="shared" si="16"/>
        <v>0</v>
      </c>
    </row>
    <row r="44" spans="2:26" ht="31.9" customHeight="1" x14ac:dyDescent="0.25">
      <c r="B44" s="61">
        <f t="shared" si="0"/>
        <v>0</v>
      </c>
      <c r="C44" s="61" t="str">
        <f t="shared" si="17"/>
        <v/>
      </c>
      <c r="D44" s="61">
        <v>30</v>
      </c>
      <c r="E44" s="61" t="str">
        <f>IF(ISNUMBER(SMALL(Order_Form!$D:$D,1+($D44))),(VLOOKUP(SMALL(Order_Form!$D:$D,1+($D44)),Order_Form!$C:$Q,3,FALSE)),"")</f>
        <v/>
      </c>
      <c r="G44" s="64" t="str">
        <f>IFERROR(IF(E44=2,$AF$1,IF(AND(ISNUMBER(SMALL(Order_Form!$D:$D,1+($D44))),VLOOKUP(SMALL(Order_Form!$D:$D,1+($D44)),Order_Form!$C:$Q,6,FALSE)&gt;0),(VLOOKUP(SMALL(Order_Form!$D:$D,1+($D44)),Order_Form!$C:$Q,6,FALSE)),"")),"")</f>
        <v/>
      </c>
      <c r="H44" s="68" t="str">
        <f>IF(ISNUMBER(SMALL(Order_Form!$D:$D,1+($D44))),(VLOOKUP(SMALL(Order_Form!$D:$D,1+($D44)),Order_Form!$C:$Q,7,FALSE)),"")</f>
        <v/>
      </c>
      <c r="I44" s="61"/>
      <c r="J44" s="61"/>
      <c r="K44" s="61"/>
      <c r="L44" s="73" t="str">
        <f t="shared" si="13"/>
        <v/>
      </c>
      <c r="M44" s="64" t="str">
        <f t="shared" si="14"/>
        <v/>
      </c>
      <c r="N44" s="73" t="str">
        <f t="shared" si="2"/>
        <v/>
      </c>
      <c r="O44" s="73" t="str">
        <f t="shared" si="3"/>
        <v/>
      </c>
      <c r="P44" s="73" t="str">
        <f t="shared" si="4"/>
        <v/>
      </c>
      <c r="Q44" s="73" t="str">
        <f t="shared" si="5"/>
        <v/>
      </c>
      <c r="R44" s="73" t="str">
        <f t="shared" si="6"/>
        <v/>
      </c>
      <c r="S44" s="64" t="str">
        <f t="shared" si="15"/>
        <v/>
      </c>
      <c r="T44" s="107" t="str">
        <f t="shared" si="7"/>
        <v/>
      </c>
      <c r="U44" s="74" t="str">
        <f t="shared" si="8"/>
        <v/>
      </c>
      <c r="V44" s="74"/>
      <c r="W44" s="74"/>
      <c r="Z44" s="61">
        <f t="shared" si="16"/>
        <v>0</v>
      </c>
    </row>
    <row r="45" spans="2:26" ht="31.9" customHeight="1" x14ac:dyDescent="0.25">
      <c r="B45" s="61">
        <f t="shared" si="0"/>
        <v>0</v>
      </c>
      <c r="C45" s="61" t="str">
        <f t="shared" si="17"/>
        <v/>
      </c>
      <c r="D45" s="61">
        <v>31</v>
      </c>
      <c r="E45" s="61" t="str">
        <f>IF(ISNUMBER(SMALL(Order_Form!$D:$D,1+($D45))),(VLOOKUP(SMALL(Order_Form!$D:$D,1+($D45)),Order_Form!$C:$Q,3,FALSE)),"")</f>
        <v/>
      </c>
      <c r="G45" s="64" t="str">
        <f>IFERROR(IF(E45=2,$AF$1,IF(AND(ISNUMBER(SMALL(Order_Form!$D:$D,1+($D45))),VLOOKUP(SMALL(Order_Form!$D:$D,1+($D45)),Order_Form!$C:$Q,6,FALSE)&gt;0),(VLOOKUP(SMALL(Order_Form!$D:$D,1+($D45)),Order_Form!$C:$Q,6,FALSE)),"")),"")</f>
        <v/>
      </c>
      <c r="H45" s="68" t="str">
        <f>IF(ISNUMBER(SMALL(Order_Form!$D:$D,1+($D45))),(VLOOKUP(SMALL(Order_Form!$D:$D,1+($D45)),Order_Form!$C:$Q,7,FALSE)),"")</f>
        <v/>
      </c>
      <c r="I45" s="61"/>
      <c r="J45" s="61"/>
      <c r="K45" s="61"/>
      <c r="L45" s="73" t="str">
        <f t="shared" si="13"/>
        <v/>
      </c>
      <c r="M45" s="64" t="str">
        <f t="shared" si="14"/>
        <v/>
      </c>
      <c r="N45" s="73" t="str">
        <f t="shared" si="2"/>
        <v/>
      </c>
      <c r="O45" s="73" t="str">
        <f t="shared" si="3"/>
        <v/>
      </c>
      <c r="P45" s="73" t="str">
        <f t="shared" si="4"/>
        <v/>
      </c>
      <c r="Q45" s="73" t="str">
        <f t="shared" si="5"/>
        <v/>
      </c>
      <c r="R45" s="73" t="str">
        <f t="shared" si="6"/>
        <v/>
      </c>
      <c r="S45" s="64" t="str">
        <f t="shared" si="15"/>
        <v/>
      </c>
      <c r="T45" s="107" t="str">
        <f t="shared" si="7"/>
        <v/>
      </c>
      <c r="U45" s="74" t="str">
        <f t="shared" si="8"/>
        <v/>
      </c>
      <c r="V45" s="74"/>
      <c r="W45" s="74"/>
      <c r="Z45" s="61">
        <f t="shared" si="16"/>
        <v>0</v>
      </c>
    </row>
    <row r="46" spans="2:26" ht="31.9" customHeight="1" x14ac:dyDescent="0.25">
      <c r="B46" s="61">
        <f t="shared" si="0"/>
        <v>0</v>
      </c>
      <c r="C46" s="61" t="str">
        <f t="shared" si="17"/>
        <v/>
      </c>
      <c r="D46" s="61">
        <v>32</v>
      </c>
      <c r="E46" s="61" t="str">
        <f>IF(ISNUMBER(SMALL(Order_Form!$D:$D,1+($D46))),(VLOOKUP(SMALL(Order_Form!$D:$D,1+($D46)),Order_Form!$C:$Q,3,FALSE)),"")</f>
        <v/>
      </c>
      <c r="G46" s="64" t="str">
        <f>IFERROR(IF(E46=2,$AF$1,IF(AND(ISNUMBER(SMALL(Order_Form!$D:$D,1+($D46))),VLOOKUP(SMALL(Order_Form!$D:$D,1+($D46)),Order_Form!$C:$Q,6,FALSE)&gt;0),(VLOOKUP(SMALL(Order_Form!$D:$D,1+($D46)),Order_Form!$C:$Q,6,FALSE)),"")),"")</f>
        <v/>
      </c>
      <c r="H46" s="68" t="str">
        <f>IF(ISNUMBER(SMALL(Order_Form!$D:$D,1+($D46))),(VLOOKUP(SMALL(Order_Form!$D:$D,1+($D46)),Order_Form!$C:$Q,7,FALSE)),"")</f>
        <v/>
      </c>
      <c r="I46" s="61"/>
      <c r="J46" s="61"/>
      <c r="K46" s="61"/>
      <c r="L46" s="73" t="str">
        <f t="shared" si="13"/>
        <v/>
      </c>
      <c r="M46" s="64" t="str">
        <f t="shared" si="14"/>
        <v/>
      </c>
      <c r="N46" s="73" t="str">
        <f t="shared" si="2"/>
        <v/>
      </c>
      <c r="O46" s="73" t="str">
        <f t="shared" si="3"/>
        <v/>
      </c>
      <c r="P46" s="73" t="str">
        <f t="shared" si="4"/>
        <v/>
      </c>
      <c r="Q46" s="73" t="str">
        <f t="shared" si="5"/>
        <v/>
      </c>
      <c r="R46" s="73" t="str">
        <f t="shared" si="6"/>
        <v/>
      </c>
      <c r="S46" s="64" t="str">
        <f t="shared" si="15"/>
        <v/>
      </c>
      <c r="T46" s="107" t="str">
        <f t="shared" si="7"/>
        <v/>
      </c>
      <c r="U46" s="74" t="str">
        <f t="shared" si="8"/>
        <v/>
      </c>
      <c r="V46" s="74"/>
      <c r="W46" s="74"/>
      <c r="Z46" s="61">
        <f t="shared" si="16"/>
        <v>0</v>
      </c>
    </row>
    <row r="47" spans="2:26" ht="31.9" customHeight="1" x14ac:dyDescent="0.25">
      <c r="B47" s="61">
        <f t="shared" si="0"/>
        <v>0</v>
      </c>
      <c r="C47" s="61" t="str">
        <f t="shared" si="17"/>
        <v/>
      </c>
      <c r="D47" s="61">
        <v>33</v>
      </c>
      <c r="E47" s="61" t="str">
        <f>IF(ISNUMBER(SMALL(Order_Form!$D:$D,1+($D47))),(VLOOKUP(SMALL(Order_Form!$D:$D,1+($D47)),Order_Form!$C:$Q,3,FALSE)),"")</f>
        <v/>
      </c>
      <c r="G47" s="64" t="str">
        <f>IFERROR(IF(E47=2,$AF$1,IF(AND(ISNUMBER(SMALL(Order_Form!$D:$D,1+($D47))),VLOOKUP(SMALL(Order_Form!$D:$D,1+($D47)),Order_Form!$C:$Q,6,FALSE)&gt;0),(VLOOKUP(SMALL(Order_Form!$D:$D,1+($D47)),Order_Form!$C:$Q,6,FALSE)),"")),"")</f>
        <v/>
      </c>
      <c r="H47" s="68" t="str">
        <f>IF(ISNUMBER(SMALL(Order_Form!$D:$D,1+($D47))),(VLOOKUP(SMALL(Order_Form!$D:$D,1+($D47)),Order_Form!$C:$Q,7,FALSE)),"")</f>
        <v/>
      </c>
      <c r="I47" s="61"/>
      <c r="J47" s="61"/>
      <c r="K47" s="61"/>
      <c r="L47" s="73" t="str">
        <f t="shared" si="13"/>
        <v/>
      </c>
      <c r="M47" s="64" t="str">
        <f t="shared" si="14"/>
        <v/>
      </c>
      <c r="N47" s="73" t="str">
        <f t="shared" si="2"/>
        <v/>
      </c>
      <c r="O47" s="73" t="str">
        <f t="shared" si="3"/>
        <v/>
      </c>
      <c r="P47" s="73" t="str">
        <f t="shared" si="4"/>
        <v/>
      </c>
      <c r="Q47" s="73" t="str">
        <f t="shared" si="5"/>
        <v/>
      </c>
      <c r="R47" s="73" t="str">
        <f t="shared" si="6"/>
        <v/>
      </c>
      <c r="S47" s="64" t="str">
        <f t="shared" si="15"/>
        <v/>
      </c>
      <c r="T47" s="107" t="str">
        <f t="shared" si="7"/>
        <v/>
      </c>
      <c r="U47" s="74" t="str">
        <f t="shared" si="8"/>
        <v/>
      </c>
      <c r="V47" s="74"/>
      <c r="W47" s="74"/>
      <c r="Z47" s="61">
        <f t="shared" si="16"/>
        <v>0</v>
      </c>
    </row>
    <row r="48" spans="2:26" ht="31.9" customHeight="1" x14ac:dyDescent="0.25">
      <c r="B48" s="61">
        <f t="shared" si="0"/>
        <v>0</v>
      </c>
      <c r="C48" s="61" t="str">
        <f t="shared" si="17"/>
        <v/>
      </c>
      <c r="D48" s="61">
        <v>34</v>
      </c>
      <c r="E48" s="61" t="str">
        <f>IF(ISNUMBER(SMALL(Order_Form!$D:$D,1+($D48))),(VLOOKUP(SMALL(Order_Form!$D:$D,1+($D48)),Order_Form!$C:$Q,3,FALSE)),"")</f>
        <v/>
      </c>
      <c r="G48" s="64" t="str">
        <f>IFERROR(IF(E48=2,$AF$1,IF(AND(ISNUMBER(SMALL(Order_Form!$D:$D,1+($D48))),VLOOKUP(SMALL(Order_Form!$D:$D,1+($D48)),Order_Form!$C:$Q,6,FALSE)&gt;0),(VLOOKUP(SMALL(Order_Form!$D:$D,1+($D48)),Order_Form!$C:$Q,6,FALSE)),"")),"")</f>
        <v/>
      </c>
      <c r="H48" s="68" t="str">
        <f>IF(ISNUMBER(SMALL(Order_Form!$D:$D,1+($D48))),(VLOOKUP(SMALL(Order_Form!$D:$D,1+($D48)),Order_Form!$C:$Q,7,FALSE)),"")</f>
        <v/>
      </c>
      <c r="I48" s="61"/>
      <c r="J48" s="61"/>
      <c r="K48" s="61"/>
      <c r="L48" s="73" t="str">
        <f t="shared" si="13"/>
        <v/>
      </c>
      <c r="M48" s="64" t="str">
        <f t="shared" si="14"/>
        <v/>
      </c>
      <c r="N48" s="73" t="str">
        <f t="shared" si="2"/>
        <v/>
      </c>
      <c r="O48" s="73" t="str">
        <f t="shared" si="3"/>
        <v/>
      </c>
      <c r="P48" s="73" t="str">
        <f t="shared" si="4"/>
        <v/>
      </c>
      <c r="Q48" s="73" t="str">
        <f t="shared" si="5"/>
        <v/>
      </c>
      <c r="R48" s="73" t="str">
        <f t="shared" si="6"/>
        <v/>
      </c>
      <c r="S48" s="64" t="str">
        <f t="shared" si="15"/>
        <v/>
      </c>
      <c r="T48" s="107" t="str">
        <f t="shared" si="7"/>
        <v/>
      </c>
      <c r="U48" s="74" t="str">
        <f t="shared" si="8"/>
        <v/>
      </c>
      <c r="V48" s="74"/>
      <c r="W48" s="74"/>
      <c r="Z48" s="61">
        <f t="shared" si="16"/>
        <v>0</v>
      </c>
    </row>
    <row r="49" spans="2:26" ht="31.9" customHeight="1" x14ac:dyDescent="0.25">
      <c r="B49" s="61">
        <f t="shared" si="0"/>
        <v>0</v>
      </c>
      <c r="C49" s="61" t="str">
        <f t="shared" si="17"/>
        <v/>
      </c>
      <c r="D49" s="61">
        <v>35</v>
      </c>
      <c r="E49" s="61" t="str">
        <f>IF(ISNUMBER(SMALL(Order_Form!$D:$D,1+($D49))),(VLOOKUP(SMALL(Order_Form!$D:$D,1+($D49)),Order_Form!$C:$Q,3,FALSE)),"")</f>
        <v/>
      </c>
      <c r="G49" s="64" t="str">
        <f>IFERROR(IF(E49=2,$AF$1,IF(AND(ISNUMBER(SMALL(Order_Form!$D:$D,1+($D49))),VLOOKUP(SMALL(Order_Form!$D:$D,1+($D49)),Order_Form!$C:$Q,6,FALSE)&gt;0),(VLOOKUP(SMALL(Order_Form!$D:$D,1+($D49)),Order_Form!$C:$Q,6,FALSE)),"")),"")</f>
        <v/>
      </c>
      <c r="H49" s="68" t="str">
        <f>IF(ISNUMBER(SMALL(Order_Form!$D:$D,1+($D49))),(VLOOKUP(SMALL(Order_Form!$D:$D,1+($D49)),Order_Form!$C:$Q,7,FALSE)),"")</f>
        <v/>
      </c>
      <c r="I49" s="61"/>
      <c r="J49" s="61"/>
      <c r="K49" s="61"/>
      <c r="L49" s="73" t="str">
        <f t="shared" si="13"/>
        <v/>
      </c>
      <c r="M49" s="64" t="str">
        <f t="shared" si="14"/>
        <v/>
      </c>
      <c r="N49" s="73" t="str">
        <f t="shared" si="2"/>
        <v/>
      </c>
      <c r="O49" s="73" t="str">
        <f t="shared" si="3"/>
        <v/>
      </c>
      <c r="P49" s="73" t="str">
        <f t="shared" si="4"/>
        <v/>
      </c>
      <c r="Q49" s="73" t="str">
        <f t="shared" si="5"/>
        <v/>
      </c>
      <c r="R49" s="73" t="str">
        <f t="shared" si="6"/>
        <v/>
      </c>
      <c r="S49" s="64" t="str">
        <f t="shared" si="15"/>
        <v/>
      </c>
      <c r="T49" s="107" t="str">
        <f t="shared" si="7"/>
        <v/>
      </c>
      <c r="U49" s="74" t="str">
        <f t="shared" si="8"/>
        <v/>
      </c>
      <c r="V49" s="74"/>
      <c r="W49" s="74"/>
      <c r="Z49" s="61">
        <f t="shared" si="16"/>
        <v>0</v>
      </c>
    </row>
    <row r="50" spans="2:26" ht="31.9" customHeight="1" x14ac:dyDescent="0.25">
      <c r="B50" s="61">
        <f t="shared" si="0"/>
        <v>0</v>
      </c>
      <c r="C50" s="61" t="str">
        <f t="shared" si="17"/>
        <v/>
      </c>
      <c r="D50" s="61">
        <v>36</v>
      </c>
      <c r="E50" s="61" t="str">
        <f>IF(ISNUMBER(SMALL(Order_Form!$D:$D,1+($D50))),(VLOOKUP(SMALL(Order_Form!$D:$D,1+($D50)),Order_Form!$C:$Q,3,FALSE)),"")</f>
        <v/>
      </c>
      <c r="G50" s="64" t="str">
        <f>IFERROR(IF(E50=2,$AF$1,IF(AND(ISNUMBER(SMALL(Order_Form!$D:$D,1+($D50))),VLOOKUP(SMALL(Order_Form!$D:$D,1+($D50)),Order_Form!$C:$Q,6,FALSE)&gt;0),(VLOOKUP(SMALL(Order_Form!$D:$D,1+($D50)),Order_Form!$C:$Q,6,FALSE)),"")),"")</f>
        <v/>
      </c>
      <c r="H50" s="68" t="str">
        <f>IF(ISNUMBER(SMALL(Order_Form!$D:$D,1+($D50))),(VLOOKUP(SMALL(Order_Form!$D:$D,1+($D50)),Order_Form!$C:$Q,7,FALSE)),"")</f>
        <v/>
      </c>
      <c r="I50" s="61"/>
      <c r="J50" s="61"/>
      <c r="K50" s="61"/>
      <c r="L50" s="73" t="str">
        <f t="shared" si="13"/>
        <v/>
      </c>
      <c r="M50" s="64" t="str">
        <f t="shared" si="14"/>
        <v/>
      </c>
      <c r="N50" s="73" t="str">
        <f t="shared" si="2"/>
        <v/>
      </c>
      <c r="O50" s="73" t="str">
        <f t="shared" si="3"/>
        <v/>
      </c>
      <c r="P50" s="73" t="str">
        <f t="shared" si="4"/>
        <v/>
      </c>
      <c r="Q50" s="73" t="str">
        <f t="shared" si="5"/>
        <v/>
      </c>
      <c r="R50" s="73" t="str">
        <f t="shared" si="6"/>
        <v/>
      </c>
      <c r="S50" s="64" t="str">
        <f t="shared" si="15"/>
        <v/>
      </c>
      <c r="T50" s="107" t="str">
        <f t="shared" si="7"/>
        <v/>
      </c>
      <c r="U50" s="74" t="str">
        <f t="shared" si="8"/>
        <v/>
      </c>
      <c r="V50" s="74"/>
      <c r="W50" s="74"/>
      <c r="Z50" s="61">
        <f t="shared" si="16"/>
        <v>0</v>
      </c>
    </row>
    <row r="51" spans="2:26" ht="31.9" customHeight="1" x14ac:dyDescent="0.25">
      <c r="B51" s="61">
        <f t="shared" si="0"/>
        <v>0</v>
      </c>
      <c r="C51" s="61" t="str">
        <f t="shared" si="17"/>
        <v/>
      </c>
      <c r="D51" s="61">
        <v>37</v>
      </c>
      <c r="E51" s="61" t="str">
        <f>IF(ISNUMBER(SMALL(Order_Form!$D:$D,1+($D51))),(VLOOKUP(SMALL(Order_Form!$D:$D,1+($D51)),Order_Form!$C:$Q,3,FALSE)),"")</f>
        <v/>
      </c>
      <c r="G51" s="64" t="str">
        <f>IFERROR(IF(E51=2,$AF$1,IF(AND(ISNUMBER(SMALL(Order_Form!$D:$D,1+($D51))),VLOOKUP(SMALL(Order_Form!$D:$D,1+($D51)),Order_Form!$C:$Q,6,FALSE)&gt;0),(VLOOKUP(SMALL(Order_Form!$D:$D,1+($D51)),Order_Form!$C:$Q,6,FALSE)),"")),"")</f>
        <v/>
      </c>
      <c r="H51" s="68" t="str">
        <f>IF(ISNUMBER(SMALL(Order_Form!$D:$D,1+($D51))),(VLOOKUP(SMALL(Order_Form!$D:$D,1+($D51)),Order_Form!$C:$Q,7,FALSE)),"")</f>
        <v/>
      </c>
      <c r="I51" s="61"/>
      <c r="J51" s="61"/>
      <c r="K51" s="61"/>
      <c r="L51" s="73" t="str">
        <f t="shared" si="13"/>
        <v/>
      </c>
      <c r="M51" s="64" t="str">
        <f t="shared" si="14"/>
        <v/>
      </c>
      <c r="N51" s="73" t="str">
        <f t="shared" si="2"/>
        <v/>
      </c>
      <c r="O51" s="73" t="str">
        <f t="shared" si="3"/>
        <v/>
      </c>
      <c r="P51" s="73" t="str">
        <f t="shared" si="4"/>
        <v/>
      </c>
      <c r="Q51" s="73" t="str">
        <f t="shared" si="5"/>
        <v/>
      </c>
      <c r="R51" s="73" t="str">
        <f t="shared" si="6"/>
        <v/>
      </c>
      <c r="S51" s="64" t="str">
        <f t="shared" si="15"/>
        <v/>
      </c>
      <c r="T51" s="107" t="str">
        <f t="shared" si="7"/>
        <v/>
      </c>
      <c r="U51" s="74" t="str">
        <f t="shared" si="8"/>
        <v/>
      </c>
      <c r="V51" s="74"/>
      <c r="W51" s="74"/>
      <c r="Z51" s="61">
        <f t="shared" si="16"/>
        <v>0</v>
      </c>
    </row>
    <row r="52" spans="2:26" ht="31.9" customHeight="1" x14ac:dyDescent="0.25">
      <c r="B52" s="61">
        <f t="shared" si="0"/>
        <v>0</v>
      </c>
      <c r="C52" s="61" t="str">
        <f t="shared" si="17"/>
        <v/>
      </c>
      <c r="D52" s="61">
        <v>38</v>
      </c>
      <c r="E52" s="61" t="str">
        <f>IF(ISNUMBER(SMALL(Order_Form!$D:$D,1+($D52))),(VLOOKUP(SMALL(Order_Form!$D:$D,1+($D52)),Order_Form!$C:$Q,3,FALSE)),"")</f>
        <v/>
      </c>
      <c r="G52" s="64" t="str">
        <f>IFERROR(IF(E52=2,$AF$1,IF(AND(ISNUMBER(SMALL(Order_Form!$D:$D,1+($D52))),VLOOKUP(SMALL(Order_Form!$D:$D,1+($D52)),Order_Form!$C:$Q,6,FALSE)&gt;0),(VLOOKUP(SMALL(Order_Form!$D:$D,1+($D52)),Order_Form!$C:$Q,6,FALSE)),"")),"")</f>
        <v/>
      </c>
      <c r="H52" s="68" t="str">
        <f>IF(ISNUMBER(SMALL(Order_Form!$D:$D,1+($D52))),(VLOOKUP(SMALL(Order_Form!$D:$D,1+($D52)),Order_Form!$C:$Q,7,FALSE)),"")</f>
        <v/>
      </c>
      <c r="I52" s="61"/>
      <c r="J52" s="61"/>
      <c r="K52" s="61"/>
      <c r="L52" s="73" t="str">
        <f t="shared" si="13"/>
        <v/>
      </c>
      <c r="M52" s="64" t="str">
        <f t="shared" si="14"/>
        <v/>
      </c>
      <c r="N52" s="73" t="str">
        <f t="shared" si="2"/>
        <v/>
      </c>
      <c r="O52" s="73" t="str">
        <f t="shared" si="3"/>
        <v/>
      </c>
      <c r="P52" s="73" t="str">
        <f t="shared" si="4"/>
        <v/>
      </c>
      <c r="Q52" s="73" t="str">
        <f t="shared" si="5"/>
        <v/>
      </c>
      <c r="R52" s="73" t="str">
        <f t="shared" si="6"/>
        <v/>
      </c>
      <c r="S52" s="64" t="str">
        <f t="shared" si="15"/>
        <v/>
      </c>
      <c r="T52" s="107" t="str">
        <f t="shared" si="7"/>
        <v/>
      </c>
      <c r="U52" s="74" t="str">
        <f t="shared" si="8"/>
        <v/>
      </c>
      <c r="V52" s="74"/>
      <c r="W52" s="74"/>
      <c r="Z52" s="61">
        <f t="shared" si="16"/>
        <v>0</v>
      </c>
    </row>
    <row r="53" spans="2:26" ht="31.9" customHeight="1" x14ac:dyDescent="0.25">
      <c r="B53" s="61">
        <f t="shared" si="0"/>
        <v>0</v>
      </c>
      <c r="C53" s="61" t="str">
        <f t="shared" si="17"/>
        <v/>
      </c>
      <c r="D53" s="61">
        <v>39</v>
      </c>
      <c r="E53" s="61" t="str">
        <f>IF(ISNUMBER(SMALL(Order_Form!$D:$D,1+($D53))),(VLOOKUP(SMALL(Order_Form!$D:$D,1+($D53)),Order_Form!$C:$Q,3,FALSE)),"")</f>
        <v/>
      </c>
      <c r="G53" s="64" t="str">
        <f>IFERROR(IF(E53=2,$AF$1,IF(AND(ISNUMBER(SMALL(Order_Form!$D:$D,1+($D53))),VLOOKUP(SMALL(Order_Form!$D:$D,1+($D53)),Order_Form!$C:$Q,6,FALSE)&gt;0),(VLOOKUP(SMALL(Order_Form!$D:$D,1+($D53)),Order_Form!$C:$Q,6,FALSE)),"")),"")</f>
        <v/>
      </c>
      <c r="H53" s="68" t="str">
        <f>IF(ISNUMBER(SMALL(Order_Form!$D:$D,1+($D53))),(VLOOKUP(SMALL(Order_Form!$D:$D,1+($D53)),Order_Form!$C:$Q,7,FALSE)),"")</f>
        <v/>
      </c>
      <c r="I53" s="61"/>
      <c r="J53" s="61"/>
      <c r="K53" s="61"/>
      <c r="L53" s="73" t="str">
        <f t="shared" si="13"/>
        <v/>
      </c>
      <c r="M53" s="64" t="str">
        <f t="shared" si="14"/>
        <v/>
      </c>
      <c r="N53" s="73" t="str">
        <f t="shared" si="2"/>
        <v/>
      </c>
      <c r="O53" s="73" t="str">
        <f t="shared" si="3"/>
        <v/>
      </c>
      <c r="P53" s="73" t="str">
        <f t="shared" si="4"/>
        <v/>
      </c>
      <c r="Q53" s="73" t="str">
        <f t="shared" si="5"/>
        <v/>
      </c>
      <c r="R53" s="73" t="str">
        <f t="shared" si="6"/>
        <v/>
      </c>
      <c r="S53" s="64" t="str">
        <f t="shared" si="15"/>
        <v/>
      </c>
      <c r="T53" s="107" t="str">
        <f t="shared" si="7"/>
        <v/>
      </c>
      <c r="U53" s="74" t="str">
        <f t="shared" si="8"/>
        <v/>
      </c>
      <c r="V53" s="74"/>
      <c r="W53" s="74"/>
      <c r="Z53" s="61">
        <f t="shared" si="16"/>
        <v>0</v>
      </c>
    </row>
    <row r="54" spans="2:26" ht="31.9" customHeight="1" x14ac:dyDescent="0.25">
      <c r="B54" s="61">
        <f t="shared" si="0"/>
        <v>0</v>
      </c>
      <c r="C54" s="61" t="str">
        <f t="shared" si="17"/>
        <v/>
      </c>
      <c r="D54" s="61">
        <v>40</v>
      </c>
      <c r="E54" s="61" t="str">
        <f>IF(ISNUMBER(SMALL(Order_Form!$D:$D,1+($D54))),(VLOOKUP(SMALL(Order_Form!$D:$D,1+($D54)),Order_Form!$C:$Q,3,FALSE)),"")</f>
        <v/>
      </c>
      <c r="G54" s="64" t="str">
        <f>IFERROR(IF(E54=2,$AF$1,IF(AND(ISNUMBER(SMALL(Order_Form!$D:$D,1+($D54))),VLOOKUP(SMALL(Order_Form!$D:$D,1+($D54)),Order_Form!$C:$Q,6,FALSE)&gt;0),(VLOOKUP(SMALL(Order_Form!$D:$D,1+($D54)),Order_Form!$C:$Q,6,FALSE)),"")),"")</f>
        <v/>
      </c>
      <c r="H54" s="68" t="str">
        <f>IF(ISNUMBER(SMALL(Order_Form!$D:$D,1+($D54))),(VLOOKUP(SMALL(Order_Form!$D:$D,1+($D54)),Order_Form!$C:$Q,7,FALSE)),"")</f>
        <v/>
      </c>
      <c r="I54" s="61"/>
      <c r="J54" s="61"/>
      <c r="K54" s="61"/>
      <c r="L54" s="73" t="str">
        <f t="shared" si="13"/>
        <v/>
      </c>
      <c r="M54" s="64" t="str">
        <f t="shared" si="14"/>
        <v/>
      </c>
      <c r="N54" s="73" t="str">
        <f t="shared" si="2"/>
        <v/>
      </c>
      <c r="O54" s="73" t="str">
        <f t="shared" si="3"/>
        <v/>
      </c>
      <c r="P54" s="73" t="str">
        <f t="shared" si="4"/>
        <v/>
      </c>
      <c r="Q54" s="73" t="str">
        <f t="shared" si="5"/>
        <v/>
      </c>
      <c r="R54" s="73" t="str">
        <f t="shared" si="6"/>
        <v/>
      </c>
      <c r="S54" s="64" t="str">
        <f t="shared" si="15"/>
        <v/>
      </c>
      <c r="T54" s="107" t="str">
        <f t="shared" si="7"/>
        <v/>
      </c>
      <c r="U54" s="74" t="str">
        <f t="shared" si="8"/>
        <v/>
      </c>
      <c r="V54" s="74"/>
      <c r="W54" s="74"/>
      <c r="Z54" s="61">
        <f t="shared" si="16"/>
        <v>0</v>
      </c>
    </row>
    <row r="55" spans="2:26" ht="31.9" customHeight="1" x14ac:dyDescent="0.25">
      <c r="B55" s="61">
        <f t="shared" si="0"/>
        <v>0</v>
      </c>
      <c r="C55" s="61" t="str">
        <f t="shared" si="17"/>
        <v/>
      </c>
      <c r="D55" s="61">
        <v>41</v>
      </c>
      <c r="E55" s="61" t="str">
        <f>IF(ISNUMBER(SMALL(Order_Form!$D:$D,1+($D55))),(VLOOKUP(SMALL(Order_Form!$D:$D,1+($D55)),Order_Form!$C:$Q,3,FALSE)),"")</f>
        <v/>
      </c>
      <c r="G55" s="64" t="str">
        <f>IFERROR(IF(E55=2,$AF$1,IF(AND(ISNUMBER(SMALL(Order_Form!$D:$D,1+($D55))),VLOOKUP(SMALL(Order_Form!$D:$D,1+($D55)),Order_Form!$C:$Q,6,FALSE)&gt;0),(VLOOKUP(SMALL(Order_Form!$D:$D,1+($D55)),Order_Form!$C:$Q,6,FALSE)),"")),"")</f>
        <v/>
      </c>
      <c r="H55" s="68" t="str">
        <f>IF(ISNUMBER(SMALL(Order_Form!$D:$D,1+($D55))),(VLOOKUP(SMALL(Order_Form!$D:$D,1+($D55)),Order_Form!$C:$Q,7,FALSE)),"")</f>
        <v/>
      </c>
      <c r="I55" s="61"/>
      <c r="J55" s="61"/>
      <c r="K55" s="61"/>
      <c r="L55" s="73" t="str">
        <f t="shared" si="13"/>
        <v/>
      </c>
      <c r="M55" s="64" t="str">
        <f t="shared" si="14"/>
        <v/>
      </c>
      <c r="N55" s="73" t="str">
        <f t="shared" si="2"/>
        <v/>
      </c>
      <c r="O55" s="73" t="str">
        <f t="shared" si="3"/>
        <v/>
      </c>
      <c r="P55" s="73" t="str">
        <f t="shared" si="4"/>
        <v/>
      </c>
      <c r="Q55" s="73" t="str">
        <f t="shared" si="5"/>
        <v/>
      </c>
      <c r="R55" s="73" t="str">
        <f t="shared" si="6"/>
        <v/>
      </c>
      <c r="S55" s="64" t="str">
        <f t="shared" si="15"/>
        <v/>
      </c>
      <c r="T55" s="107" t="str">
        <f t="shared" si="7"/>
        <v/>
      </c>
      <c r="U55" s="74" t="str">
        <f t="shared" si="8"/>
        <v/>
      </c>
      <c r="V55" s="74"/>
      <c r="W55" s="74"/>
      <c r="Z55" s="61">
        <f t="shared" si="16"/>
        <v>0</v>
      </c>
    </row>
    <row r="56" spans="2:26" ht="31.9" customHeight="1" x14ac:dyDescent="0.25">
      <c r="B56" s="61">
        <f t="shared" si="0"/>
        <v>0</v>
      </c>
      <c r="C56" s="61" t="str">
        <f t="shared" si="17"/>
        <v/>
      </c>
      <c r="D56" s="61">
        <v>42</v>
      </c>
      <c r="E56" s="61" t="str">
        <f>IF(ISNUMBER(SMALL(Order_Form!$D:$D,1+($D56))),(VLOOKUP(SMALL(Order_Form!$D:$D,1+($D56)),Order_Form!$C:$Q,3,FALSE)),"")</f>
        <v/>
      </c>
      <c r="G56" s="64" t="str">
        <f>IFERROR(IF(E56=2,$AF$1,IF(AND(ISNUMBER(SMALL(Order_Form!$D:$D,1+($D56))),VLOOKUP(SMALL(Order_Form!$D:$D,1+($D56)),Order_Form!$C:$Q,6,FALSE)&gt;0),(VLOOKUP(SMALL(Order_Form!$D:$D,1+($D56)),Order_Form!$C:$Q,6,FALSE)),"")),"")</f>
        <v/>
      </c>
      <c r="H56" s="68" t="str">
        <f>IF(ISNUMBER(SMALL(Order_Form!$D:$D,1+($D56))),(VLOOKUP(SMALL(Order_Form!$D:$D,1+($D56)),Order_Form!$C:$Q,7,FALSE)),"")</f>
        <v/>
      </c>
      <c r="I56" s="61"/>
      <c r="J56" s="61"/>
      <c r="K56" s="61"/>
      <c r="L56" s="73" t="str">
        <f t="shared" si="13"/>
        <v/>
      </c>
      <c r="M56" s="64" t="str">
        <f t="shared" si="14"/>
        <v/>
      </c>
      <c r="N56" s="73" t="str">
        <f t="shared" si="2"/>
        <v/>
      </c>
      <c r="O56" s="73" t="str">
        <f t="shared" si="3"/>
        <v/>
      </c>
      <c r="P56" s="73" t="str">
        <f t="shared" si="4"/>
        <v/>
      </c>
      <c r="Q56" s="73" t="str">
        <f t="shared" si="5"/>
        <v/>
      </c>
      <c r="R56" s="73" t="str">
        <f t="shared" si="6"/>
        <v/>
      </c>
      <c r="S56" s="64" t="str">
        <f t="shared" si="15"/>
        <v/>
      </c>
      <c r="T56" s="107" t="str">
        <f t="shared" si="7"/>
        <v/>
      </c>
      <c r="U56" s="74" t="str">
        <f t="shared" si="8"/>
        <v/>
      </c>
      <c r="V56" s="74"/>
      <c r="W56" s="74"/>
      <c r="Z56" s="61">
        <f t="shared" si="16"/>
        <v>0</v>
      </c>
    </row>
    <row r="57" spans="2:26" ht="31.9" customHeight="1" x14ac:dyDescent="0.25">
      <c r="B57" s="61">
        <f t="shared" si="0"/>
        <v>0</v>
      </c>
      <c r="C57" s="61" t="str">
        <f t="shared" si="17"/>
        <v/>
      </c>
      <c r="D57" s="61">
        <v>43</v>
      </c>
      <c r="E57" s="61" t="str">
        <f>IF(ISNUMBER(SMALL(Order_Form!$D:$D,1+($D57))),(VLOOKUP(SMALL(Order_Form!$D:$D,1+($D57)),Order_Form!$C:$Q,3,FALSE)),"")</f>
        <v/>
      </c>
      <c r="G57" s="64" t="str">
        <f>IFERROR(IF(E57=2,$AF$1,IF(AND(ISNUMBER(SMALL(Order_Form!$D:$D,1+($D57))),VLOOKUP(SMALL(Order_Form!$D:$D,1+($D57)),Order_Form!$C:$Q,6,FALSE)&gt;0),(VLOOKUP(SMALL(Order_Form!$D:$D,1+($D57)),Order_Form!$C:$Q,6,FALSE)),"")),"")</f>
        <v/>
      </c>
      <c r="H57" s="68" t="str">
        <f>IF(ISNUMBER(SMALL(Order_Form!$D:$D,1+($D57))),(VLOOKUP(SMALL(Order_Form!$D:$D,1+($D57)),Order_Form!$C:$Q,7,FALSE)),"")</f>
        <v/>
      </c>
      <c r="I57" s="61"/>
      <c r="J57" s="61"/>
      <c r="K57" s="61"/>
      <c r="L57" s="73" t="str">
        <f t="shared" si="13"/>
        <v/>
      </c>
      <c r="M57" s="64" t="str">
        <f t="shared" si="14"/>
        <v/>
      </c>
      <c r="N57" s="73" t="str">
        <f t="shared" si="2"/>
        <v/>
      </c>
      <c r="O57" s="73" t="str">
        <f t="shared" si="3"/>
        <v/>
      </c>
      <c r="P57" s="73" t="str">
        <f t="shared" si="4"/>
        <v/>
      </c>
      <c r="Q57" s="73" t="str">
        <f t="shared" si="5"/>
        <v/>
      </c>
      <c r="R57" s="73" t="str">
        <f t="shared" si="6"/>
        <v/>
      </c>
      <c r="S57" s="64" t="str">
        <f t="shared" si="15"/>
        <v/>
      </c>
      <c r="T57" s="107" t="str">
        <f t="shared" si="7"/>
        <v/>
      </c>
      <c r="U57" s="74" t="str">
        <f t="shared" si="8"/>
        <v/>
      </c>
      <c r="V57" s="74"/>
      <c r="W57" s="74"/>
      <c r="Z57" s="61">
        <f t="shared" si="16"/>
        <v>0</v>
      </c>
    </row>
    <row r="58" spans="2:26" ht="31.9" customHeight="1" x14ac:dyDescent="0.25">
      <c r="B58" s="61">
        <f t="shared" si="0"/>
        <v>0</v>
      </c>
      <c r="C58" s="61" t="str">
        <f t="shared" si="17"/>
        <v/>
      </c>
      <c r="D58" s="61">
        <v>44</v>
      </c>
      <c r="E58" s="61" t="str">
        <f>IF(ISNUMBER(SMALL(Order_Form!$D:$D,1+($D58))),(VLOOKUP(SMALL(Order_Form!$D:$D,1+($D58)),Order_Form!$C:$Q,3,FALSE)),"")</f>
        <v/>
      </c>
      <c r="G58" s="64" t="str">
        <f>IFERROR(IF(E58=2,$AF$1,IF(AND(ISNUMBER(SMALL(Order_Form!$D:$D,1+($D58))),VLOOKUP(SMALL(Order_Form!$D:$D,1+($D58)),Order_Form!$C:$Q,6,FALSE)&gt;0),(VLOOKUP(SMALL(Order_Form!$D:$D,1+($D58)),Order_Form!$C:$Q,6,FALSE)),"")),"")</f>
        <v/>
      </c>
      <c r="H58" s="68" t="str">
        <f>IF(ISNUMBER(SMALL(Order_Form!$D:$D,1+($D58))),(VLOOKUP(SMALL(Order_Form!$D:$D,1+($D58)),Order_Form!$C:$Q,7,FALSE)),"")</f>
        <v/>
      </c>
      <c r="I58" s="61"/>
      <c r="J58" s="61"/>
      <c r="K58" s="61"/>
      <c r="L58" s="73" t="str">
        <f t="shared" si="13"/>
        <v/>
      </c>
      <c r="M58" s="64" t="str">
        <f t="shared" si="14"/>
        <v/>
      </c>
      <c r="N58" s="73" t="str">
        <f t="shared" si="2"/>
        <v/>
      </c>
      <c r="O58" s="73" t="str">
        <f t="shared" si="3"/>
        <v/>
      </c>
      <c r="P58" s="73" t="str">
        <f t="shared" si="4"/>
        <v/>
      </c>
      <c r="Q58" s="73" t="str">
        <f t="shared" si="5"/>
        <v/>
      </c>
      <c r="R58" s="73" t="str">
        <f t="shared" si="6"/>
        <v/>
      </c>
      <c r="S58" s="64" t="str">
        <f t="shared" si="15"/>
        <v/>
      </c>
      <c r="T58" s="107" t="str">
        <f t="shared" si="7"/>
        <v/>
      </c>
      <c r="U58" s="74" t="str">
        <f t="shared" si="8"/>
        <v/>
      </c>
      <c r="V58" s="74"/>
      <c r="W58" s="74"/>
      <c r="Z58" s="61">
        <f t="shared" si="16"/>
        <v>0</v>
      </c>
    </row>
    <row r="59" spans="2:26" ht="31.9" customHeight="1" x14ac:dyDescent="0.25">
      <c r="B59" s="61">
        <f t="shared" si="0"/>
        <v>0</v>
      </c>
      <c r="C59" s="61" t="str">
        <f t="shared" si="17"/>
        <v/>
      </c>
      <c r="D59" s="61">
        <v>45</v>
      </c>
      <c r="E59" s="61" t="str">
        <f>IF(ISNUMBER(SMALL(Order_Form!$D:$D,1+($D59))),(VLOOKUP(SMALL(Order_Form!$D:$D,1+($D59)),Order_Form!$C:$Q,3,FALSE)),"")</f>
        <v/>
      </c>
      <c r="G59" s="64" t="str">
        <f>IFERROR(IF(E59=2,$AF$1,IF(AND(ISNUMBER(SMALL(Order_Form!$D:$D,1+($D59))),VLOOKUP(SMALL(Order_Form!$D:$D,1+($D59)),Order_Form!$C:$Q,6,FALSE)&gt;0),(VLOOKUP(SMALL(Order_Form!$D:$D,1+($D59)),Order_Form!$C:$Q,6,FALSE)),"")),"")</f>
        <v/>
      </c>
      <c r="H59" s="68" t="str">
        <f>IF(ISNUMBER(SMALL(Order_Form!$D:$D,1+($D59))),(VLOOKUP(SMALL(Order_Form!$D:$D,1+($D59)),Order_Form!$C:$Q,7,FALSE)),"")</f>
        <v/>
      </c>
      <c r="I59" s="61"/>
      <c r="J59" s="61"/>
      <c r="K59" s="61"/>
      <c r="L59" s="73" t="str">
        <f t="shared" si="13"/>
        <v/>
      </c>
      <c r="M59" s="64" t="str">
        <f t="shared" si="14"/>
        <v/>
      </c>
      <c r="N59" s="73" t="str">
        <f t="shared" si="2"/>
        <v/>
      </c>
      <c r="O59" s="73" t="str">
        <f t="shared" si="3"/>
        <v/>
      </c>
      <c r="P59" s="73" t="str">
        <f t="shared" si="4"/>
        <v/>
      </c>
      <c r="Q59" s="73" t="str">
        <f t="shared" si="5"/>
        <v/>
      </c>
      <c r="R59" s="73" t="str">
        <f t="shared" si="6"/>
        <v/>
      </c>
      <c r="S59" s="64" t="str">
        <f t="shared" si="15"/>
        <v/>
      </c>
      <c r="T59" s="107" t="str">
        <f t="shared" si="7"/>
        <v/>
      </c>
      <c r="U59" s="74" t="str">
        <f t="shared" si="8"/>
        <v/>
      </c>
      <c r="V59" s="74"/>
      <c r="W59" s="74"/>
      <c r="Z59" s="61">
        <f t="shared" si="16"/>
        <v>0</v>
      </c>
    </row>
    <row r="60" spans="2:26" ht="31.9" customHeight="1" x14ac:dyDescent="0.25">
      <c r="B60" s="61">
        <f t="shared" si="0"/>
        <v>0</v>
      </c>
      <c r="C60" s="61" t="str">
        <f t="shared" si="17"/>
        <v/>
      </c>
      <c r="D60" s="61">
        <v>46</v>
      </c>
      <c r="E60" s="61" t="str">
        <f>IF(ISNUMBER(SMALL(Order_Form!$D:$D,1+($D60))),(VLOOKUP(SMALL(Order_Form!$D:$D,1+($D60)),Order_Form!$C:$Q,3,FALSE)),"")</f>
        <v/>
      </c>
      <c r="G60" s="64" t="str">
        <f>IFERROR(IF(E60=2,$AF$1,IF(AND(ISNUMBER(SMALL(Order_Form!$D:$D,1+($D60))),VLOOKUP(SMALL(Order_Form!$D:$D,1+($D60)),Order_Form!$C:$Q,6,FALSE)&gt;0),(VLOOKUP(SMALL(Order_Form!$D:$D,1+($D60)),Order_Form!$C:$Q,6,FALSE)),"")),"")</f>
        <v/>
      </c>
      <c r="H60" s="68" t="str">
        <f>IF(ISNUMBER(SMALL(Order_Form!$D:$D,1+($D60))),(VLOOKUP(SMALL(Order_Form!$D:$D,1+($D60)),Order_Form!$C:$Q,7,FALSE)),"")</f>
        <v/>
      </c>
      <c r="I60" s="61"/>
      <c r="J60" s="61"/>
      <c r="K60" s="61"/>
      <c r="L60" s="73" t="str">
        <f t="shared" si="13"/>
        <v/>
      </c>
      <c r="M60" s="64" t="str">
        <f t="shared" si="14"/>
        <v/>
      </c>
      <c r="N60" s="73" t="str">
        <f t="shared" si="2"/>
        <v/>
      </c>
      <c r="O60" s="73" t="str">
        <f t="shared" si="3"/>
        <v/>
      </c>
      <c r="P60" s="73" t="str">
        <f t="shared" si="4"/>
        <v/>
      </c>
      <c r="Q60" s="73" t="str">
        <f t="shared" si="5"/>
        <v/>
      </c>
      <c r="R60" s="73" t="str">
        <f t="shared" si="6"/>
        <v/>
      </c>
      <c r="S60" s="64" t="str">
        <f t="shared" si="15"/>
        <v/>
      </c>
      <c r="T60" s="107" t="str">
        <f t="shared" si="7"/>
        <v/>
      </c>
      <c r="U60" s="74" t="str">
        <f t="shared" si="8"/>
        <v/>
      </c>
      <c r="V60" s="74"/>
      <c r="W60" s="74"/>
      <c r="Z60" s="61">
        <f t="shared" si="16"/>
        <v>0</v>
      </c>
    </row>
    <row r="61" spans="2:26" ht="31.9" customHeight="1" x14ac:dyDescent="0.25">
      <c r="B61" s="61">
        <f t="shared" si="0"/>
        <v>0</v>
      </c>
      <c r="C61" s="61" t="str">
        <f t="shared" si="17"/>
        <v/>
      </c>
      <c r="D61" s="61">
        <v>47</v>
      </c>
      <c r="E61" s="61" t="str">
        <f>IF(ISNUMBER(SMALL(Order_Form!$D:$D,1+($D61))),(VLOOKUP(SMALL(Order_Form!$D:$D,1+($D61)),Order_Form!$C:$Q,3,FALSE)),"")</f>
        <v/>
      </c>
      <c r="G61" s="64" t="str">
        <f>IFERROR(IF(E61=2,$AF$1,IF(AND(ISNUMBER(SMALL(Order_Form!$D:$D,1+($D61))),VLOOKUP(SMALL(Order_Form!$D:$D,1+($D61)),Order_Form!$C:$Q,6,FALSE)&gt;0),(VLOOKUP(SMALL(Order_Form!$D:$D,1+($D61)),Order_Form!$C:$Q,6,FALSE)),"")),"")</f>
        <v/>
      </c>
      <c r="H61" s="68" t="str">
        <f>IF(ISNUMBER(SMALL(Order_Form!$D:$D,1+($D61))),(VLOOKUP(SMALL(Order_Form!$D:$D,1+($D61)),Order_Form!$C:$Q,7,FALSE)),"")</f>
        <v/>
      </c>
      <c r="I61" s="61"/>
      <c r="J61" s="61"/>
      <c r="K61" s="61"/>
      <c r="L61" s="73" t="str">
        <f t="shared" si="13"/>
        <v/>
      </c>
      <c r="M61" s="64" t="str">
        <f t="shared" si="14"/>
        <v/>
      </c>
      <c r="N61" s="73" t="str">
        <f t="shared" si="2"/>
        <v/>
      </c>
      <c r="O61" s="73" t="str">
        <f t="shared" si="3"/>
        <v/>
      </c>
      <c r="P61" s="73" t="str">
        <f t="shared" si="4"/>
        <v/>
      </c>
      <c r="Q61" s="73" t="str">
        <f t="shared" si="5"/>
        <v/>
      </c>
      <c r="R61" s="73" t="str">
        <f t="shared" si="6"/>
        <v/>
      </c>
      <c r="S61" s="64" t="str">
        <f t="shared" si="15"/>
        <v/>
      </c>
      <c r="T61" s="107" t="str">
        <f t="shared" si="7"/>
        <v/>
      </c>
      <c r="U61" s="74" t="str">
        <f t="shared" si="8"/>
        <v/>
      </c>
      <c r="V61" s="74"/>
      <c r="W61" s="74"/>
      <c r="Z61" s="61">
        <f t="shared" si="16"/>
        <v>0</v>
      </c>
    </row>
    <row r="62" spans="2:26" ht="31.9" customHeight="1" x14ac:dyDescent="0.25">
      <c r="B62" s="61">
        <f t="shared" si="0"/>
        <v>0</v>
      </c>
      <c r="C62" s="61" t="str">
        <f t="shared" si="17"/>
        <v/>
      </c>
      <c r="D62" s="61">
        <v>48</v>
      </c>
      <c r="E62" s="61" t="str">
        <f>IF(ISNUMBER(SMALL(Order_Form!$D:$D,1+($D62))),(VLOOKUP(SMALL(Order_Form!$D:$D,1+($D62)),Order_Form!$C:$Q,3,FALSE)),"")</f>
        <v/>
      </c>
      <c r="G62" s="64" t="str">
        <f>IFERROR(IF(E62=2,$AF$1,IF(AND(ISNUMBER(SMALL(Order_Form!$D:$D,1+($D62))),VLOOKUP(SMALL(Order_Form!$D:$D,1+($D62)),Order_Form!$C:$Q,6,FALSE)&gt;0),(VLOOKUP(SMALL(Order_Form!$D:$D,1+($D62)),Order_Form!$C:$Q,6,FALSE)),"")),"")</f>
        <v/>
      </c>
      <c r="H62" s="68" t="str">
        <f>IF(ISNUMBER(SMALL(Order_Form!$D:$D,1+($D62))),(VLOOKUP(SMALL(Order_Form!$D:$D,1+($D62)),Order_Form!$C:$Q,7,FALSE)),"")</f>
        <v/>
      </c>
      <c r="I62" s="61"/>
      <c r="J62" s="61"/>
      <c r="K62" s="61"/>
      <c r="L62" s="73" t="str">
        <f t="shared" si="13"/>
        <v/>
      </c>
      <c r="M62" s="64" t="str">
        <f t="shared" si="14"/>
        <v/>
      </c>
      <c r="N62" s="73" t="str">
        <f t="shared" si="2"/>
        <v/>
      </c>
      <c r="O62" s="73" t="str">
        <f t="shared" si="3"/>
        <v/>
      </c>
      <c r="P62" s="73" t="str">
        <f t="shared" si="4"/>
        <v/>
      </c>
      <c r="Q62" s="73" t="str">
        <f t="shared" si="5"/>
        <v/>
      </c>
      <c r="R62" s="73" t="str">
        <f t="shared" si="6"/>
        <v/>
      </c>
      <c r="S62" s="64" t="str">
        <f t="shared" si="15"/>
        <v/>
      </c>
      <c r="T62" s="107" t="str">
        <f t="shared" si="7"/>
        <v/>
      </c>
      <c r="U62" s="74" t="str">
        <f t="shared" si="8"/>
        <v/>
      </c>
      <c r="V62" s="74"/>
      <c r="W62" s="74"/>
      <c r="Z62" s="61">
        <f t="shared" si="16"/>
        <v>0</v>
      </c>
    </row>
    <row r="63" spans="2:26" ht="31.9" customHeight="1" x14ac:dyDescent="0.25">
      <c r="B63" s="61">
        <f t="shared" si="0"/>
        <v>0</v>
      </c>
      <c r="C63" s="61" t="str">
        <f t="shared" si="17"/>
        <v/>
      </c>
      <c r="D63" s="61">
        <v>49</v>
      </c>
      <c r="E63" s="61" t="str">
        <f>IF(ISNUMBER(SMALL(Order_Form!$D:$D,1+($D63))),(VLOOKUP(SMALL(Order_Form!$D:$D,1+($D63)),Order_Form!$C:$Q,3,FALSE)),"")</f>
        <v/>
      </c>
      <c r="G63" s="64" t="str">
        <f>IFERROR(IF(E63=2,$AF$1,IF(AND(ISNUMBER(SMALL(Order_Form!$D:$D,1+($D63))),VLOOKUP(SMALL(Order_Form!$D:$D,1+($D63)),Order_Form!$C:$Q,6,FALSE)&gt;0),(VLOOKUP(SMALL(Order_Form!$D:$D,1+($D63)),Order_Form!$C:$Q,6,FALSE)),"")),"")</f>
        <v/>
      </c>
      <c r="H63" s="68" t="str">
        <f>IF(ISNUMBER(SMALL(Order_Form!$D:$D,1+($D63))),(VLOOKUP(SMALL(Order_Form!$D:$D,1+($D63)),Order_Form!$C:$Q,7,FALSE)),"")</f>
        <v/>
      </c>
      <c r="I63" s="61"/>
      <c r="J63" s="61"/>
      <c r="K63" s="61"/>
      <c r="L63" s="73" t="str">
        <f t="shared" si="13"/>
        <v/>
      </c>
      <c r="M63" s="64" t="str">
        <f t="shared" si="14"/>
        <v/>
      </c>
      <c r="N63" s="73" t="str">
        <f t="shared" si="2"/>
        <v/>
      </c>
      <c r="O63" s="73" t="str">
        <f t="shared" si="3"/>
        <v/>
      </c>
      <c r="P63" s="73" t="str">
        <f t="shared" si="4"/>
        <v/>
      </c>
      <c r="Q63" s="73" t="str">
        <f t="shared" si="5"/>
        <v/>
      </c>
      <c r="R63" s="73" t="str">
        <f t="shared" si="6"/>
        <v/>
      </c>
      <c r="S63" s="64" t="str">
        <f t="shared" si="15"/>
        <v/>
      </c>
      <c r="T63" s="107" t="str">
        <f t="shared" si="7"/>
        <v/>
      </c>
      <c r="U63" s="74" t="str">
        <f t="shared" si="8"/>
        <v/>
      </c>
      <c r="V63" s="74"/>
      <c r="W63" s="74"/>
      <c r="Z63" s="61">
        <f t="shared" si="16"/>
        <v>0</v>
      </c>
    </row>
    <row r="64" spans="2:26" ht="31.9" customHeight="1" x14ac:dyDescent="0.25">
      <c r="B64" s="61">
        <f t="shared" si="0"/>
        <v>0</v>
      </c>
      <c r="C64" s="61" t="str">
        <f t="shared" si="17"/>
        <v/>
      </c>
      <c r="D64" s="61">
        <v>50</v>
      </c>
      <c r="E64" s="61" t="str">
        <f>IF(ISNUMBER(SMALL(Order_Form!$D:$D,1+($D64))),(VLOOKUP(SMALL(Order_Form!$D:$D,1+($D64)),Order_Form!$C:$Q,3,FALSE)),"")</f>
        <v/>
      </c>
      <c r="G64" s="64" t="str">
        <f>IFERROR(IF(E64=2,$AF$1,IF(AND(ISNUMBER(SMALL(Order_Form!$D:$D,1+($D64))),VLOOKUP(SMALL(Order_Form!$D:$D,1+($D64)),Order_Form!$C:$Q,6,FALSE)&gt;0),(VLOOKUP(SMALL(Order_Form!$D:$D,1+($D64)),Order_Form!$C:$Q,6,FALSE)),"")),"")</f>
        <v/>
      </c>
      <c r="H64" s="68" t="str">
        <f>IF(ISNUMBER(SMALL(Order_Form!$D:$D,1+($D64))),(VLOOKUP(SMALL(Order_Form!$D:$D,1+($D64)),Order_Form!$C:$Q,7,FALSE)),"")</f>
        <v/>
      </c>
      <c r="I64" s="61"/>
      <c r="J64" s="61"/>
      <c r="K64" s="61"/>
      <c r="L64" s="73" t="str">
        <f t="shared" si="13"/>
        <v/>
      </c>
      <c r="M64" s="64" t="str">
        <f t="shared" si="14"/>
        <v/>
      </c>
      <c r="N64" s="73" t="str">
        <f t="shared" si="2"/>
        <v/>
      </c>
      <c r="O64" s="73" t="str">
        <f t="shared" si="3"/>
        <v/>
      </c>
      <c r="P64" s="73" t="str">
        <f t="shared" si="4"/>
        <v/>
      </c>
      <c r="Q64" s="73" t="str">
        <f t="shared" si="5"/>
        <v/>
      </c>
      <c r="R64" s="73" t="str">
        <f t="shared" si="6"/>
        <v/>
      </c>
      <c r="S64" s="64" t="str">
        <f t="shared" si="15"/>
        <v/>
      </c>
      <c r="T64" s="107" t="str">
        <f t="shared" si="7"/>
        <v/>
      </c>
      <c r="U64" s="74" t="str">
        <f t="shared" si="8"/>
        <v/>
      </c>
      <c r="V64" s="74"/>
      <c r="W64" s="74"/>
      <c r="Z64" s="61">
        <f t="shared" si="16"/>
        <v>0</v>
      </c>
    </row>
    <row r="65" spans="2:26" ht="31.9" customHeight="1" x14ac:dyDescent="0.25">
      <c r="B65" s="61">
        <f t="shared" si="0"/>
        <v>0</v>
      </c>
      <c r="C65" s="61" t="str">
        <f t="shared" si="17"/>
        <v/>
      </c>
      <c r="D65" s="61">
        <v>51</v>
      </c>
      <c r="E65" s="61" t="str">
        <f>IF(ISNUMBER(SMALL(Order_Form!$D:$D,1+($D65))),(VLOOKUP(SMALL(Order_Form!$D:$D,1+($D65)),Order_Form!$C:$Q,3,FALSE)),"")</f>
        <v/>
      </c>
      <c r="G65" s="64" t="str">
        <f>IFERROR(IF(E65=2,$AF$1,IF(AND(ISNUMBER(SMALL(Order_Form!$D:$D,1+($D65))),VLOOKUP(SMALL(Order_Form!$D:$D,1+($D65)),Order_Form!$C:$Q,6,FALSE)&gt;0),(VLOOKUP(SMALL(Order_Form!$D:$D,1+($D65)),Order_Form!$C:$Q,6,FALSE)),"")),"")</f>
        <v/>
      </c>
      <c r="H65" s="68" t="str">
        <f>IF(ISNUMBER(SMALL(Order_Form!$D:$D,1+($D65))),(VLOOKUP(SMALL(Order_Form!$D:$D,1+($D65)),Order_Form!$C:$Q,7,FALSE)),"")</f>
        <v/>
      </c>
      <c r="I65" s="61"/>
      <c r="J65" s="61"/>
      <c r="K65" s="61"/>
      <c r="L65" s="73" t="str">
        <f t="shared" si="13"/>
        <v/>
      </c>
      <c r="M65" s="64" t="str">
        <f t="shared" si="14"/>
        <v/>
      </c>
      <c r="N65" s="73" t="str">
        <f t="shared" si="2"/>
        <v/>
      </c>
      <c r="O65" s="73" t="str">
        <f t="shared" si="3"/>
        <v/>
      </c>
      <c r="P65" s="73" t="str">
        <f t="shared" si="4"/>
        <v/>
      </c>
      <c r="Q65" s="73" t="str">
        <f t="shared" si="5"/>
        <v/>
      </c>
      <c r="R65" s="73" t="str">
        <f t="shared" si="6"/>
        <v/>
      </c>
      <c r="S65" s="64" t="str">
        <f t="shared" si="15"/>
        <v/>
      </c>
      <c r="T65" s="107" t="str">
        <f t="shared" si="7"/>
        <v/>
      </c>
      <c r="U65" s="74" t="str">
        <f t="shared" si="8"/>
        <v/>
      </c>
      <c r="V65" s="74"/>
      <c r="W65" s="74"/>
      <c r="Z65" s="61">
        <f t="shared" si="16"/>
        <v>0</v>
      </c>
    </row>
    <row r="66" spans="2:26" ht="31.9" customHeight="1" x14ac:dyDescent="0.25">
      <c r="B66" s="61">
        <f t="shared" si="0"/>
        <v>0</v>
      </c>
      <c r="C66" s="61" t="str">
        <f t="shared" si="17"/>
        <v/>
      </c>
      <c r="D66" s="61">
        <v>52</v>
      </c>
      <c r="E66" s="61" t="str">
        <f>IF(ISNUMBER(SMALL(Order_Form!$D:$D,1+($D66))),(VLOOKUP(SMALL(Order_Form!$D:$D,1+($D66)),Order_Form!$C:$Q,3,FALSE)),"")</f>
        <v/>
      </c>
      <c r="G66" s="64" t="str">
        <f>IFERROR(IF(E66=2,$AF$1,IF(AND(ISNUMBER(SMALL(Order_Form!$D:$D,1+($D66))),VLOOKUP(SMALL(Order_Form!$D:$D,1+($D66)),Order_Form!$C:$Q,6,FALSE)&gt;0),(VLOOKUP(SMALL(Order_Form!$D:$D,1+($D66)),Order_Form!$C:$Q,6,FALSE)),"")),"")</f>
        <v/>
      </c>
      <c r="H66" s="68" t="str">
        <f>IF(ISNUMBER(SMALL(Order_Form!$D:$D,1+($D66))),(VLOOKUP(SMALL(Order_Form!$D:$D,1+($D66)),Order_Form!$C:$Q,7,FALSE)),"")</f>
        <v/>
      </c>
      <c r="I66" s="61"/>
      <c r="J66" s="61"/>
      <c r="K66" s="61"/>
      <c r="L66" s="73" t="str">
        <f t="shared" si="13"/>
        <v/>
      </c>
      <c r="M66" s="64" t="str">
        <f t="shared" si="14"/>
        <v/>
      </c>
      <c r="N66" s="73" t="str">
        <f t="shared" si="2"/>
        <v/>
      </c>
      <c r="O66" s="73" t="str">
        <f t="shared" si="3"/>
        <v/>
      </c>
      <c r="P66" s="73" t="str">
        <f t="shared" si="4"/>
        <v/>
      </c>
      <c r="Q66" s="73" t="str">
        <f t="shared" si="5"/>
        <v/>
      </c>
      <c r="R66" s="73" t="str">
        <f t="shared" si="6"/>
        <v/>
      </c>
      <c r="S66" s="64" t="str">
        <f t="shared" si="15"/>
        <v/>
      </c>
      <c r="T66" s="107" t="str">
        <f t="shared" si="7"/>
        <v/>
      </c>
      <c r="U66" s="74" t="str">
        <f t="shared" si="8"/>
        <v/>
      </c>
      <c r="V66" s="74"/>
      <c r="W66" s="74"/>
      <c r="Z66" s="61">
        <f t="shared" si="16"/>
        <v>0</v>
      </c>
    </row>
    <row r="67" spans="2:26" ht="31.9" customHeight="1" x14ac:dyDescent="0.25">
      <c r="B67" s="61">
        <f t="shared" si="0"/>
        <v>0</v>
      </c>
      <c r="C67" s="61" t="str">
        <f t="shared" si="17"/>
        <v/>
      </c>
      <c r="D67" s="61">
        <v>53</v>
      </c>
      <c r="E67" s="61" t="str">
        <f>IF(ISNUMBER(SMALL(Order_Form!$D:$D,1+($D67))),(VLOOKUP(SMALL(Order_Form!$D:$D,1+($D67)),Order_Form!$C:$Q,3,FALSE)),"")</f>
        <v/>
      </c>
      <c r="G67" s="64" t="str">
        <f>IFERROR(IF(E67=2,$AF$1,IF(AND(ISNUMBER(SMALL(Order_Form!$D:$D,1+($D67))),VLOOKUP(SMALL(Order_Form!$D:$D,1+($D67)),Order_Form!$C:$Q,6,FALSE)&gt;0),(VLOOKUP(SMALL(Order_Form!$D:$D,1+($D67)),Order_Form!$C:$Q,6,FALSE)),"")),"")</f>
        <v/>
      </c>
      <c r="H67" s="68" t="str">
        <f>IF(ISNUMBER(SMALL(Order_Form!$D:$D,1+($D67))),(VLOOKUP(SMALL(Order_Form!$D:$D,1+($D67)),Order_Form!$C:$Q,7,FALSE)),"")</f>
        <v/>
      </c>
      <c r="I67" s="61"/>
      <c r="J67" s="61"/>
      <c r="K67" s="61"/>
      <c r="L67" s="73" t="str">
        <f t="shared" si="13"/>
        <v/>
      </c>
      <c r="M67" s="64" t="str">
        <f t="shared" si="14"/>
        <v/>
      </c>
      <c r="N67" s="73" t="str">
        <f t="shared" si="2"/>
        <v/>
      </c>
      <c r="O67" s="73" t="str">
        <f t="shared" si="3"/>
        <v/>
      </c>
      <c r="P67" s="73" t="str">
        <f t="shared" si="4"/>
        <v/>
      </c>
      <c r="Q67" s="73" t="str">
        <f t="shared" si="5"/>
        <v/>
      </c>
      <c r="R67" s="73" t="str">
        <f t="shared" si="6"/>
        <v/>
      </c>
      <c r="S67" s="64" t="str">
        <f t="shared" si="15"/>
        <v/>
      </c>
      <c r="T67" s="107" t="str">
        <f t="shared" si="7"/>
        <v/>
      </c>
      <c r="U67" s="74" t="str">
        <f t="shared" si="8"/>
        <v/>
      </c>
      <c r="V67" s="74"/>
      <c r="W67" s="74"/>
      <c r="Z67" s="61">
        <f t="shared" si="16"/>
        <v>0</v>
      </c>
    </row>
    <row r="68" spans="2:26" ht="31.9" customHeight="1" x14ac:dyDescent="0.25">
      <c r="B68" s="61">
        <f t="shared" si="0"/>
        <v>0</v>
      </c>
      <c r="C68" s="61" t="str">
        <f t="shared" si="17"/>
        <v/>
      </c>
      <c r="D68" s="61">
        <v>54</v>
      </c>
      <c r="E68" s="61" t="str">
        <f>IF(ISNUMBER(SMALL(Order_Form!$D:$D,1+($D68))),(VLOOKUP(SMALL(Order_Form!$D:$D,1+($D68)),Order_Form!$C:$Q,3,FALSE)),"")</f>
        <v/>
      </c>
      <c r="G68" s="64" t="str">
        <f>IFERROR(IF(E68=2,$AF$1,IF(AND(ISNUMBER(SMALL(Order_Form!$D:$D,1+($D68))),VLOOKUP(SMALL(Order_Form!$D:$D,1+($D68)),Order_Form!$C:$Q,6,FALSE)&gt;0),(VLOOKUP(SMALL(Order_Form!$D:$D,1+($D68)),Order_Form!$C:$Q,6,FALSE)),"")),"")</f>
        <v/>
      </c>
      <c r="H68" s="68" t="str">
        <f>IF(ISNUMBER(SMALL(Order_Form!$D:$D,1+($D68))),(VLOOKUP(SMALL(Order_Form!$D:$D,1+($D68)),Order_Form!$C:$Q,7,FALSE)),"")</f>
        <v/>
      </c>
      <c r="I68" s="61"/>
      <c r="J68" s="61"/>
      <c r="K68" s="61"/>
      <c r="L68" s="73" t="str">
        <f t="shared" si="13"/>
        <v/>
      </c>
      <c r="M68" s="64" t="str">
        <f t="shared" si="14"/>
        <v/>
      </c>
      <c r="N68" s="73" t="str">
        <f t="shared" si="2"/>
        <v/>
      </c>
      <c r="O68" s="73" t="str">
        <f t="shared" si="3"/>
        <v/>
      </c>
      <c r="P68" s="73" t="str">
        <f t="shared" si="4"/>
        <v/>
      </c>
      <c r="Q68" s="73" t="str">
        <f t="shared" si="5"/>
        <v/>
      </c>
      <c r="R68" s="73" t="str">
        <f t="shared" si="6"/>
        <v/>
      </c>
      <c r="S68" s="64" t="str">
        <f t="shared" si="15"/>
        <v/>
      </c>
      <c r="T68" s="107" t="str">
        <f t="shared" si="7"/>
        <v/>
      </c>
      <c r="U68" s="74" t="str">
        <f t="shared" si="8"/>
        <v/>
      </c>
      <c r="V68" s="74"/>
      <c r="W68" s="74"/>
      <c r="Z68" s="61">
        <f t="shared" si="16"/>
        <v>0</v>
      </c>
    </row>
    <row r="69" spans="2:26" ht="31.9" customHeight="1" x14ac:dyDescent="0.25">
      <c r="B69" s="61">
        <f t="shared" si="0"/>
        <v>0</v>
      </c>
      <c r="C69" s="61" t="str">
        <f t="shared" si="17"/>
        <v/>
      </c>
      <c r="D69" s="61">
        <v>55</v>
      </c>
      <c r="E69" s="61" t="str">
        <f>IF(ISNUMBER(SMALL(Order_Form!$D:$D,1+($D69))),(VLOOKUP(SMALL(Order_Form!$D:$D,1+($D69)),Order_Form!$C:$Q,3,FALSE)),"")</f>
        <v/>
      </c>
      <c r="G69" s="64" t="str">
        <f>IFERROR(IF(E69=2,$AF$1,IF(AND(ISNUMBER(SMALL(Order_Form!$D:$D,1+($D69))),VLOOKUP(SMALL(Order_Form!$D:$D,1+($D69)),Order_Form!$C:$Q,6,FALSE)&gt;0),(VLOOKUP(SMALL(Order_Form!$D:$D,1+($D69)),Order_Form!$C:$Q,6,FALSE)),"")),"")</f>
        <v/>
      </c>
      <c r="H69" s="68" t="str">
        <f>IF(ISNUMBER(SMALL(Order_Form!$D:$D,1+($D69))),(VLOOKUP(SMALL(Order_Form!$D:$D,1+($D69)),Order_Form!$C:$Q,7,FALSE)),"")</f>
        <v/>
      </c>
      <c r="I69" s="61"/>
      <c r="J69" s="61"/>
      <c r="K69" s="61"/>
      <c r="L69" s="73" t="str">
        <f t="shared" si="13"/>
        <v/>
      </c>
      <c r="M69" s="64" t="str">
        <f t="shared" si="14"/>
        <v/>
      </c>
      <c r="N69" s="73" t="str">
        <f t="shared" si="2"/>
        <v/>
      </c>
      <c r="O69" s="73" t="str">
        <f t="shared" si="3"/>
        <v/>
      </c>
      <c r="P69" s="73" t="str">
        <f t="shared" si="4"/>
        <v/>
      </c>
      <c r="Q69" s="73" t="str">
        <f t="shared" si="5"/>
        <v/>
      </c>
      <c r="R69" s="73" t="str">
        <f t="shared" si="6"/>
        <v/>
      </c>
      <c r="S69" s="64" t="str">
        <f t="shared" si="15"/>
        <v/>
      </c>
      <c r="T69" s="107" t="str">
        <f t="shared" si="7"/>
        <v/>
      </c>
      <c r="U69" s="74" t="str">
        <f t="shared" si="8"/>
        <v/>
      </c>
      <c r="V69" s="74"/>
      <c r="W69" s="74"/>
      <c r="Z69" s="61">
        <f t="shared" si="16"/>
        <v>0</v>
      </c>
    </row>
    <row r="70" spans="2:26" ht="31.9" customHeight="1" x14ac:dyDescent="0.25">
      <c r="B70" s="61">
        <f t="shared" si="0"/>
        <v>0</v>
      </c>
      <c r="C70" s="61" t="str">
        <f t="shared" si="17"/>
        <v/>
      </c>
      <c r="D70" s="61">
        <v>56</v>
      </c>
      <c r="E70" s="61" t="str">
        <f>IF(ISNUMBER(SMALL(Order_Form!$D:$D,1+($D70))),(VLOOKUP(SMALL(Order_Form!$D:$D,1+($D70)),Order_Form!$C:$Q,3,FALSE)),"")</f>
        <v/>
      </c>
      <c r="G70" s="64" t="str">
        <f>IFERROR(IF(E70=2,$AF$1,IF(AND(ISNUMBER(SMALL(Order_Form!$D:$D,1+($D70))),VLOOKUP(SMALL(Order_Form!$D:$D,1+($D70)),Order_Form!$C:$Q,6,FALSE)&gt;0),(VLOOKUP(SMALL(Order_Form!$D:$D,1+($D70)),Order_Form!$C:$Q,6,FALSE)),"")),"")</f>
        <v/>
      </c>
      <c r="H70" s="68" t="str">
        <f>IF(ISNUMBER(SMALL(Order_Form!$D:$D,1+($D70))),(VLOOKUP(SMALL(Order_Form!$D:$D,1+($D70)),Order_Form!$C:$Q,7,FALSE)),"")</f>
        <v/>
      </c>
      <c r="I70" s="61"/>
      <c r="J70" s="61"/>
      <c r="K70" s="61"/>
      <c r="L70" s="73" t="str">
        <f t="shared" si="13"/>
        <v/>
      </c>
      <c r="M70" s="64" t="str">
        <f t="shared" si="14"/>
        <v/>
      </c>
      <c r="N70" s="73" t="str">
        <f t="shared" si="2"/>
        <v/>
      </c>
      <c r="O70" s="73" t="str">
        <f t="shared" si="3"/>
        <v/>
      </c>
      <c r="P70" s="73" t="str">
        <f t="shared" si="4"/>
        <v/>
      </c>
      <c r="Q70" s="73" t="str">
        <f t="shared" si="5"/>
        <v/>
      </c>
      <c r="R70" s="73" t="str">
        <f t="shared" si="6"/>
        <v/>
      </c>
      <c r="S70" s="64" t="str">
        <f t="shared" si="15"/>
        <v/>
      </c>
      <c r="T70" s="107" t="str">
        <f t="shared" si="7"/>
        <v/>
      </c>
      <c r="U70" s="74" t="str">
        <f t="shared" si="8"/>
        <v/>
      </c>
      <c r="V70" s="74"/>
      <c r="W70" s="74"/>
      <c r="Z70" s="61">
        <f t="shared" si="16"/>
        <v>0</v>
      </c>
    </row>
    <row r="71" spans="2:26" ht="31.9" customHeight="1" x14ac:dyDescent="0.25">
      <c r="B71" s="61">
        <f t="shared" si="0"/>
        <v>0</v>
      </c>
      <c r="C71" s="61" t="str">
        <f t="shared" si="17"/>
        <v/>
      </c>
      <c r="D71" s="61">
        <v>57</v>
      </c>
      <c r="E71" s="61" t="str">
        <f>IF(ISNUMBER(SMALL(Order_Form!$D:$D,1+($D71))),(VLOOKUP(SMALL(Order_Form!$D:$D,1+($D71)),Order_Form!$C:$Q,3,FALSE)),"")</f>
        <v/>
      </c>
      <c r="G71" s="64" t="str">
        <f>IFERROR(IF(E71=2,$AF$1,IF(AND(ISNUMBER(SMALL(Order_Form!$D:$D,1+($D71))),VLOOKUP(SMALL(Order_Form!$D:$D,1+($D71)),Order_Form!$C:$Q,6,FALSE)&gt;0),(VLOOKUP(SMALL(Order_Form!$D:$D,1+($D71)),Order_Form!$C:$Q,6,FALSE)),"")),"")</f>
        <v/>
      </c>
      <c r="H71" s="68" t="str">
        <f>IF(ISNUMBER(SMALL(Order_Form!$D:$D,1+($D71))),(VLOOKUP(SMALL(Order_Form!$D:$D,1+($D71)),Order_Form!$C:$Q,7,FALSE)),"")</f>
        <v/>
      </c>
      <c r="I71" s="61"/>
      <c r="J71" s="61"/>
      <c r="K71" s="61"/>
      <c r="L71" s="73" t="str">
        <f t="shared" si="13"/>
        <v/>
      </c>
      <c r="M71" s="64" t="str">
        <f t="shared" si="14"/>
        <v/>
      </c>
      <c r="N71" s="73" t="str">
        <f t="shared" si="2"/>
        <v/>
      </c>
      <c r="O71" s="73" t="str">
        <f t="shared" si="3"/>
        <v/>
      </c>
      <c r="P71" s="73" t="str">
        <f t="shared" si="4"/>
        <v/>
      </c>
      <c r="Q71" s="73" t="str">
        <f t="shared" si="5"/>
        <v/>
      </c>
      <c r="R71" s="73" t="str">
        <f t="shared" si="6"/>
        <v/>
      </c>
      <c r="S71" s="64" t="str">
        <f t="shared" si="15"/>
        <v/>
      </c>
      <c r="T71" s="107" t="str">
        <f t="shared" si="7"/>
        <v/>
      </c>
      <c r="U71" s="74" t="str">
        <f t="shared" si="8"/>
        <v/>
      </c>
      <c r="V71" s="74"/>
      <c r="W71" s="74"/>
      <c r="Z71" s="61">
        <f t="shared" si="16"/>
        <v>0</v>
      </c>
    </row>
    <row r="72" spans="2:26" ht="31.9" customHeight="1" x14ac:dyDescent="0.25">
      <c r="B72" s="61">
        <f t="shared" si="0"/>
        <v>0</v>
      </c>
      <c r="C72" s="61" t="str">
        <f t="shared" si="17"/>
        <v/>
      </c>
      <c r="D72" s="61">
        <v>58</v>
      </c>
      <c r="E72" s="61" t="str">
        <f>IF(ISNUMBER(SMALL(Order_Form!$D:$D,1+($D72))),(VLOOKUP(SMALL(Order_Form!$D:$D,1+($D72)),Order_Form!$C:$Q,3,FALSE)),"")</f>
        <v/>
      </c>
      <c r="G72" s="64" t="str">
        <f>IFERROR(IF(E72=2,$AF$1,IF(AND(ISNUMBER(SMALL(Order_Form!$D:$D,1+($D72))),VLOOKUP(SMALL(Order_Form!$D:$D,1+($D72)),Order_Form!$C:$Q,6,FALSE)&gt;0),(VLOOKUP(SMALL(Order_Form!$D:$D,1+($D72)),Order_Form!$C:$Q,6,FALSE)),"")),"")</f>
        <v/>
      </c>
      <c r="H72" s="68" t="str">
        <f>IF(ISNUMBER(SMALL(Order_Form!$D:$D,1+($D72))),(VLOOKUP(SMALL(Order_Form!$D:$D,1+($D72)),Order_Form!$C:$Q,7,FALSE)),"")</f>
        <v/>
      </c>
      <c r="I72" s="61"/>
      <c r="J72" s="61"/>
      <c r="K72" s="61"/>
      <c r="L72" s="73" t="str">
        <f t="shared" si="13"/>
        <v/>
      </c>
      <c r="M72" s="64" t="str">
        <f t="shared" si="14"/>
        <v/>
      </c>
      <c r="N72" s="73" t="str">
        <f t="shared" si="2"/>
        <v/>
      </c>
      <c r="O72" s="73" t="str">
        <f t="shared" si="3"/>
        <v/>
      </c>
      <c r="P72" s="73" t="str">
        <f t="shared" si="4"/>
        <v/>
      </c>
      <c r="Q72" s="73" t="str">
        <f t="shared" si="5"/>
        <v/>
      </c>
      <c r="R72" s="73" t="str">
        <f t="shared" si="6"/>
        <v/>
      </c>
      <c r="S72" s="64" t="str">
        <f t="shared" si="15"/>
        <v/>
      </c>
      <c r="T72" s="107" t="str">
        <f t="shared" si="7"/>
        <v/>
      </c>
      <c r="U72" s="74" t="str">
        <f t="shared" si="8"/>
        <v/>
      </c>
      <c r="V72" s="74"/>
      <c r="W72" s="74"/>
      <c r="Z72" s="61">
        <f t="shared" si="16"/>
        <v>0</v>
      </c>
    </row>
    <row r="73" spans="2:26" ht="31.9" customHeight="1" x14ac:dyDescent="0.25">
      <c r="B73" s="61">
        <f t="shared" si="0"/>
        <v>0</v>
      </c>
      <c r="C73" s="61" t="str">
        <f t="shared" si="17"/>
        <v/>
      </c>
      <c r="D73" s="61">
        <v>59</v>
      </c>
      <c r="E73" s="61" t="str">
        <f>IF(ISNUMBER(SMALL(Order_Form!$D:$D,1+($D73))),(VLOOKUP(SMALL(Order_Form!$D:$D,1+($D73)),Order_Form!$C:$Q,3,FALSE)),"")</f>
        <v/>
      </c>
      <c r="G73" s="64" t="str">
        <f>IFERROR(IF(E73=2,$AF$1,IF(AND(ISNUMBER(SMALL(Order_Form!$D:$D,1+($D73))),VLOOKUP(SMALL(Order_Form!$D:$D,1+($D73)),Order_Form!$C:$Q,6,FALSE)&gt;0),(VLOOKUP(SMALL(Order_Form!$D:$D,1+($D73)),Order_Form!$C:$Q,6,FALSE)),"")),"")</f>
        <v/>
      </c>
      <c r="H73" s="68" t="str">
        <f>IF(ISNUMBER(SMALL(Order_Form!$D:$D,1+($D73))),(VLOOKUP(SMALL(Order_Form!$D:$D,1+($D73)),Order_Form!$C:$Q,7,FALSE)),"")</f>
        <v/>
      </c>
      <c r="I73" s="61"/>
      <c r="J73" s="61"/>
      <c r="K73" s="61"/>
      <c r="L73" s="73" t="str">
        <f t="shared" si="13"/>
        <v/>
      </c>
      <c r="M73" s="64" t="str">
        <f t="shared" si="14"/>
        <v/>
      </c>
      <c r="N73" s="73" t="str">
        <f t="shared" si="2"/>
        <v/>
      </c>
      <c r="O73" s="73" t="str">
        <f t="shared" si="3"/>
        <v/>
      </c>
      <c r="P73" s="73" t="str">
        <f t="shared" si="4"/>
        <v/>
      </c>
      <c r="Q73" s="73" t="str">
        <f t="shared" si="5"/>
        <v/>
      </c>
      <c r="R73" s="73" t="str">
        <f t="shared" si="6"/>
        <v/>
      </c>
      <c r="S73" s="64" t="str">
        <f t="shared" si="15"/>
        <v/>
      </c>
      <c r="T73" s="107" t="str">
        <f t="shared" si="7"/>
        <v/>
      </c>
      <c r="U73" s="74" t="str">
        <f t="shared" si="8"/>
        <v/>
      </c>
      <c r="V73" s="74"/>
      <c r="W73" s="74"/>
      <c r="Z73" s="61">
        <f t="shared" si="16"/>
        <v>0</v>
      </c>
    </row>
    <row r="74" spans="2:26" ht="31.9" customHeight="1" x14ac:dyDescent="0.25">
      <c r="B74" s="61">
        <f t="shared" si="0"/>
        <v>0</v>
      </c>
      <c r="C74" s="61" t="str">
        <f t="shared" si="17"/>
        <v/>
      </c>
      <c r="D74" s="61">
        <v>60</v>
      </c>
      <c r="E74" s="61" t="str">
        <f>IF(ISNUMBER(SMALL(Order_Form!$D:$D,1+($D74))),(VLOOKUP(SMALL(Order_Form!$D:$D,1+($D74)),Order_Form!$C:$Q,3,FALSE)),"")</f>
        <v/>
      </c>
      <c r="G74" s="64" t="str">
        <f>IFERROR(IF(E74=2,$AF$1,IF(AND(ISNUMBER(SMALL(Order_Form!$D:$D,1+($D74))),VLOOKUP(SMALL(Order_Form!$D:$D,1+($D74)),Order_Form!$C:$Q,6,FALSE)&gt;0),(VLOOKUP(SMALL(Order_Form!$D:$D,1+($D74)),Order_Form!$C:$Q,6,FALSE)),"")),"")</f>
        <v/>
      </c>
      <c r="H74" s="68" t="str">
        <f>IF(ISNUMBER(SMALL(Order_Form!$D:$D,1+($D74))),(VLOOKUP(SMALL(Order_Form!$D:$D,1+($D74)),Order_Form!$C:$Q,7,FALSE)),"")</f>
        <v/>
      </c>
      <c r="I74" s="61"/>
      <c r="J74" s="61"/>
      <c r="K74" s="61"/>
      <c r="L74" s="73" t="str">
        <f t="shared" si="13"/>
        <v/>
      </c>
      <c r="M74" s="64" t="str">
        <f t="shared" si="14"/>
        <v/>
      </c>
      <c r="N74" s="73" t="str">
        <f t="shared" si="2"/>
        <v/>
      </c>
      <c r="O74" s="73" t="str">
        <f t="shared" si="3"/>
        <v/>
      </c>
      <c r="P74" s="73" t="str">
        <f t="shared" si="4"/>
        <v/>
      </c>
      <c r="Q74" s="73" t="str">
        <f t="shared" si="5"/>
        <v/>
      </c>
      <c r="R74" s="73" t="str">
        <f t="shared" si="6"/>
        <v/>
      </c>
      <c r="S74" s="64" t="str">
        <f t="shared" si="15"/>
        <v/>
      </c>
      <c r="T74" s="107" t="str">
        <f t="shared" si="7"/>
        <v/>
      </c>
      <c r="U74" s="74" t="str">
        <f t="shared" si="8"/>
        <v/>
      </c>
      <c r="V74" s="74"/>
      <c r="W74" s="74"/>
      <c r="Z74" s="61">
        <f t="shared" si="16"/>
        <v>0</v>
      </c>
    </row>
    <row r="75" spans="2:26" ht="31.9" customHeight="1" x14ac:dyDescent="0.25">
      <c r="B75" s="61">
        <f t="shared" si="0"/>
        <v>0</v>
      </c>
      <c r="C75" s="61" t="str">
        <f t="shared" si="17"/>
        <v/>
      </c>
      <c r="D75" s="61">
        <v>61</v>
      </c>
      <c r="E75" s="61" t="str">
        <f>IF(ISNUMBER(SMALL(Order_Form!$D:$D,1+($D75))),(VLOOKUP(SMALL(Order_Form!$D:$D,1+($D75)),Order_Form!$C:$Q,3,FALSE)),"")</f>
        <v/>
      </c>
      <c r="G75" s="64" t="str">
        <f>IFERROR(IF(E75=2,$AF$1,IF(AND(ISNUMBER(SMALL(Order_Form!$D:$D,1+($D75))),VLOOKUP(SMALL(Order_Form!$D:$D,1+($D75)),Order_Form!$C:$Q,6,FALSE)&gt;0),(VLOOKUP(SMALL(Order_Form!$D:$D,1+($D75)),Order_Form!$C:$Q,6,FALSE)),"")),"")</f>
        <v/>
      </c>
      <c r="H75" s="68" t="str">
        <f>IF(ISNUMBER(SMALL(Order_Form!$D:$D,1+($D75))),(VLOOKUP(SMALL(Order_Form!$D:$D,1+($D75)),Order_Form!$C:$Q,7,FALSE)),"")</f>
        <v/>
      </c>
      <c r="I75" s="61"/>
      <c r="J75" s="61"/>
      <c r="K75" s="61"/>
      <c r="L75" s="73" t="str">
        <f t="shared" si="13"/>
        <v/>
      </c>
      <c r="M75" s="64" t="str">
        <f t="shared" si="14"/>
        <v/>
      </c>
      <c r="N75" s="73" t="str">
        <f t="shared" si="2"/>
        <v/>
      </c>
      <c r="O75" s="73" t="str">
        <f t="shared" si="3"/>
        <v/>
      </c>
      <c r="P75" s="73" t="str">
        <f t="shared" si="4"/>
        <v/>
      </c>
      <c r="Q75" s="73" t="str">
        <f t="shared" si="5"/>
        <v/>
      </c>
      <c r="R75" s="73" t="str">
        <f t="shared" si="6"/>
        <v/>
      </c>
      <c r="S75" s="64" t="str">
        <f t="shared" si="15"/>
        <v/>
      </c>
      <c r="T75" s="107" t="str">
        <f t="shared" si="7"/>
        <v/>
      </c>
      <c r="U75" s="74" t="str">
        <f t="shared" si="8"/>
        <v/>
      </c>
      <c r="V75" s="74"/>
      <c r="W75" s="74"/>
      <c r="Z75" s="61">
        <f t="shared" si="16"/>
        <v>0</v>
      </c>
    </row>
    <row r="76" spans="2:26" ht="31.9" customHeight="1" x14ac:dyDescent="0.25">
      <c r="B76" s="61">
        <f t="shared" si="0"/>
        <v>0</v>
      </c>
      <c r="C76" s="61" t="str">
        <f t="shared" si="17"/>
        <v/>
      </c>
      <c r="D76" s="61">
        <v>62</v>
      </c>
      <c r="E76" s="61" t="str">
        <f>IF(ISNUMBER(SMALL(Order_Form!$D:$D,1+($D76))),(VLOOKUP(SMALL(Order_Form!$D:$D,1+($D76)),Order_Form!$C:$Q,3,FALSE)),"")</f>
        <v/>
      </c>
      <c r="G76" s="64" t="str">
        <f>IFERROR(IF(E76=2,$AF$1,IF(AND(ISNUMBER(SMALL(Order_Form!$D:$D,1+($D76))),VLOOKUP(SMALL(Order_Form!$D:$D,1+($D76)),Order_Form!$C:$Q,6,FALSE)&gt;0),(VLOOKUP(SMALL(Order_Form!$D:$D,1+($D76)),Order_Form!$C:$Q,6,FALSE)),"")),"")</f>
        <v/>
      </c>
      <c r="H76" s="68" t="str">
        <f>IF(ISNUMBER(SMALL(Order_Form!$D:$D,1+($D76))),(VLOOKUP(SMALL(Order_Form!$D:$D,1+($D76)),Order_Form!$C:$Q,7,FALSE)),"")</f>
        <v/>
      </c>
      <c r="I76" s="61"/>
      <c r="J76" s="61"/>
      <c r="K76" s="61"/>
      <c r="L76" s="73" t="str">
        <f t="shared" si="13"/>
        <v/>
      </c>
      <c r="M76" s="64" t="str">
        <f t="shared" si="14"/>
        <v/>
      </c>
      <c r="N76" s="73" t="str">
        <f t="shared" si="2"/>
        <v/>
      </c>
      <c r="O76" s="73" t="str">
        <f t="shared" si="3"/>
        <v/>
      </c>
      <c r="P76" s="73" t="str">
        <f t="shared" si="4"/>
        <v/>
      </c>
      <c r="Q76" s="73" t="str">
        <f t="shared" si="5"/>
        <v/>
      </c>
      <c r="R76" s="73" t="str">
        <f t="shared" si="6"/>
        <v/>
      </c>
      <c r="S76" s="64" t="str">
        <f t="shared" si="15"/>
        <v/>
      </c>
      <c r="T76" s="107" t="str">
        <f t="shared" si="7"/>
        <v/>
      </c>
      <c r="U76" s="74" t="str">
        <f t="shared" si="8"/>
        <v/>
      </c>
      <c r="V76" s="74"/>
      <c r="W76" s="74"/>
      <c r="Z76" s="61">
        <f t="shared" si="16"/>
        <v>0</v>
      </c>
    </row>
    <row r="77" spans="2:26" ht="31.9" customHeight="1" x14ac:dyDescent="0.25">
      <c r="B77" s="61">
        <f t="shared" si="0"/>
        <v>0</v>
      </c>
      <c r="C77" s="61" t="str">
        <f t="shared" si="17"/>
        <v/>
      </c>
      <c r="D77" s="61">
        <v>63</v>
      </c>
      <c r="E77" s="61" t="str">
        <f>IF(ISNUMBER(SMALL(Order_Form!$D:$D,1+($D77))),(VLOOKUP(SMALL(Order_Form!$D:$D,1+($D77)),Order_Form!$C:$Q,3,FALSE)),"")</f>
        <v/>
      </c>
      <c r="G77" s="64" t="str">
        <f>IFERROR(IF(E77=2,$AF$1,IF(AND(ISNUMBER(SMALL(Order_Form!$D:$D,1+($D77))),VLOOKUP(SMALL(Order_Form!$D:$D,1+($D77)),Order_Form!$C:$Q,6,FALSE)&gt;0),(VLOOKUP(SMALL(Order_Form!$D:$D,1+($D77)),Order_Form!$C:$Q,6,FALSE)),"")),"")</f>
        <v/>
      </c>
      <c r="H77" s="68" t="str">
        <f>IF(ISNUMBER(SMALL(Order_Form!$D:$D,1+($D77))),(VLOOKUP(SMALL(Order_Form!$D:$D,1+($D77)),Order_Form!$C:$Q,7,FALSE)),"")</f>
        <v/>
      </c>
      <c r="I77" s="61"/>
      <c r="J77" s="61"/>
      <c r="K77" s="61"/>
      <c r="L77" s="73" t="str">
        <f t="shared" si="13"/>
        <v/>
      </c>
      <c r="M77" s="64" t="str">
        <f t="shared" si="14"/>
        <v/>
      </c>
      <c r="N77" s="73" t="str">
        <f t="shared" si="2"/>
        <v/>
      </c>
      <c r="O77" s="73" t="str">
        <f t="shared" si="3"/>
        <v/>
      </c>
      <c r="P77" s="73" t="str">
        <f t="shared" si="4"/>
        <v/>
      </c>
      <c r="Q77" s="73" t="str">
        <f t="shared" si="5"/>
        <v/>
      </c>
      <c r="R77" s="73" t="str">
        <f t="shared" si="6"/>
        <v/>
      </c>
      <c r="S77" s="64" t="str">
        <f t="shared" si="15"/>
        <v/>
      </c>
      <c r="T77" s="107" t="str">
        <f t="shared" si="7"/>
        <v/>
      </c>
      <c r="U77" s="74" t="str">
        <f t="shared" si="8"/>
        <v/>
      </c>
      <c r="V77" s="74"/>
      <c r="W77" s="74"/>
      <c r="Z77" s="61">
        <f t="shared" si="16"/>
        <v>0</v>
      </c>
    </row>
    <row r="78" spans="2:26" ht="31.9" customHeight="1" x14ac:dyDescent="0.25">
      <c r="B78" s="61">
        <f t="shared" ref="B78:B141" si="18">IF(AND(G78&gt;0,ISNONTEXT(G78)),1,0)</f>
        <v>0</v>
      </c>
      <c r="C78" s="61" t="str">
        <f t="shared" si="17"/>
        <v/>
      </c>
      <c r="D78" s="61">
        <v>64</v>
      </c>
      <c r="E78" s="61" t="str">
        <f>IF(ISNUMBER(SMALL(Order_Form!$D:$D,1+($D78))),(VLOOKUP(SMALL(Order_Form!$D:$D,1+($D78)),Order_Form!$C:$Q,3,FALSE)),"")</f>
        <v/>
      </c>
      <c r="G78" s="64" t="str">
        <f>IFERROR(IF(E78=2,$AF$1,IF(AND(ISNUMBER(SMALL(Order_Form!$D:$D,1+($D78))),VLOOKUP(SMALL(Order_Form!$D:$D,1+($D78)),Order_Form!$C:$Q,6,FALSE)&gt;0),(VLOOKUP(SMALL(Order_Form!$D:$D,1+($D78)),Order_Form!$C:$Q,6,FALSE)),"")),"")</f>
        <v/>
      </c>
      <c r="H78" s="68" t="str">
        <f>IF(ISNUMBER(SMALL(Order_Form!$D:$D,1+($D78))),(VLOOKUP(SMALL(Order_Form!$D:$D,1+($D78)),Order_Form!$C:$Q,7,FALSE)),"")</f>
        <v/>
      </c>
      <c r="I78" s="61"/>
      <c r="J78" s="61"/>
      <c r="K78" s="61"/>
      <c r="L78" s="73" t="str">
        <f t="shared" si="13"/>
        <v/>
      </c>
      <c r="M78" s="64" t="str">
        <f t="shared" si="14"/>
        <v/>
      </c>
      <c r="N78" s="73" t="str">
        <f t="shared" ref="N78:N141" si="19">IF($E78=2,$AH$1,"")</f>
        <v/>
      </c>
      <c r="O78" s="73" t="str">
        <f t="shared" ref="O78:O141" si="20">IF($E78=2,$AI$1,"")</f>
        <v/>
      </c>
      <c r="P78" s="73" t="str">
        <f t="shared" ref="P78:P141" si="21">IF($E78=2,$AK$1,"")</f>
        <v/>
      </c>
      <c r="Q78" s="73" t="str">
        <f t="shared" ref="Q78:Q141" si="22">IF($E78=2,$AL$1,"")</f>
        <v/>
      </c>
      <c r="R78" s="73" t="str">
        <f t="shared" ref="R78:R141" si="23">IF($E78=2,$AM$1,"")</f>
        <v/>
      </c>
      <c r="S78" s="64" t="str">
        <f t="shared" si="15"/>
        <v/>
      </c>
      <c r="T78" s="107" t="str">
        <f t="shared" ref="T78:T141" si="24">IF($E78=2,$AJ$1,"")</f>
        <v/>
      </c>
      <c r="U78" s="74" t="str">
        <f t="shared" ref="U78:U141" si="25">IF($E78=2,$AP$1,"")</f>
        <v/>
      </c>
      <c r="V78" s="74"/>
      <c r="W78" s="74"/>
      <c r="Z78" s="61">
        <f t="shared" ref="Z78:Z141" si="26">IF(OR(B78=1,E78=2),1,0)</f>
        <v>0</v>
      </c>
    </row>
    <row r="79" spans="2:26" ht="31.9" customHeight="1" x14ac:dyDescent="0.25">
      <c r="B79" s="61">
        <f t="shared" si="18"/>
        <v>0</v>
      </c>
      <c r="C79" s="61" t="str">
        <f t="shared" si="17"/>
        <v/>
      </c>
      <c r="D79" s="61">
        <v>65</v>
      </c>
      <c r="E79" s="61" t="str">
        <f>IF(ISNUMBER(SMALL(Order_Form!$D:$D,1+($D79))),(VLOOKUP(SMALL(Order_Form!$D:$D,1+($D79)),Order_Form!$C:$Q,3,FALSE)),"")</f>
        <v/>
      </c>
      <c r="G79" s="64" t="str">
        <f>IFERROR(IF(E79=2,$AF$1,IF(AND(ISNUMBER(SMALL(Order_Form!$D:$D,1+($D79))),VLOOKUP(SMALL(Order_Form!$D:$D,1+($D79)),Order_Form!$C:$Q,6,FALSE)&gt;0),(VLOOKUP(SMALL(Order_Form!$D:$D,1+($D79)),Order_Form!$C:$Q,6,FALSE)),"")),"")</f>
        <v/>
      </c>
      <c r="H79" s="68" t="str">
        <f>IF(ISNUMBER(SMALL(Order_Form!$D:$D,1+($D79))),(VLOOKUP(SMALL(Order_Form!$D:$D,1+($D79)),Order_Form!$C:$Q,7,FALSE)),"")</f>
        <v/>
      </c>
      <c r="I79" s="61"/>
      <c r="J79" s="61"/>
      <c r="K79" s="61"/>
      <c r="L79" s="73" t="str">
        <f t="shared" si="13"/>
        <v/>
      </c>
      <c r="M79" s="64" t="str">
        <f t="shared" si="14"/>
        <v/>
      </c>
      <c r="N79" s="73" t="str">
        <f t="shared" si="19"/>
        <v/>
      </c>
      <c r="O79" s="73" t="str">
        <f t="shared" si="20"/>
        <v/>
      </c>
      <c r="P79" s="73" t="str">
        <f t="shared" si="21"/>
        <v/>
      </c>
      <c r="Q79" s="73" t="str">
        <f t="shared" si="22"/>
        <v/>
      </c>
      <c r="R79" s="73" t="str">
        <f t="shared" si="23"/>
        <v/>
      </c>
      <c r="S79" s="64" t="str">
        <f t="shared" si="15"/>
        <v/>
      </c>
      <c r="T79" s="107" t="str">
        <f t="shared" si="24"/>
        <v/>
      </c>
      <c r="U79" s="74" t="str">
        <f t="shared" si="25"/>
        <v/>
      </c>
      <c r="V79" s="74"/>
      <c r="W79" s="74"/>
      <c r="Z79" s="61">
        <f t="shared" si="26"/>
        <v>0</v>
      </c>
    </row>
    <row r="80" spans="2:26" ht="31.9" customHeight="1" x14ac:dyDescent="0.25">
      <c r="B80" s="61">
        <f t="shared" si="18"/>
        <v>0</v>
      </c>
      <c r="C80" s="61" t="str">
        <f t="shared" si="17"/>
        <v/>
      </c>
      <c r="D80" s="61">
        <v>66</v>
      </c>
      <c r="E80" s="61" t="str">
        <f>IF(ISNUMBER(SMALL(Order_Form!$D:$D,1+($D80))),(VLOOKUP(SMALL(Order_Form!$D:$D,1+($D80)),Order_Form!$C:$Q,3,FALSE)),"")</f>
        <v/>
      </c>
      <c r="G80" s="64" t="str">
        <f>IFERROR(IF(E80=2,$AF$1,IF(AND(ISNUMBER(SMALL(Order_Form!$D:$D,1+($D80))),VLOOKUP(SMALL(Order_Form!$D:$D,1+($D80)),Order_Form!$C:$Q,6,FALSE)&gt;0),(VLOOKUP(SMALL(Order_Form!$D:$D,1+($D80)),Order_Form!$C:$Q,6,FALSE)),"")),"")</f>
        <v/>
      </c>
      <c r="H80" s="68" t="str">
        <f>IF(ISNUMBER(SMALL(Order_Form!$D:$D,1+($D80))),(VLOOKUP(SMALL(Order_Form!$D:$D,1+($D80)),Order_Form!$C:$Q,7,FALSE)),"")</f>
        <v/>
      </c>
      <c r="I80" s="61"/>
      <c r="J80" s="61"/>
      <c r="K80" s="61"/>
      <c r="L80" s="73" t="str">
        <f t="shared" si="13"/>
        <v/>
      </c>
      <c r="M80" s="64" t="str">
        <f t="shared" si="14"/>
        <v/>
      </c>
      <c r="N80" s="73" t="str">
        <f t="shared" si="19"/>
        <v/>
      </c>
      <c r="O80" s="73" t="str">
        <f t="shared" si="20"/>
        <v/>
      </c>
      <c r="P80" s="73" t="str">
        <f t="shared" si="21"/>
        <v/>
      </c>
      <c r="Q80" s="73" t="str">
        <f t="shared" si="22"/>
        <v/>
      </c>
      <c r="R80" s="73" t="str">
        <f t="shared" si="23"/>
        <v/>
      </c>
      <c r="S80" s="64" t="str">
        <f t="shared" si="15"/>
        <v/>
      </c>
      <c r="T80" s="107" t="str">
        <f t="shared" si="24"/>
        <v/>
      </c>
      <c r="U80" s="74" t="str">
        <f t="shared" si="25"/>
        <v/>
      </c>
      <c r="V80" s="74"/>
      <c r="W80" s="74"/>
      <c r="Z80" s="61">
        <f t="shared" si="26"/>
        <v>0</v>
      </c>
    </row>
    <row r="81" spans="2:26" ht="31.9" customHeight="1" x14ac:dyDescent="0.25">
      <c r="B81" s="61">
        <f t="shared" si="18"/>
        <v>0</v>
      </c>
      <c r="C81" s="61" t="str">
        <f t="shared" si="17"/>
        <v/>
      </c>
      <c r="D81" s="61">
        <v>67</v>
      </c>
      <c r="E81" s="61" t="str">
        <f>IF(ISNUMBER(SMALL(Order_Form!$D:$D,1+($D81))),(VLOOKUP(SMALL(Order_Form!$D:$D,1+($D81)),Order_Form!$C:$Q,3,FALSE)),"")</f>
        <v/>
      </c>
      <c r="G81" s="64" t="str">
        <f>IFERROR(IF(E81=2,$AF$1,IF(AND(ISNUMBER(SMALL(Order_Form!$D:$D,1+($D81))),VLOOKUP(SMALL(Order_Form!$D:$D,1+($D81)),Order_Form!$C:$Q,6,FALSE)&gt;0),(VLOOKUP(SMALL(Order_Form!$D:$D,1+($D81)),Order_Form!$C:$Q,6,FALSE)),"")),"")</f>
        <v/>
      </c>
      <c r="H81" s="68" t="str">
        <f>IF(ISNUMBER(SMALL(Order_Form!$D:$D,1+($D81))),(VLOOKUP(SMALL(Order_Form!$D:$D,1+($D81)),Order_Form!$C:$Q,7,FALSE)),"")</f>
        <v/>
      </c>
      <c r="I81" s="61"/>
      <c r="J81" s="61"/>
      <c r="K81" s="61"/>
      <c r="L81" s="73" t="str">
        <f t="shared" si="13"/>
        <v/>
      </c>
      <c r="M81" s="64" t="str">
        <f t="shared" si="14"/>
        <v/>
      </c>
      <c r="N81" s="73" t="str">
        <f t="shared" si="19"/>
        <v/>
      </c>
      <c r="O81" s="73" t="str">
        <f t="shared" si="20"/>
        <v/>
      </c>
      <c r="P81" s="73" t="str">
        <f t="shared" si="21"/>
        <v/>
      </c>
      <c r="Q81" s="73" t="str">
        <f t="shared" si="22"/>
        <v/>
      </c>
      <c r="R81" s="73" t="str">
        <f t="shared" si="23"/>
        <v/>
      </c>
      <c r="S81" s="64" t="str">
        <f t="shared" si="15"/>
        <v/>
      </c>
      <c r="T81" s="107" t="str">
        <f t="shared" si="24"/>
        <v/>
      </c>
      <c r="U81" s="74" t="str">
        <f t="shared" si="25"/>
        <v/>
      </c>
      <c r="V81" s="74"/>
      <c r="W81" s="74"/>
      <c r="Z81" s="61">
        <f t="shared" si="26"/>
        <v>0</v>
      </c>
    </row>
    <row r="82" spans="2:26" ht="31.9" customHeight="1" x14ac:dyDescent="0.25">
      <c r="B82" s="61">
        <f t="shared" si="18"/>
        <v>0</v>
      </c>
      <c r="C82" s="61" t="str">
        <f t="shared" si="17"/>
        <v/>
      </c>
      <c r="D82" s="61">
        <v>68</v>
      </c>
      <c r="E82" s="61" t="str">
        <f>IF(ISNUMBER(SMALL(Order_Form!$D:$D,1+($D82))),(VLOOKUP(SMALL(Order_Form!$D:$D,1+($D82)),Order_Form!$C:$Q,3,FALSE)),"")</f>
        <v/>
      </c>
      <c r="G82" s="64" t="str">
        <f>IFERROR(IF(E82=2,$AF$1,IF(AND(ISNUMBER(SMALL(Order_Form!$D:$D,1+($D82))),VLOOKUP(SMALL(Order_Form!$D:$D,1+($D82)),Order_Form!$C:$Q,6,FALSE)&gt;0),(VLOOKUP(SMALL(Order_Form!$D:$D,1+($D82)),Order_Form!$C:$Q,6,FALSE)),"")),"")</f>
        <v/>
      </c>
      <c r="H82" s="68" t="str">
        <f>IF(ISNUMBER(SMALL(Order_Form!$D:$D,1+($D82))),(VLOOKUP(SMALL(Order_Form!$D:$D,1+($D82)),Order_Form!$C:$Q,7,FALSE)),"")</f>
        <v/>
      </c>
      <c r="I82" s="61"/>
      <c r="J82" s="61"/>
      <c r="K82" s="61"/>
      <c r="L82" s="73" t="str">
        <f t="shared" si="13"/>
        <v/>
      </c>
      <c r="M82" s="64" t="str">
        <f t="shared" si="14"/>
        <v/>
      </c>
      <c r="N82" s="73" t="str">
        <f t="shared" si="19"/>
        <v/>
      </c>
      <c r="O82" s="73" t="str">
        <f t="shared" si="20"/>
        <v/>
      </c>
      <c r="P82" s="73" t="str">
        <f t="shared" si="21"/>
        <v/>
      </c>
      <c r="Q82" s="73" t="str">
        <f t="shared" si="22"/>
        <v/>
      </c>
      <c r="R82" s="73" t="str">
        <f t="shared" si="23"/>
        <v/>
      </c>
      <c r="S82" s="64" t="str">
        <f t="shared" si="15"/>
        <v/>
      </c>
      <c r="T82" s="107" t="str">
        <f t="shared" si="24"/>
        <v/>
      </c>
      <c r="U82" s="74" t="str">
        <f t="shared" si="25"/>
        <v/>
      </c>
      <c r="V82" s="74"/>
      <c r="W82" s="74"/>
      <c r="Z82" s="61">
        <f t="shared" si="26"/>
        <v>0</v>
      </c>
    </row>
    <row r="83" spans="2:26" ht="31.9" customHeight="1" x14ac:dyDescent="0.25">
      <c r="B83" s="61">
        <f t="shared" si="18"/>
        <v>0</v>
      </c>
      <c r="C83" s="61" t="str">
        <f t="shared" si="17"/>
        <v/>
      </c>
      <c r="D83" s="61">
        <v>69</v>
      </c>
      <c r="E83" s="61" t="str">
        <f>IF(ISNUMBER(SMALL(Order_Form!$D:$D,1+($D83))),(VLOOKUP(SMALL(Order_Form!$D:$D,1+($D83)),Order_Form!$C:$Q,3,FALSE)),"")</f>
        <v/>
      </c>
      <c r="G83" s="64" t="str">
        <f>IFERROR(IF(E83=2,$AF$1,IF(AND(ISNUMBER(SMALL(Order_Form!$D:$D,1+($D83))),VLOOKUP(SMALL(Order_Form!$D:$D,1+($D83)),Order_Form!$C:$Q,6,FALSE)&gt;0),(VLOOKUP(SMALL(Order_Form!$D:$D,1+($D83)),Order_Form!$C:$Q,6,FALSE)),"")),"")</f>
        <v/>
      </c>
      <c r="H83" s="68" t="str">
        <f>IF(ISNUMBER(SMALL(Order_Form!$D:$D,1+($D83))),(VLOOKUP(SMALL(Order_Form!$D:$D,1+($D83)),Order_Form!$C:$Q,7,FALSE)),"")</f>
        <v/>
      </c>
      <c r="I83" s="61"/>
      <c r="J83" s="61"/>
      <c r="K83" s="61"/>
      <c r="L83" s="73" t="str">
        <f t="shared" ref="L83:L146" si="27">IF(AND(E83=1,E84=0),"In",IF($E83=2,$AG$1,""))</f>
        <v/>
      </c>
      <c r="M83" s="64" t="str">
        <f t="shared" ref="M83:M146" si="28">IFERROR(IF(AND(E83=1,E84=0),"Used",IF($E83=2,$AN$1,IF(ISBLANK(G83),"",IF(ISNUMBER(L83),G83-L83,"")))),"")</f>
        <v/>
      </c>
      <c r="N83" s="73" t="str">
        <f t="shared" si="19"/>
        <v/>
      </c>
      <c r="O83" s="73" t="str">
        <f t="shared" si="20"/>
        <v/>
      </c>
      <c r="P83" s="73" t="str">
        <f t="shared" si="21"/>
        <v/>
      </c>
      <c r="Q83" s="73" t="str">
        <f t="shared" si="22"/>
        <v/>
      </c>
      <c r="R83" s="73" t="str">
        <f t="shared" si="23"/>
        <v/>
      </c>
      <c r="S83" s="64" t="str">
        <f t="shared" ref="S83:S146" si="29">IF(AND(E83=1,E84=0),"Tracked",IF($E83=2,$AO$1,IF(ISNUMBER(L83),SUM(N83:R83),"")))</f>
        <v/>
      </c>
      <c r="T83" s="107" t="str">
        <f t="shared" si="24"/>
        <v/>
      </c>
      <c r="U83" s="74" t="str">
        <f t="shared" si="25"/>
        <v/>
      </c>
      <c r="V83" s="74"/>
      <c r="W83" s="74"/>
      <c r="Z83" s="61">
        <f t="shared" si="26"/>
        <v>0</v>
      </c>
    </row>
    <row r="84" spans="2:26" ht="31.9" customHeight="1" x14ac:dyDescent="0.25">
      <c r="B84" s="61">
        <f t="shared" si="18"/>
        <v>0</v>
      </c>
      <c r="C84" s="61" t="str">
        <f t="shared" si="17"/>
        <v/>
      </c>
      <c r="D84" s="61">
        <v>70</v>
      </c>
      <c r="E84" s="61" t="str">
        <f>IF(ISNUMBER(SMALL(Order_Form!$D:$D,1+($D84))),(VLOOKUP(SMALL(Order_Form!$D:$D,1+($D84)),Order_Form!$C:$Q,3,FALSE)),"")</f>
        <v/>
      </c>
      <c r="G84" s="64" t="str">
        <f>IFERROR(IF(E84=2,$AF$1,IF(AND(ISNUMBER(SMALL(Order_Form!$D:$D,1+($D84))),VLOOKUP(SMALL(Order_Form!$D:$D,1+($D84)),Order_Form!$C:$Q,6,FALSE)&gt;0),(VLOOKUP(SMALL(Order_Form!$D:$D,1+($D84)),Order_Form!$C:$Q,6,FALSE)),"")),"")</f>
        <v/>
      </c>
      <c r="H84" s="68" t="str">
        <f>IF(ISNUMBER(SMALL(Order_Form!$D:$D,1+($D84))),(VLOOKUP(SMALL(Order_Form!$D:$D,1+($D84)),Order_Form!$C:$Q,7,FALSE)),"")</f>
        <v/>
      </c>
      <c r="I84" s="61"/>
      <c r="J84" s="61"/>
      <c r="K84" s="61"/>
      <c r="L84" s="73" t="str">
        <f t="shared" si="27"/>
        <v/>
      </c>
      <c r="M84" s="64" t="str">
        <f t="shared" si="28"/>
        <v/>
      </c>
      <c r="N84" s="73" t="str">
        <f t="shared" si="19"/>
        <v/>
      </c>
      <c r="O84" s="73" t="str">
        <f t="shared" si="20"/>
        <v/>
      </c>
      <c r="P84" s="73" t="str">
        <f t="shared" si="21"/>
        <v/>
      </c>
      <c r="Q84" s="73" t="str">
        <f t="shared" si="22"/>
        <v/>
      </c>
      <c r="R84" s="73" t="str">
        <f t="shared" si="23"/>
        <v/>
      </c>
      <c r="S84" s="64" t="str">
        <f t="shared" si="29"/>
        <v/>
      </c>
      <c r="T84" s="107" t="str">
        <f t="shared" si="24"/>
        <v/>
      </c>
      <c r="U84" s="74" t="str">
        <f t="shared" si="25"/>
        <v/>
      </c>
      <c r="V84" s="74"/>
      <c r="W84" s="74"/>
      <c r="Z84" s="61">
        <f t="shared" si="26"/>
        <v>0</v>
      </c>
    </row>
    <row r="85" spans="2:26" ht="31.9" customHeight="1" x14ac:dyDescent="0.25">
      <c r="B85" s="61">
        <f t="shared" si="18"/>
        <v>0</v>
      </c>
      <c r="C85" s="61" t="str">
        <f t="shared" si="17"/>
        <v/>
      </c>
      <c r="D85" s="61">
        <v>71</v>
      </c>
      <c r="E85" s="61" t="str">
        <f>IF(ISNUMBER(SMALL(Order_Form!$D:$D,1+($D85))),(VLOOKUP(SMALL(Order_Form!$D:$D,1+($D85)),Order_Form!$C:$Q,3,FALSE)),"")</f>
        <v/>
      </c>
      <c r="G85" s="64" t="str">
        <f>IFERROR(IF(E85=2,$AF$1,IF(AND(ISNUMBER(SMALL(Order_Form!$D:$D,1+($D85))),VLOOKUP(SMALL(Order_Form!$D:$D,1+($D85)),Order_Form!$C:$Q,6,FALSE)&gt;0),(VLOOKUP(SMALL(Order_Form!$D:$D,1+($D85)),Order_Form!$C:$Q,6,FALSE)),"")),"")</f>
        <v/>
      </c>
      <c r="H85" s="68" t="str">
        <f>IF(ISNUMBER(SMALL(Order_Form!$D:$D,1+($D85))),(VLOOKUP(SMALL(Order_Form!$D:$D,1+($D85)),Order_Form!$C:$Q,7,FALSE)),"")</f>
        <v/>
      </c>
      <c r="I85" s="61"/>
      <c r="J85" s="61"/>
      <c r="K85" s="61"/>
      <c r="L85" s="73" t="str">
        <f t="shared" si="27"/>
        <v/>
      </c>
      <c r="M85" s="64" t="str">
        <f t="shared" si="28"/>
        <v/>
      </c>
      <c r="N85" s="73" t="str">
        <f t="shared" si="19"/>
        <v/>
      </c>
      <c r="O85" s="73" t="str">
        <f t="shared" si="20"/>
        <v/>
      </c>
      <c r="P85" s="73" t="str">
        <f t="shared" si="21"/>
        <v/>
      </c>
      <c r="Q85" s="73" t="str">
        <f t="shared" si="22"/>
        <v/>
      </c>
      <c r="R85" s="73" t="str">
        <f t="shared" si="23"/>
        <v/>
      </c>
      <c r="S85" s="64" t="str">
        <f t="shared" si="29"/>
        <v/>
      </c>
      <c r="T85" s="107" t="str">
        <f t="shared" si="24"/>
        <v/>
      </c>
      <c r="U85" s="74" t="str">
        <f t="shared" si="25"/>
        <v/>
      </c>
      <c r="V85" s="74"/>
      <c r="W85" s="74"/>
      <c r="Z85" s="61">
        <f t="shared" si="26"/>
        <v>0</v>
      </c>
    </row>
    <row r="86" spans="2:26" ht="31.9" customHeight="1" x14ac:dyDescent="0.25">
      <c r="B86" s="61">
        <f t="shared" si="18"/>
        <v>0</v>
      </c>
      <c r="C86" s="61" t="str">
        <f t="shared" ref="C86:C149" si="30">IF(B86=1,D86,"")</f>
        <v/>
      </c>
      <c r="D86" s="61">
        <v>72</v>
      </c>
      <c r="E86" s="61" t="str">
        <f>IF(ISNUMBER(SMALL(Order_Form!$D:$D,1+($D86))),(VLOOKUP(SMALL(Order_Form!$D:$D,1+($D86)),Order_Form!$C:$Q,3,FALSE)),"")</f>
        <v/>
      </c>
      <c r="G86" s="64" t="str">
        <f>IFERROR(IF(E86=2,$AF$1,IF(AND(ISNUMBER(SMALL(Order_Form!$D:$D,1+($D86))),VLOOKUP(SMALL(Order_Form!$D:$D,1+($D86)),Order_Form!$C:$Q,6,FALSE)&gt;0),(VLOOKUP(SMALL(Order_Form!$D:$D,1+($D86)),Order_Form!$C:$Q,6,FALSE)),"")),"")</f>
        <v/>
      </c>
      <c r="H86" s="68" t="str">
        <f>IF(ISNUMBER(SMALL(Order_Form!$D:$D,1+($D86))),(VLOOKUP(SMALL(Order_Form!$D:$D,1+($D86)),Order_Form!$C:$Q,7,FALSE)),"")</f>
        <v/>
      </c>
      <c r="I86" s="61"/>
      <c r="J86" s="61"/>
      <c r="K86" s="61"/>
      <c r="L86" s="73" t="str">
        <f t="shared" si="27"/>
        <v/>
      </c>
      <c r="M86" s="64" t="str">
        <f t="shared" si="28"/>
        <v/>
      </c>
      <c r="N86" s="73" t="str">
        <f t="shared" si="19"/>
        <v/>
      </c>
      <c r="O86" s="73" t="str">
        <f t="shared" si="20"/>
        <v/>
      </c>
      <c r="P86" s="73" t="str">
        <f t="shared" si="21"/>
        <v/>
      </c>
      <c r="Q86" s="73" t="str">
        <f t="shared" si="22"/>
        <v/>
      </c>
      <c r="R86" s="73" t="str">
        <f t="shared" si="23"/>
        <v/>
      </c>
      <c r="S86" s="64" t="str">
        <f t="shared" si="29"/>
        <v/>
      </c>
      <c r="T86" s="107" t="str">
        <f t="shared" si="24"/>
        <v/>
      </c>
      <c r="U86" s="74" t="str">
        <f t="shared" si="25"/>
        <v/>
      </c>
      <c r="V86" s="74"/>
      <c r="W86" s="74"/>
      <c r="Z86" s="61">
        <f t="shared" si="26"/>
        <v>0</v>
      </c>
    </row>
    <row r="87" spans="2:26" ht="31.9" customHeight="1" x14ac:dyDescent="0.25">
      <c r="B87" s="61">
        <f t="shared" si="18"/>
        <v>0</v>
      </c>
      <c r="C87" s="61" t="str">
        <f t="shared" si="30"/>
        <v/>
      </c>
      <c r="D87" s="61">
        <v>73</v>
      </c>
      <c r="E87" s="61" t="str">
        <f>IF(ISNUMBER(SMALL(Order_Form!$D:$D,1+($D87))),(VLOOKUP(SMALL(Order_Form!$D:$D,1+($D87)),Order_Form!$C:$Q,3,FALSE)),"")</f>
        <v/>
      </c>
      <c r="G87" s="64" t="str">
        <f>IFERROR(IF(E87=2,$AF$1,IF(AND(ISNUMBER(SMALL(Order_Form!$D:$D,1+($D87))),VLOOKUP(SMALL(Order_Form!$D:$D,1+($D87)),Order_Form!$C:$Q,6,FALSE)&gt;0),(VLOOKUP(SMALL(Order_Form!$D:$D,1+($D87)),Order_Form!$C:$Q,6,FALSE)),"")),"")</f>
        <v/>
      </c>
      <c r="H87" s="68" t="str">
        <f>IF(ISNUMBER(SMALL(Order_Form!$D:$D,1+($D87))),(VLOOKUP(SMALL(Order_Form!$D:$D,1+($D87)),Order_Form!$C:$Q,7,FALSE)),"")</f>
        <v/>
      </c>
      <c r="I87" s="61"/>
      <c r="J87" s="61"/>
      <c r="K87" s="61"/>
      <c r="L87" s="73" t="str">
        <f t="shared" si="27"/>
        <v/>
      </c>
      <c r="M87" s="64" t="str">
        <f t="shared" si="28"/>
        <v/>
      </c>
      <c r="N87" s="73" t="str">
        <f t="shared" si="19"/>
        <v/>
      </c>
      <c r="O87" s="73" t="str">
        <f t="shared" si="20"/>
        <v/>
      </c>
      <c r="P87" s="73" t="str">
        <f t="shared" si="21"/>
        <v/>
      </c>
      <c r="Q87" s="73" t="str">
        <f t="shared" si="22"/>
        <v/>
      </c>
      <c r="R87" s="73" t="str">
        <f t="shared" si="23"/>
        <v/>
      </c>
      <c r="S87" s="64" t="str">
        <f t="shared" si="29"/>
        <v/>
      </c>
      <c r="T87" s="107" t="str">
        <f t="shared" si="24"/>
        <v/>
      </c>
      <c r="U87" s="74" t="str">
        <f t="shared" si="25"/>
        <v/>
      </c>
      <c r="V87" s="74"/>
      <c r="W87" s="74"/>
      <c r="Z87" s="61">
        <f t="shared" si="26"/>
        <v>0</v>
      </c>
    </row>
    <row r="88" spans="2:26" ht="31.9" customHeight="1" x14ac:dyDescent="0.25">
      <c r="B88" s="61">
        <f t="shared" si="18"/>
        <v>0</v>
      </c>
      <c r="C88" s="61" t="str">
        <f t="shared" si="30"/>
        <v/>
      </c>
      <c r="D88" s="61">
        <v>74</v>
      </c>
      <c r="E88" s="61" t="str">
        <f>IF(ISNUMBER(SMALL(Order_Form!$D:$D,1+($D88))),(VLOOKUP(SMALL(Order_Form!$D:$D,1+($D88)),Order_Form!$C:$Q,3,FALSE)),"")</f>
        <v/>
      </c>
      <c r="G88" s="64" t="str">
        <f>IFERROR(IF(E88=2,$AF$1,IF(AND(ISNUMBER(SMALL(Order_Form!$D:$D,1+($D88))),VLOOKUP(SMALL(Order_Form!$D:$D,1+($D88)),Order_Form!$C:$Q,6,FALSE)&gt;0),(VLOOKUP(SMALL(Order_Form!$D:$D,1+($D88)),Order_Form!$C:$Q,6,FALSE)),"")),"")</f>
        <v/>
      </c>
      <c r="H88" s="68" t="str">
        <f>IF(ISNUMBER(SMALL(Order_Form!$D:$D,1+($D88))),(VLOOKUP(SMALL(Order_Form!$D:$D,1+($D88)),Order_Form!$C:$Q,7,FALSE)),"")</f>
        <v/>
      </c>
      <c r="I88" s="61"/>
      <c r="J88" s="61"/>
      <c r="K88" s="61"/>
      <c r="L88" s="73" t="str">
        <f t="shared" si="27"/>
        <v/>
      </c>
      <c r="M88" s="64" t="str">
        <f t="shared" si="28"/>
        <v/>
      </c>
      <c r="N88" s="73" t="str">
        <f t="shared" si="19"/>
        <v/>
      </c>
      <c r="O88" s="73" t="str">
        <f t="shared" si="20"/>
        <v/>
      </c>
      <c r="P88" s="73" t="str">
        <f t="shared" si="21"/>
        <v/>
      </c>
      <c r="Q88" s="73" t="str">
        <f t="shared" si="22"/>
        <v/>
      </c>
      <c r="R88" s="73" t="str">
        <f t="shared" si="23"/>
        <v/>
      </c>
      <c r="S88" s="64" t="str">
        <f t="shared" si="29"/>
        <v/>
      </c>
      <c r="T88" s="107" t="str">
        <f t="shared" si="24"/>
        <v/>
      </c>
      <c r="U88" s="74" t="str">
        <f t="shared" si="25"/>
        <v/>
      </c>
      <c r="V88" s="74"/>
      <c r="W88" s="74"/>
      <c r="Z88" s="61">
        <f t="shared" si="26"/>
        <v>0</v>
      </c>
    </row>
    <row r="89" spans="2:26" ht="31.9" customHeight="1" x14ac:dyDescent="0.25">
      <c r="B89" s="61">
        <f t="shared" si="18"/>
        <v>0</v>
      </c>
      <c r="C89" s="61" t="str">
        <f t="shared" si="30"/>
        <v/>
      </c>
      <c r="D89" s="61">
        <v>75</v>
      </c>
      <c r="E89" s="61" t="str">
        <f>IF(ISNUMBER(SMALL(Order_Form!$D:$D,1+($D89))),(VLOOKUP(SMALL(Order_Form!$D:$D,1+($D89)),Order_Form!$C:$Q,3,FALSE)),"")</f>
        <v/>
      </c>
      <c r="G89" s="64" t="str">
        <f>IFERROR(IF(E89=2,$AF$1,IF(AND(ISNUMBER(SMALL(Order_Form!$D:$D,1+($D89))),VLOOKUP(SMALL(Order_Form!$D:$D,1+($D89)),Order_Form!$C:$Q,6,FALSE)&gt;0),(VLOOKUP(SMALL(Order_Form!$D:$D,1+($D89)),Order_Form!$C:$Q,6,FALSE)),"")),"")</f>
        <v/>
      </c>
      <c r="H89" s="68" t="str">
        <f>IF(ISNUMBER(SMALL(Order_Form!$D:$D,1+($D89))),(VLOOKUP(SMALL(Order_Form!$D:$D,1+($D89)),Order_Form!$C:$Q,7,FALSE)),"")</f>
        <v/>
      </c>
      <c r="I89" s="61"/>
      <c r="J89" s="61"/>
      <c r="K89" s="61"/>
      <c r="L89" s="73" t="str">
        <f t="shared" si="27"/>
        <v/>
      </c>
      <c r="M89" s="64" t="str">
        <f t="shared" si="28"/>
        <v/>
      </c>
      <c r="N89" s="73" t="str">
        <f t="shared" si="19"/>
        <v/>
      </c>
      <c r="O89" s="73" t="str">
        <f t="shared" si="20"/>
        <v/>
      </c>
      <c r="P89" s="73" t="str">
        <f t="shared" si="21"/>
        <v/>
      </c>
      <c r="Q89" s="73" t="str">
        <f t="shared" si="22"/>
        <v/>
      </c>
      <c r="R89" s="73" t="str">
        <f t="shared" si="23"/>
        <v/>
      </c>
      <c r="S89" s="64" t="str">
        <f t="shared" si="29"/>
        <v/>
      </c>
      <c r="T89" s="107" t="str">
        <f t="shared" si="24"/>
        <v/>
      </c>
      <c r="U89" s="74" t="str">
        <f t="shared" si="25"/>
        <v/>
      </c>
      <c r="V89" s="74"/>
      <c r="W89" s="74"/>
      <c r="Z89" s="61">
        <f t="shared" si="26"/>
        <v>0</v>
      </c>
    </row>
    <row r="90" spans="2:26" ht="31.9" customHeight="1" x14ac:dyDescent="0.25">
      <c r="B90" s="61">
        <f t="shared" si="18"/>
        <v>0</v>
      </c>
      <c r="C90" s="61" t="str">
        <f t="shared" si="30"/>
        <v/>
      </c>
      <c r="D90" s="61">
        <v>76</v>
      </c>
      <c r="E90" s="61" t="str">
        <f>IF(ISNUMBER(SMALL(Order_Form!$D:$D,1+($D90))),(VLOOKUP(SMALL(Order_Form!$D:$D,1+($D90)),Order_Form!$C:$Q,3,FALSE)),"")</f>
        <v/>
      </c>
      <c r="G90" s="64" t="str">
        <f>IFERROR(IF(E90=2,$AF$1,IF(AND(ISNUMBER(SMALL(Order_Form!$D:$D,1+($D90))),VLOOKUP(SMALL(Order_Form!$D:$D,1+($D90)),Order_Form!$C:$Q,6,FALSE)&gt;0),(VLOOKUP(SMALL(Order_Form!$D:$D,1+($D90)),Order_Form!$C:$Q,6,FALSE)),"")),"")</f>
        <v/>
      </c>
      <c r="H90" s="68" t="str">
        <f>IF(ISNUMBER(SMALL(Order_Form!$D:$D,1+($D90))),(VLOOKUP(SMALL(Order_Form!$D:$D,1+($D90)),Order_Form!$C:$Q,7,FALSE)),"")</f>
        <v/>
      </c>
      <c r="I90" s="61"/>
      <c r="J90" s="61"/>
      <c r="K90" s="61"/>
      <c r="L90" s="73" t="str">
        <f t="shared" si="27"/>
        <v/>
      </c>
      <c r="M90" s="64" t="str">
        <f t="shared" si="28"/>
        <v/>
      </c>
      <c r="N90" s="73" t="str">
        <f t="shared" si="19"/>
        <v/>
      </c>
      <c r="O90" s="73" t="str">
        <f t="shared" si="20"/>
        <v/>
      </c>
      <c r="P90" s="73" t="str">
        <f t="shared" si="21"/>
        <v/>
      </c>
      <c r="Q90" s="73" t="str">
        <f t="shared" si="22"/>
        <v/>
      </c>
      <c r="R90" s="73" t="str">
        <f t="shared" si="23"/>
        <v/>
      </c>
      <c r="S90" s="64" t="str">
        <f t="shared" si="29"/>
        <v/>
      </c>
      <c r="T90" s="107" t="str">
        <f t="shared" si="24"/>
        <v/>
      </c>
      <c r="U90" s="74" t="str">
        <f t="shared" si="25"/>
        <v/>
      </c>
      <c r="V90" s="74"/>
      <c r="W90" s="74"/>
      <c r="Z90" s="61">
        <f t="shared" si="26"/>
        <v>0</v>
      </c>
    </row>
    <row r="91" spans="2:26" ht="31.9" customHeight="1" x14ac:dyDescent="0.25">
      <c r="B91" s="61">
        <f t="shared" si="18"/>
        <v>0</v>
      </c>
      <c r="C91" s="61" t="str">
        <f t="shared" si="30"/>
        <v/>
      </c>
      <c r="D91" s="61">
        <v>77</v>
      </c>
      <c r="E91" s="61" t="str">
        <f>IF(ISNUMBER(SMALL(Order_Form!$D:$D,1+($D91))),(VLOOKUP(SMALL(Order_Form!$D:$D,1+($D91)),Order_Form!$C:$Q,3,FALSE)),"")</f>
        <v/>
      </c>
      <c r="G91" s="64" t="str">
        <f>IFERROR(IF(E91=2,$AF$1,IF(AND(ISNUMBER(SMALL(Order_Form!$D:$D,1+($D91))),VLOOKUP(SMALL(Order_Form!$D:$D,1+($D91)),Order_Form!$C:$Q,6,FALSE)&gt;0),(VLOOKUP(SMALL(Order_Form!$D:$D,1+($D91)),Order_Form!$C:$Q,6,FALSE)),"")),"")</f>
        <v/>
      </c>
      <c r="H91" s="68" t="str">
        <f>IF(ISNUMBER(SMALL(Order_Form!$D:$D,1+($D91))),(VLOOKUP(SMALL(Order_Form!$D:$D,1+($D91)),Order_Form!$C:$Q,7,FALSE)),"")</f>
        <v/>
      </c>
      <c r="I91" s="61"/>
      <c r="J91" s="61"/>
      <c r="K91" s="61"/>
      <c r="L91" s="73" t="str">
        <f t="shared" si="27"/>
        <v/>
      </c>
      <c r="M91" s="64" t="str">
        <f t="shared" si="28"/>
        <v/>
      </c>
      <c r="N91" s="73" t="str">
        <f t="shared" si="19"/>
        <v/>
      </c>
      <c r="O91" s="73" t="str">
        <f t="shared" si="20"/>
        <v/>
      </c>
      <c r="P91" s="73" t="str">
        <f t="shared" si="21"/>
        <v/>
      </c>
      <c r="Q91" s="73" t="str">
        <f t="shared" si="22"/>
        <v/>
      </c>
      <c r="R91" s="73" t="str">
        <f t="shared" si="23"/>
        <v/>
      </c>
      <c r="S91" s="64" t="str">
        <f t="shared" si="29"/>
        <v/>
      </c>
      <c r="T91" s="107" t="str">
        <f t="shared" si="24"/>
        <v/>
      </c>
      <c r="U91" s="74" t="str">
        <f t="shared" si="25"/>
        <v/>
      </c>
      <c r="V91" s="74"/>
      <c r="W91" s="74"/>
      <c r="Z91" s="61">
        <f t="shared" si="26"/>
        <v>0</v>
      </c>
    </row>
    <row r="92" spans="2:26" ht="31.9" customHeight="1" x14ac:dyDescent="0.25">
      <c r="B92" s="61">
        <f t="shared" si="18"/>
        <v>0</v>
      </c>
      <c r="C92" s="61" t="str">
        <f t="shared" si="30"/>
        <v/>
      </c>
      <c r="D92" s="61">
        <v>78</v>
      </c>
      <c r="E92" s="61" t="str">
        <f>IF(ISNUMBER(SMALL(Order_Form!$D:$D,1+($D92))),(VLOOKUP(SMALL(Order_Form!$D:$D,1+($D92)),Order_Form!$C:$Q,3,FALSE)),"")</f>
        <v/>
      </c>
      <c r="G92" s="64" t="str">
        <f>IFERROR(IF(E92=2,$AF$1,IF(AND(ISNUMBER(SMALL(Order_Form!$D:$D,1+($D92))),VLOOKUP(SMALL(Order_Form!$D:$D,1+($D92)),Order_Form!$C:$Q,6,FALSE)&gt;0),(VLOOKUP(SMALL(Order_Form!$D:$D,1+($D92)),Order_Form!$C:$Q,6,FALSE)),"")),"")</f>
        <v/>
      </c>
      <c r="H92" s="68" t="str">
        <f>IF(ISNUMBER(SMALL(Order_Form!$D:$D,1+($D92))),(VLOOKUP(SMALL(Order_Form!$D:$D,1+($D92)),Order_Form!$C:$Q,7,FALSE)),"")</f>
        <v/>
      </c>
      <c r="I92" s="61"/>
      <c r="J92" s="61"/>
      <c r="K92" s="61"/>
      <c r="L92" s="73" t="str">
        <f t="shared" si="27"/>
        <v/>
      </c>
      <c r="M92" s="64" t="str">
        <f t="shared" si="28"/>
        <v/>
      </c>
      <c r="N92" s="73" t="str">
        <f t="shared" si="19"/>
        <v/>
      </c>
      <c r="O92" s="73" t="str">
        <f t="shared" si="20"/>
        <v/>
      </c>
      <c r="P92" s="73" t="str">
        <f t="shared" si="21"/>
        <v/>
      </c>
      <c r="Q92" s="73" t="str">
        <f t="shared" si="22"/>
        <v/>
      </c>
      <c r="R92" s="73" t="str">
        <f t="shared" si="23"/>
        <v/>
      </c>
      <c r="S92" s="64" t="str">
        <f t="shared" si="29"/>
        <v/>
      </c>
      <c r="T92" s="107" t="str">
        <f t="shared" si="24"/>
        <v/>
      </c>
      <c r="U92" s="74" t="str">
        <f t="shared" si="25"/>
        <v/>
      </c>
      <c r="V92" s="74"/>
      <c r="W92" s="74"/>
      <c r="Z92" s="61">
        <f t="shared" si="26"/>
        <v>0</v>
      </c>
    </row>
    <row r="93" spans="2:26" ht="31.9" customHeight="1" x14ac:dyDescent="0.25">
      <c r="B93" s="61">
        <f t="shared" si="18"/>
        <v>0</v>
      </c>
      <c r="C93" s="61" t="str">
        <f t="shared" si="30"/>
        <v/>
      </c>
      <c r="D93" s="61">
        <v>79</v>
      </c>
      <c r="E93" s="61" t="str">
        <f>IF(ISNUMBER(SMALL(Order_Form!$D:$D,1+($D93))),(VLOOKUP(SMALL(Order_Form!$D:$D,1+($D93)),Order_Form!$C:$Q,3,FALSE)),"")</f>
        <v/>
      </c>
      <c r="G93" s="64" t="str">
        <f>IFERROR(IF(E93=2,$AF$1,IF(AND(ISNUMBER(SMALL(Order_Form!$D:$D,1+($D93))),VLOOKUP(SMALL(Order_Form!$D:$D,1+($D93)),Order_Form!$C:$Q,6,FALSE)&gt;0),(VLOOKUP(SMALL(Order_Form!$D:$D,1+($D93)),Order_Form!$C:$Q,6,FALSE)),"")),"")</f>
        <v/>
      </c>
      <c r="H93" s="68" t="str">
        <f>IF(ISNUMBER(SMALL(Order_Form!$D:$D,1+($D93))),(VLOOKUP(SMALL(Order_Form!$D:$D,1+($D93)),Order_Form!$C:$Q,7,FALSE)),"")</f>
        <v/>
      </c>
      <c r="I93" s="61"/>
      <c r="J93" s="61"/>
      <c r="K93" s="61"/>
      <c r="L93" s="73" t="str">
        <f t="shared" si="27"/>
        <v/>
      </c>
      <c r="M93" s="64" t="str">
        <f t="shared" si="28"/>
        <v/>
      </c>
      <c r="N93" s="73" t="str">
        <f t="shared" si="19"/>
        <v/>
      </c>
      <c r="O93" s="73" t="str">
        <f t="shared" si="20"/>
        <v/>
      </c>
      <c r="P93" s="73" t="str">
        <f t="shared" si="21"/>
        <v/>
      </c>
      <c r="Q93" s="73" t="str">
        <f t="shared" si="22"/>
        <v/>
      </c>
      <c r="R93" s="73" t="str">
        <f t="shared" si="23"/>
        <v/>
      </c>
      <c r="S93" s="64" t="str">
        <f t="shared" si="29"/>
        <v/>
      </c>
      <c r="T93" s="107" t="str">
        <f t="shared" si="24"/>
        <v/>
      </c>
      <c r="U93" s="74" t="str">
        <f t="shared" si="25"/>
        <v/>
      </c>
      <c r="V93" s="74"/>
      <c r="W93" s="74"/>
      <c r="Z93" s="61">
        <f t="shared" si="26"/>
        <v>0</v>
      </c>
    </row>
    <row r="94" spans="2:26" ht="31.9" customHeight="1" x14ac:dyDescent="0.25">
      <c r="B94" s="61">
        <f t="shared" si="18"/>
        <v>0</v>
      </c>
      <c r="C94" s="61" t="str">
        <f t="shared" si="30"/>
        <v/>
      </c>
      <c r="D94" s="61">
        <v>80</v>
      </c>
      <c r="E94" s="61" t="str">
        <f>IF(ISNUMBER(SMALL(Order_Form!$D:$D,1+($D94))),(VLOOKUP(SMALL(Order_Form!$D:$D,1+($D94)),Order_Form!$C:$Q,3,FALSE)),"")</f>
        <v/>
      </c>
      <c r="G94" s="64" t="str">
        <f>IFERROR(IF(E94=2,$AF$1,IF(AND(ISNUMBER(SMALL(Order_Form!$D:$D,1+($D94))),VLOOKUP(SMALL(Order_Form!$D:$D,1+($D94)),Order_Form!$C:$Q,6,FALSE)&gt;0),(VLOOKUP(SMALL(Order_Form!$D:$D,1+($D94)),Order_Form!$C:$Q,6,FALSE)),"")),"")</f>
        <v/>
      </c>
      <c r="H94" s="68" t="str">
        <f>IF(ISNUMBER(SMALL(Order_Form!$D:$D,1+($D94))),(VLOOKUP(SMALL(Order_Form!$D:$D,1+($D94)),Order_Form!$C:$Q,7,FALSE)),"")</f>
        <v/>
      </c>
      <c r="I94" s="61"/>
      <c r="J94" s="61"/>
      <c r="K94" s="61"/>
      <c r="L94" s="73" t="str">
        <f t="shared" si="27"/>
        <v/>
      </c>
      <c r="M94" s="64" t="str">
        <f t="shared" si="28"/>
        <v/>
      </c>
      <c r="N94" s="73" t="str">
        <f t="shared" si="19"/>
        <v/>
      </c>
      <c r="O94" s="73" t="str">
        <f t="shared" si="20"/>
        <v/>
      </c>
      <c r="P94" s="73" t="str">
        <f t="shared" si="21"/>
        <v/>
      </c>
      <c r="Q94" s="73" t="str">
        <f t="shared" si="22"/>
        <v/>
      </c>
      <c r="R94" s="73" t="str">
        <f t="shared" si="23"/>
        <v/>
      </c>
      <c r="S94" s="64" t="str">
        <f t="shared" si="29"/>
        <v/>
      </c>
      <c r="T94" s="107" t="str">
        <f t="shared" si="24"/>
        <v/>
      </c>
      <c r="U94" s="74" t="str">
        <f t="shared" si="25"/>
        <v/>
      </c>
      <c r="V94" s="74"/>
      <c r="W94" s="74"/>
      <c r="Z94" s="61">
        <f t="shared" si="26"/>
        <v>0</v>
      </c>
    </row>
    <row r="95" spans="2:26" ht="31.9" customHeight="1" x14ac:dyDescent="0.25">
      <c r="B95" s="61">
        <f t="shared" si="18"/>
        <v>0</v>
      </c>
      <c r="C95" s="61" t="str">
        <f t="shared" si="30"/>
        <v/>
      </c>
      <c r="D95" s="61">
        <v>81</v>
      </c>
      <c r="E95" s="61" t="str">
        <f>IF(ISNUMBER(SMALL(Order_Form!$D:$D,1+($D95))),(VLOOKUP(SMALL(Order_Form!$D:$D,1+($D95)),Order_Form!$C:$Q,3,FALSE)),"")</f>
        <v/>
      </c>
      <c r="G95" s="64" t="str">
        <f>IFERROR(IF(E95=2,$AF$1,IF(AND(ISNUMBER(SMALL(Order_Form!$D:$D,1+($D95))),VLOOKUP(SMALL(Order_Form!$D:$D,1+($D95)),Order_Form!$C:$Q,6,FALSE)&gt;0),(VLOOKUP(SMALL(Order_Form!$D:$D,1+($D95)),Order_Form!$C:$Q,6,FALSE)),"")),"")</f>
        <v/>
      </c>
      <c r="H95" s="68" t="str">
        <f>IF(ISNUMBER(SMALL(Order_Form!$D:$D,1+($D95))),(VLOOKUP(SMALL(Order_Form!$D:$D,1+($D95)),Order_Form!$C:$Q,7,FALSE)),"")</f>
        <v/>
      </c>
      <c r="I95" s="61"/>
      <c r="J95" s="61"/>
      <c r="K95" s="61"/>
      <c r="L95" s="73" t="str">
        <f t="shared" si="27"/>
        <v/>
      </c>
      <c r="M95" s="64" t="str">
        <f t="shared" si="28"/>
        <v/>
      </c>
      <c r="N95" s="73" t="str">
        <f t="shared" si="19"/>
        <v/>
      </c>
      <c r="O95" s="73" t="str">
        <f t="shared" si="20"/>
        <v/>
      </c>
      <c r="P95" s="73" t="str">
        <f t="shared" si="21"/>
        <v/>
      </c>
      <c r="Q95" s="73" t="str">
        <f t="shared" si="22"/>
        <v/>
      </c>
      <c r="R95" s="73" t="str">
        <f t="shared" si="23"/>
        <v/>
      </c>
      <c r="S95" s="64" t="str">
        <f t="shared" si="29"/>
        <v/>
      </c>
      <c r="T95" s="107" t="str">
        <f t="shared" si="24"/>
        <v/>
      </c>
      <c r="U95" s="74" t="str">
        <f t="shared" si="25"/>
        <v/>
      </c>
      <c r="V95" s="74"/>
      <c r="W95" s="74"/>
      <c r="Z95" s="61">
        <f t="shared" si="26"/>
        <v>0</v>
      </c>
    </row>
    <row r="96" spans="2:26" ht="31.9" customHeight="1" x14ac:dyDescent="0.25">
      <c r="B96" s="61">
        <f t="shared" si="18"/>
        <v>0</v>
      </c>
      <c r="C96" s="61" t="str">
        <f t="shared" si="30"/>
        <v/>
      </c>
      <c r="D96" s="61">
        <v>82</v>
      </c>
      <c r="E96" s="61" t="str">
        <f>IF(ISNUMBER(SMALL(Order_Form!$D:$D,1+($D96))),(VLOOKUP(SMALL(Order_Form!$D:$D,1+($D96)),Order_Form!$C:$Q,3,FALSE)),"")</f>
        <v/>
      </c>
      <c r="G96" s="64" t="str">
        <f>IFERROR(IF(E96=2,$AF$1,IF(AND(ISNUMBER(SMALL(Order_Form!$D:$D,1+($D96))),VLOOKUP(SMALL(Order_Form!$D:$D,1+($D96)),Order_Form!$C:$Q,6,FALSE)&gt;0),(VLOOKUP(SMALL(Order_Form!$D:$D,1+($D96)),Order_Form!$C:$Q,6,FALSE)),"")),"")</f>
        <v/>
      </c>
      <c r="H96" s="68" t="str">
        <f>IF(ISNUMBER(SMALL(Order_Form!$D:$D,1+($D96))),(VLOOKUP(SMALL(Order_Form!$D:$D,1+($D96)),Order_Form!$C:$Q,7,FALSE)),"")</f>
        <v/>
      </c>
      <c r="I96" s="61"/>
      <c r="J96" s="61"/>
      <c r="K96" s="61"/>
      <c r="L96" s="73" t="str">
        <f t="shared" si="27"/>
        <v/>
      </c>
      <c r="M96" s="64" t="str">
        <f t="shared" si="28"/>
        <v/>
      </c>
      <c r="N96" s="73" t="str">
        <f t="shared" si="19"/>
        <v/>
      </c>
      <c r="O96" s="73" t="str">
        <f t="shared" si="20"/>
        <v/>
      </c>
      <c r="P96" s="73" t="str">
        <f t="shared" si="21"/>
        <v/>
      </c>
      <c r="Q96" s="73" t="str">
        <f t="shared" si="22"/>
        <v/>
      </c>
      <c r="R96" s="73" t="str">
        <f t="shared" si="23"/>
        <v/>
      </c>
      <c r="S96" s="64" t="str">
        <f t="shared" si="29"/>
        <v/>
      </c>
      <c r="T96" s="107" t="str">
        <f t="shared" si="24"/>
        <v/>
      </c>
      <c r="U96" s="74" t="str">
        <f t="shared" si="25"/>
        <v/>
      </c>
      <c r="V96" s="74"/>
      <c r="W96" s="74"/>
      <c r="Z96" s="61">
        <f t="shared" si="26"/>
        <v>0</v>
      </c>
    </row>
    <row r="97" spans="2:26" ht="31.9" customHeight="1" x14ac:dyDescent="0.25">
      <c r="B97" s="61">
        <f t="shared" si="18"/>
        <v>0</v>
      </c>
      <c r="C97" s="61" t="str">
        <f t="shared" si="30"/>
        <v/>
      </c>
      <c r="D97" s="61">
        <v>83</v>
      </c>
      <c r="E97" s="61" t="str">
        <f>IF(ISNUMBER(SMALL(Order_Form!$D:$D,1+($D97))),(VLOOKUP(SMALL(Order_Form!$D:$D,1+($D97)),Order_Form!$C:$Q,3,FALSE)),"")</f>
        <v/>
      </c>
      <c r="G97" s="64" t="str">
        <f>IFERROR(IF(E97=2,$AF$1,IF(AND(ISNUMBER(SMALL(Order_Form!$D:$D,1+($D97))),VLOOKUP(SMALL(Order_Form!$D:$D,1+($D97)),Order_Form!$C:$Q,6,FALSE)&gt;0),(VLOOKUP(SMALL(Order_Form!$D:$D,1+($D97)),Order_Form!$C:$Q,6,FALSE)),"")),"")</f>
        <v/>
      </c>
      <c r="H97" s="68" t="str">
        <f>IF(ISNUMBER(SMALL(Order_Form!$D:$D,1+($D97))),(VLOOKUP(SMALL(Order_Form!$D:$D,1+($D97)),Order_Form!$C:$Q,7,FALSE)),"")</f>
        <v/>
      </c>
      <c r="I97" s="61"/>
      <c r="J97" s="61"/>
      <c r="K97" s="61"/>
      <c r="L97" s="73" t="str">
        <f t="shared" si="27"/>
        <v/>
      </c>
      <c r="M97" s="64" t="str">
        <f t="shared" si="28"/>
        <v/>
      </c>
      <c r="N97" s="73" t="str">
        <f t="shared" si="19"/>
        <v/>
      </c>
      <c r="O97" s="73" t="str">
        <f t="shared" si="20"/>
        <v/>
      </c>
      <c r="P97" s="73" t="str">
        <f t="shared" si="21"/>
        <v/>
      </c>
      <c r="Q97" s="73" t="str">
        <f t="shared" si="22"/>
        <v/>
      </c>
      <c r="R97" s="73" t="str">
        <f t="shared" si="23"/>
        <v/>
      </c>
      <c r="S97" s="64" t="str">
        <f t="shared" si="29"/>
        <v/>
      </c>
      <c r="T97" s="107" t="str">
        <f t="shared" si="24"/>
        <v/>
      </c>
      <c r="U97" s="74" t="str">
        <f t="shared" si="25"/>
        <v/>
      </c>
      <c r="V97" s="74"/>
      <c r="W97" s="74"/>
      <c r="Z97" s="61">
        <f t="shared" si="26"/>
        <v>0</v>
      </c>
    </row>
    <row r="98" spans="2:26" ht="31.9" customHeight="1" x14ac:dyDescent="0.25">
      <c r="B98" s="61">
        <f t="shared" si="18"/>
        <v>0</v>
      </c>
      <c r="C98" s="61" t="str">
        <f t="shared" si="30"/>
        <v/>
      </c>
      <c r="D98" s="61">
        <v>84</v>
      </c>
      <c r="E98" s="61" t="str">
        <f>IF(ISNUMBER(SMALL(Order_Form!$D:$D,1+($D98))),(VLOOKUP(SMALL(Order_Form!$D:$D,1+($D98)),Order_Form!$C:$Q,3,FALSE)),"")</f>
        <v/>
      </c>
      <c r="G98" s="64" t="str">
        <f>IFERROR(IF(E98=2,$AF$1,IF(AND(ISNUMBER(SMALL(Order_Form!$D:$D,1+($D98))),VLOOKUP(SMALL(Order_Form!$D:$D,1+($D98)),Order_Form!$C:$Q,6,FALSE)&gt;0),(VLOOKUP(SMALL(Order_Form!$D:$D,1+($D98)),Order_Form!$C:$Q,6,FALSE)),"")),"")</f>
        <v/>
      </c>
      <c r="H98" s="68" t="str">
        <f>IF(ISNUMBER(SMALL(Order_Form!$D:$D,1+($D98))),(VLOOKUP(SMALL(Order_Form!$D:$D,1+($D98)),Order_Form!$C:$Q,7,FALSE)),"")</f>
        <v/>
      </c>
      <c r="I98" s="61"/>
      <c r="J98" s="61"/>
      <c r="K98" s="61"/>
      <c r="L98" s="73" t="str">
        <f t="shared" si="27"/>
        <v/>
      </c>
      <c r="M98" s="64" t="str">
        <f t="shared" si="28"/>
        <v/>
      </c>
      <c r="N98" s="73" t="str">
        <f t="shared" si="19"/>
        <v/>
      </c>
      <c r="O98" s="73" t="str">
        <f t="shared" si="20"/>
        <v/>
      </c>
      <c r="P98" s="73" t="str">
        <f t="shared" si="21"/>
        <v/>
      </c>
      <c r="Q98" s="73" t="str">
        <f t="shared" si="22"/>
        <v/>
      </c>
      <c r="R98" s="73" t="str">
        <f t="shared" si="23"/>
        <v/>
      </c>
      <c r="S98" s="64" t="str">
        <f t="shared" si="29"/>
        <v/>
      </c>
      <c r="T98" s="107" t="str">
        <f t="shared" si="24"/>
        <v/>
      </c>
      <c r="U98" s="74" t="str">
        <f t="shared" si="25"/>
        <v/>
      </c>
      <c r="V98" s="74"/>
      <c r="W98" s="74"/>
      <c r="Z98" s="61">
        <f t="shared" si="26"/>
        <v>0</v>
      </c>
    </row>
    <row r="99" spans="2:26" ht="31.9" customHeight="1" x14ac:dyDescent="0.25">
      <c r="B99" s="61">
        <f t="shared" si="18"/>
        <v>0</v>
      </c>
      <c r="C99" s="61" t="str">
        <f t="shared" si="30"/>
        <v/>
      </c>
      <c r="D99" s="61">
        <v>85</v>
      </c>
      <c r="E99" s="61" t="str">
        <f>IF(ISNUMBER(SMALL(Order_Form!$D:$D,1+($D99))),(VLOOKUP(SMALL(Order_Form!$D:$D,1+($D99)),Order_Form!$C:$Q,3,FALSE)),"")</f>
        <v/>
      </c>
      <c r="G99" s="64" t="str">
        <f>IFERROR(IF(E99=2,$AF$1,IF(AND(ISNUMBER(SMALL(Order_Form!$D:$D,1+($D99))),VLOOKUP(SMALL(Order_Form!$D:$D,1+($D99)),Order_Form!$C:$Q,6,FALSE)&gt;0),(VLOOKUP(SMALL(Order_Form!$D:$D,1+($D99)),Order_Form!$C:$Q,6,FALSE)),"")),"")</f>
        <v/>
      </c>
      <c r="H99" s="68" t="str">
        <f>IF(ISNUMBER(SMALL(Order_Form!$D:$D,1+($D99))),(VLOOKUP(SMALL(Order_Form!$D:$D,1+($D99)),Order_Form!$C:$Q,7,FALSE)),"")</f>
        <v/>
      </c>
      <c r="I99" s="61"/>
      <c r="J99" s="61"/>
      <c r="K99" s="61"/>
      <c r="L99" s="73" t="str">
        <f t="shared" si="27"/>
        <v/>
      </c>
      <c r="M99" s="64" t="str">
        <f t="shared" si="28"/>
        <v/>
      </c>
      <c r="N99" s="73" t="str">
        <f t="shared" si="19"/>
        <v/>
      </c>
      <c r="O99" s="73" t="str">
        <f t="shared" si="20"/>
        <v/>
      </c>
      <c r="P99" s="73" t="str">
        <f t="shared" si="21"/>
        <v/>
      </c>
      <c r="Q99" s="73" t="str">
        <f t="shared" si="22"/>
        <v/>
      </c>
      <c r="R99" s="73" t="str">
        <f t="shared" si="23"/>
        <v/>
      </c>
      <c r="S99" s="64" t="str">
        <f t="shared" si="29"/>
        <v/>
      </c>
      <c r="T99" s="107" t="str">
        <f t="shared" si="24"/>
        <v/>
      </c>
      <c r="U99" s="74" t="str">
        <f t="shared" si="25"/>
        <v/>
      </c>
      <c r="V99" s="74"/>
      <c r="W99" s="74"/>
      <c r="Z99" s="61">
        <f t="shared" si="26"/>
        <v>0</v>
      </c>
    </row>
    <row r="100" spans="2:26" ht="31.9" customHeight="1" x14ac:dyDescent="0.25">
      <c r="B100" s="61">
        <f t="shared" si="18"/>
        <v>0</v>
      </c>
      <c r="C100" s="61" t="str">
        <f t="shared" si="30"/>
        <v/>
      </c>
      <c r="D100" s="61">
        <v>86</v>
      </c>
      <c r="E100" s="61" t="str">
        <f>IF(ISNUMBER(SMALL(Order_Form!$D:$D,1+($D100))),(VLOOKUP(SMALL(Order_Form!$D:$D,1+($D100)),Order_Form!$C:$Q,3,FALSE)),"")</f>
        <v/>
      </c>
      <c r="G100" s="64" t="str">
        <f>IFERROR(IF(E100=2,$AF$1,IF(AND(ISNUMBER(SMALL(Order_Form!$D:$D,1+($D100))),VLOOKUP(SMALL(Order_Form!$D:$D,1+($D100)),Order_Form!$C:$Q,6,FALSE)&gt;0),(VLOOKUP(SMALL(Order_Form!$D:$D,1+($D100)),Order_Form!$C:$Q,6,FALSE)),"")),"")</f>
        <v/>
      </c>
      <c r="H100" s="68" t="str">
        <f>IF(ISNUMBER(SMALL(Order_Form!$D:$D,1+($D100))),(VLOOKUP(SMALL(Order_Form!$D:$D,1+($D100)),Order_Form!$C:$Q,7,FALSE)),"")</f>
        <v/>
      </c>
      <c r="I100" s="61"/>
      <c r="J100" s="61"/>
      <c r="K100" s="61"/>
      <c r="L100" s="73" t="str">
        <f t="shared" si="27"/>
        <v/>
      </c>
      <c r="M100" s="64" t="str">
        <f t="shared" si="28"/>
        <v/>
      </c>
      <c r="N100" s="73" t="str">
        <f t="shared" si="19"/>
        <v/>
      </c>
      <c r="O100" s="73" t="str">
        <f t="shared" si="20"/>
        <v/>
      </c>
      <c r="P100" s="73" t="str">
        <f t="shared" si="21"/>
        <v/>
      </c>
      <c r="Q100" s="73" t="str">
        <f t="shared" si="22"/>
        <v/>
      </c>
      <c r="R100" s="73" t="str">
        <f t="shared" si="23"/>
        <v/>
      </c>
      <c r="S100" s="64" t="str">
        <f t="shared" si="29"/>
        <v/>
      </c>
      <c r="T100" s="107" t="str">
        <f t="shared" si="24"/>
        <v/>
      </c>
      <c r="U100" s="74" t="str">
        <f t="shared" si="25"/>
        <v/>
      </c>
      <c r="V100" s="74"/>
      <c r="W100" s="74"/>
      <c r="Z100" s="61">
        <f t="shared" si="26"/>
        <v>0</v>
      </c>
    </row>
    <row r="101" spans="2:26" ht="31.9" customHeight="1" x14ac:dyDescent="0.25">
      <c r="B101" s="61">
        <f t="shared" si="18"/>
        <v>0</v>
      </c>
      <c r="C101" s="61" t="str">
        <f t="shared" si="30"/>
        <v/>
      </c>
      <c r="D101" s="61">
        <v>87</v>
      </c>
      <c r="E101" s="61" t="str">
        <f>IF(ISNUMBER(SMALL(Order_Form!$D:$D,1+($D101))),(VLOOKUP(SMALL(Order_Form!$D:$D,1+($D101)),Order_Form!$C:$Q,3,FALSE)),"")</f>
        <v/>
      </c>
      <c r="G101" s="64" t="str">
        <f>IFERROR(IF(E101=2,$AF$1,IF(AND(ISNUMBER(SMALL(Order_Form!$D:$D,1+($D101))),VLOOKUP(SMALL(Order_Form!$D:$D,1+($D101)),Order_Form!$C:$Q,6,FALSE)&gt;0),(VLOOKUP(SMALL(Order_Form!$D:$D,1+($D101)),Order_Form!$C:$Q,6,FALSE)),"")),"")</f>
        <v/>
      </c>
      <c r="H101" s="68" t="str">
        <f>IF(ISNUMBER(SMALL(Order_Form!$D:$D,1+($D101))),(VLOOKUP(SMALL(Order_Form!$D:$D,1+($D101)),Order_Form!$C:$Q,7,FALSE)),"")</f>
        <v/>
      </c>
      <c r="I101" s="61"/>
      <c r="J101" s="61"/>
      <c r="K101" s="61"/>
      <c r="L101" s="73" t="str">
        <f t="shared" si="27"/>
        <v/>
      </c>
      <c r="M101" s="64" t="str">
        <f t="shared" si="28"/>
        <v/>
      </c>
      <c r="N101" s="73" t="str">
        <f t="shared" si="19"/>
        <v/>
      </c>
      <c r="O101" s="73" t="str">
        <f t="shared" si="20"/>
        <v/>
      </c>
      <c r="P101" s="73" t="str">
        <f t="shared" si="21"/>
        <v/>
      </c>
      <c r="Q101" s="73" t="str">
        <f t="shared" si="22"/>
        <v/>
      </c>
      <c r="R101" s="73" t="str">
        <f t="shared" si="23"/>
        <v/>
      </c>
      <c r="S101" s="64" t="str">
        <f t="shared" si="29"/>
        <v/>
      </c>
      <c r="T101" s="107" t="str">
        <f t="shared" si="24"/>
        <v/>
      </c>
      <c r="U101" s="74" t="str">
        <f t="shared" si="25"/>
        <v/>
      </c>
      <c r="V101" s="74"/>
      <c r="W101" s="74"/>
      <c r="Z101" s="61">
        <f t="shared" si="26"/>
        <v>0</v>
      </c>
    </row>
    <row r="102" spans="2:26" ht="31.9" customHeight="1" x14ac:dyDescent="0.25">
      <c r="B102" s="61">
        <f t="shared" si="18"/>
        <v>0</v>
      </c>
      <c r="C102" s="61" t="str">
        <f t="shared" si="30"/>
        <v/>
      </c>
      <c r="D102" s="61">
        <v>88</v>
      </c>
      <c r="E102" s="61" t="str">
        <f>IF(ISNUMBER(SMALL(Order_Form!$D:$D,1+($D102))),(VLOOKUP(SMALL(Order_Form!$D:$D,1+($D102)),Order_Form!$C:$Q,3,FALSE)),"")</f>
        <v/>
      </c>
      <c r="G102" s="64" t="str">
        <f>IFERROR(IF(E102=2,$AF$1,IF(AND(ISNUMBER(SMALL(Order_Form!$D:$D,1+($D102))),VLOOKUP(SMALL(Order_Form!$D:$D,1+($D102)),Order_Form!$C:$Q,6,FALSE)&gt;0),(VLOOKUP(SMALL(Order_Form!$D:$D,1+($D102)),Order_Form!$C:$Q,6,FALSE)),"")),"")</f>
        <v/>
      </c>
      <c r="H102" s="68" t="str">
        <f>IF(ISNUMBER(SMALL(Order_Form!$D:$D,1+($D102))),(VLOOKUP(SMALL(Order_Form!$D:$D,1+($D102)),Order_Form!$C:$Q,7,FALSE)),"")</f>
        <v/>
      </c>
      <c r="I102" s="61"/>
      <c r="J102" s="61"/>
      <c r="K102" s="61"/>
      <c r="L102" s="73" t="str">
        <f t="shared" si="27"/>
        <v/>
      </c>
      <c r="M102" s="64" t="str">
        <f t="shared" si="28"/>
        <v/>
      </c>
      <c r="N102" s="73" t="str">
        <f t="shared" si="19"/>
        <v/>
      </c>
      <c r="O102" s="73" t="str">
        <f t="shared" si="20"/>
        <v/>
      </c>
      <c r="P102" s="73" t="str">
        <f t="shared" si="21"/>
        <v/>
      </c>
      <c r="Q102" s="73" t="str">
        <f t="shared" si="22"/>
        <v/>
      </c>
      <c r="R102" s="73" t="str">
        <f t="shared" si="23"/>
        <v/>
      </c>
      <c r="S102" s="64" t="str">
        <f t="shared" si="29"/>
        <v/>
      </c>
      <c r="T102" s="107" t="str">
        <f t="shared" si="24"/>
        <v/>
      </c>
      <c r="U102" s="74" t="str">
        <f t="shared" si="25"/>
        <v/>
      </c>
      <c r="V102" s="74"/>
      <c r="W102" s="74"/>
      <c r="Z102" s="61">
        <f t="shared" si="26"/>
        <v>0</v>
      </c>
    </row>
    <row r="103" spans="2:26" ht="31.9" customHeight="1" x14ac:dyDescent="0.25">
      <c r="B103" s="61">
        <f t="shared" si="18"/>
        <v>0</v>
      </c>
      <c r="C103" s="61" t="str">
        <f t="shared" si="30"/>
        <v/>
      </c>
      <c r="D103" s="61">
        <v>89</v>
      </c>
      <c r="E103" s="61" t="str">
        <f>IF(ISNUMBER(SMALL(Order_Form!$D:$D,1+($D103))),(VLOOKUP(SMALL(Order_Form!$D:$D,1+($D103)),Order_Form!$C:$Q,3,FALSE)),"")</f>
        <v/>
      </c>
      <c r="G103" s="64" t="str">
        <f>IFERROR(IF(E103=2,$AF$1,IF(AND(ISNUMBER(SMALL(Order_Form!$D:$D,1+($D103))),VLOOKUP(SMALL(Order_Form!$D:$D,1+($D103)),Order_Form!$C:$Q,6,FALSE)&gt;0),(VLOOKUP(SMALL(Order_Form!$D:$D,1+($D103)),Order_Form!$C:$Q,6,FALSE)),"")),"")</f>
        <v/>
      </c>
      <c r="H103" s="68" t="str">
        <f>IF(ISNUMBER(SMALL(Order_Form!$D:$D,1+($D103))),(VLOOKUP(SMALL(Order_Form!$D:$D,1+($D103)),Order_Form!$C:$Q,7,FALSE)),"")</f>
        <v/>
      </c>
      <c r="I103" s="61"/>
      <c r="J103" s="61"/>
      <c r="K103" s="61"/>
      <c r="L103" s="73" t="str">
        <f t="shared" si="27"/>
        <v/>
      </c>
      <c r="M103" s="64" t="str">
        <f t="shared" si="28"/>
        <v/>
      </c>
      <c r="N103" s="73" t="str">
        <f t="shared" si="19"/>
        <v/>
      </c>
      <c r="O103" s="73" t="str">
        <f t="shared" si="20"/>
        <v/>
      </c>
      <c r="P103" s="73" t="str">
        <f t="shared" si="21"/>
        <v/>
      </c>
      <c r="Q103" s="73" t="str">
        <f t="shared" si="22"/>
        <v/>
      </c>
      <c r="R103" s="73" t="str">
        <f t="shared" si="23"/>
        <v/>
      </c>
      <c r="S103" s="64" t="str">
        <f t="shared" si="29"/>
        <v/>
      </c>
      <c r="T103" s="107" t="str">
        <f t="shared" si="24"/>
        <v/>
      </c>
      <c r="U103" s="74" t="str">
        <f t="shared" si="25"/>
        <v/>
      </c>
      <c r="V103" s="74"/>
      <c r="W103" s="74"/>
      <c r="Z103" s="61">
        <f t="shared" si="26"/>
        <v>0</v>
      </c>
    </row>
    <row r="104" spans="2:26" ht="31.9" customHeight="1" x14ac:dyDescent="0.25">
      <c r="B104" s="61">
        <f t="shared" si="18"/>
        <v>0</v>
      </c>
      <c r="C104" s="61" t="str">
        <f t="shared" si="30"/>
        <v/>
      </c>
      <c r="D104" s="61">
        <v>90</v>
      </c>
      <c r="E104" s="61" t="str">
        <f>IF(ISNUMBER(SMALL(Order_Form!$D:$D,1+($D104))),(VLOOKUP(SMALL(Order_Form!$D:$D,1+($D104)),Order_Form!$C:$Q,3,FALSE)),"")</f>
        <v/>
      </c>
      <c r="G104" s="64" t="str">
        <f>IFERROR(IF(E104=2,$AF$1,IF(AND(ISNUMBER(SMALL(Order_Form!$D:$D,1+($D104))),VLOOKUP(SMALL(Order_Form!$D:$D,1+($D104)),Order_Form!$C:$Q,6,FALSE)&gt;0),(VLOOKUP(SMALL(Order_Form!$D:$D,1+($D104)),Order_Form!$C:$Q,6,FALSE)),"")),"")</f>
        <v/>
      </c>
      <c r="H104" s="68" t="str">
        <f>IF(ISNUMBER(SMALL(Order_Form!$D:$D,1+($D104))),(VLOOKUP(SMALL(Order_Form!$D:$D,1+($D104)),Order_Form!$C:$Q,7,FALSE)),"")</f>
        <v/>
      </c>
      <c r="I104" s="61"/>
      <c r="J104" s="61"/>
      <c r="K104" s="61"/>
      <c r="L104" s="73" t="str">
        <f t="shared" si="27"/>
        <v/>
      </c>
      <c r="M104" s="64" t="str">
        <f t="shared" si="28"/>
        <v/>
      </c>
      <c r="N104" s="73" t="str">
        <f t="shared" si="19"/>
        <v/>
      </c>
      <c r="O104" s="73" t="str">
        <f t="shared" si="20"/>
        <v/>
      </c>
      <c r="P104" s="73" t="str">
        <f t="shared" si="21"/>
        <v/>
      </c>
      <c r="Q104" s="73" t="str">
        <f t="shared" si="22"/>
        <v/>
      </c>
      <c r="R104" s="73" t="str">
        <f t="shared" si="23"/>
        <v/>
      </c>
      <c r="S104" s="64" t="str">
        <f t="shared" si="29"/>
        <v/>
      </c>
      <c r="T104" s="107" t="str">
        <f t="shared" si="24"/>
        <v/>
      </c>
      <c r="U104" s="74" t="str">
        <f t="shared" si="25"/>
        <v/>
      </c>
      <c r="V104" s="74"/>
      <c r="W104" s="74"/>
      <c r="Z104" s="61">
        <f t="shared" si="26"/>
        <v>0</v>
      </c>
    </row>
    <row r="105" spans="2:26" ht="31.9" customHeight="1" x14ac:dyDescent="0.25">
      <c r="B105" s="61">
        <f t="shared" si="18"/>
        <v>0</v>
      </c>
      <c r="C105" s="61" t="str">
        <f t="shared" si="30"/>
        <v/>
      </c>
      <c r="D105" s="61">
        <v>91</v>
      </c>
      <c r="E105" s="61" t="str">
        <f>IF(ISNUMBER(SMALL(Order_Form!$D:$D,1+($D105))),(VLOOKUP(SMALL(Order_Form!$D:$D,1+($D105)),Order_Form!$C:$Q,3,FALSE)),"")</f>
        <v/>
      </c>
      <c r="G105" s="64" t="str">
        <f>IFERROR(IF(E105=2,$AF$1,IF(AND(ISNUMBER(SMALL(Order_Form!$D:$D,1+($D105))),VLOOKUP(SMALL(Order_Form!$D:$D,1+($D105)),Order_Form!$C:$Q,6,FALSE)&gt;0),(VLOOKUP(SMALL(Order_Form!$D:$D,1+($D105)),Order_Form!$C:$Q,6,FALSE)),"")),"")</f>
        <v/>
      </c>
      <c r="H105" s="68" t="str">
        <f>IF(ISNUMBER(SMALL(Order_Form!$D:$D,1+($D105))),(VLOOKUP(SMALL(Order_Form!$D:$D,1+($D105)),Order_Form!$C:$Q,7,FALSE)),"")</f>
        <v/>
      </c>
      <c r="I105" s="61"/>
      <c r="J105" s="61"/>
      <c r="K105" s="61"/>
      <c r="L105" s="73" t="str">
        <f t="shared" si="27"/>
        <v/>
      </c>
      <c r="M105" s="64" t="str">
        <f t="shared" si="28"/>
        <v/>
      </c>
      <c r="N105" s="73" t="str">
        <f t="shared" si="19"/>
        <v/>
      </c>
      <c r="O105" s="73" t="str">
        <f t="shared" si="20"/>
        <v/>
      </c>
      <c r="P105" s="73" t="str">
        <f t="shared" si="21"/>
        <v/>
      </c>
      <c r="Q105" s="73" t="str">
        <f t="shared" si="22"/>
        <v/>
      </c>
      <c r="R105" s="73" t="str">
        <f t="shared" si="23"/>
        <v/>
      </c>
      <c r="S105" s="64" t="str">
        <f t="shared" si="29"/>
        <v/>
      </c>
      <c r="T105" s="107" t="str">
        <f t="shared" si="24"/>
        <v/>
      </c>
      <c r="U105" s="74" t="str">
        <f t="shared" si="25"/>
        <v/>
      </c>
      <c r="V105" s="74"/>
      <c r="W105" s="74"/>
      <c r="Z105" s="61">
        <f t="shared" si="26"/>
        <v>0</v>
      </c>
    </row>
    <row r="106" spans="2:26" ht="31.9" customHeight="1" x14ac:dyDescent="0.25">
      <c r="B106" s="61">
        <f t="shared" si="18"/>
        <v>0</v>
      </c>
      <c r="C106" s="61" t="str">
        <f t="shared" si="30"/>
        <v/>
      </c>
      <c r="D106" s="61">
        <v>92</v>
      </c>
      <c r="E106" s="61" t="str">
        <f>IF(ISNUMBER(SMALL(Order_Form!$D:$D,1+($D106))),(VLOOKUP(SMALL(Order_Form!$D:$D,1+($D106)),Order_Form!$C:$Q,3,FALSE)),"")</f>
        <v/>
      </c>
      <c r="G106" s="64" t="str">
        <f>IFERROR(IF(E106=2,$AF$1,IF(AND(ISNUMBER(SMALL(Order_Form!$D:$D,1+($D106))),VLOOKUP(SMALL(Order_Form!$D:$D,1+($D106)),Order_Form!$C:$Q,6,FALSE)&gt;0),(VLOOKUP(SMALL(Order_Form!$D:$D,1+($D106)),Order_Form!$C:$Q,6,FALSE)),"")),"")</f>
        <v/>
      </c>
      <c r="H106" s="68" t="str">
        <f>IF(ISNUMBER(SMALL(Order_Form!$D:$D,1+($D106))),(VLOOKUP(SMALL(Order_Form!$D:$D,1+($D106)),Order_Form!$C:$Q,7,FALSE)),"")</f>
        <v/>
      </c>
      <c r="I106" s="61"/>
      <c r="J106" s="61"/>
      <c r="K106" s="61"/>
      <c r="L106" s="73" t="str">
        <f t="shared" si="27"/>
        <v/>
      </c>
      <c r="M106" s="64" t="str">
        <f t="shared" si="28"/>
        <v/>
      </c>
      <c r="N106" s="73" t="str">
        <f t="shared" si="19"/>
        <v/>
      </c>
      <c r="O106" s="73" t="str">
        <f t="shared" si="20"/>
        <v/>
      </c>
      <c r="P106" s="73" t="str">
        <f t="shared" si="21"/>
        <v/>
      </c>
      <c r="Q106" s="73" t="str">
        <f t="shared" si="22"/>
        <v/>
      </c>
      <c r="R106" s="73" t="str">
        <f t="shared" si="23"/>
        <v/>
      </c>
      <c r="S106" s="64" t="str">
        <f t="shared" si="29"/>
        <v/>
      </c>
      <c r="T106" s="107" t="str">
        <f t="shared" si="24"/>
        <v/>
      </c>
      <c r="U106" s="74" t="str">
        <f t="shared" si="25"/>
        <v/>
      </c>
      <c r="V106" s="74"/>
      <c r="W106" s="74"/>
      <c r="Z106" s="61">
        <f t="shared" si="26"/>
        <v>0</v>
      </c>
    </row>
    <row r="107" spans="2:26" ht="31.9" customHeight="1" x14ac:dyDescent="0.25">
      <c r="B107" s="61">
        <f t="shared" si="18"/>
        <v>0</v>
      </c>
      <c r="C107" s="61" t="str">
        <f t="shared" si="30"/>
        <v/>
      </c>
      <c r="D107" s="61">
        <v>93</v>
      </c>
      <c r="E107" s="61" t="str">
        <f>IF(ISNUMBER(SMALL(Order_Form!$D:$D,1+($D107))),(VLOOKUP(SMALL(Order_Form!$D:$D,1+($D107)),Order_Form!$C:$Q,3,FALSE)),"")</f>
        <v/>
      </c>
      <c r="G107" s="64" t="str">
        <f>IFERROR(IF(E107=2,$AF$1,IF(AND(ISNUMBER(SMALL(Order_Form!$D:$D,1+($D107))),VLOOKUP(SMALL(Order_Form!$D:$D,1+($D107)),Order_Form!$C:$Q,6,FALSE)&gt;0),(VLOOKUP(SMALL(Order_Form!$D:$D,1+($D107)),Order_Form!$C:$Q,6,FALSE)),"")),"")</f>
        <v/>
      </c>
      <c r="H107" s="68" t="str">
        <f>IF(ISNUMBER(SMALL(Order_Form!$D:$D,1+($D107))),(VLOOKUP(SMALL(Order_Form!$D:$D,1+($D107)),Order_Form!$C:$Q,7,FALSE)),"")</f>
        <v/>
      </c>
      <c r="I107" s="61"/>
      <c r="J107" s="61"/>
      <c r="K107" s="61"/>
      <c r="L107" s="73" t="str">
        <f t="shared" si="27"/>
        <v/>
      </c>
      <c r="M107" s="64" t="str">
        <f t="shared" si="28"/>
        <v/>
      </c>
      <c r="N107" s="73" t="str">
        <f t="shared" si="19"/>
        <v/>
      </c>
      <c r="O107" s="73" t="str">
        <f t="shared" si="20"/>
        <v/>
      </c>
      <c r="P107" s="73" t="str">
        <f t="shared" si="21"/>
        <v/>
      </c>
      <c r="Q107" s="73" t="str">
        <f t="shared" si="22"/>
        <v/>
      </c>
      <c r="R107" s="73" t="str">
        <f t="shared" si="23"/>
        <v/>
      </c>
      <c r="S107" s="64" t="str">
        <f t="shared" si="29"/>
        <v/>
      </c>
      <c r="T107" s="107" t="str">
        <f t="shared" si="24"/>
        <v/>
      </c>
      <c r="U107" s="74" t="str">
        <f t="shared" si="25"/>
        <v/>
      </c>
      <c r="V107" s="74"/>
      <c r="W107" s="74"/>
      <c r="Z107" s="61">
        <f t="shared" si="26"/>
        <v>0</v>
      </c>
    </row>
    <row r="108" spans="2:26" ht="31.9" customHeight="1" x14ac:dyDescent="0.25">
      <c r="B108" s="61">
        <f t="shared" si="18"/>
        <v>0</v>
      </c>
      <c r="C108" s="61" t="str">
        <f t="shared" si="30"/>
        <v/>
      </c>
      <c r="D108" s="61">
        <v>94</v>
      </c>
      <c r="E108" s="61" t="str">
        <f>IF(ISNUMBER(SMALL(Order_Form!$D:$D,1+($D108))),(VLOOKUP(SMALL(Order_Form!$D:$D,1+($D108)),Order_Form!$C:$Q,3,FALSE)),"")</f>
        <v/>
      </c>
      <c r="G108" s="64" t="str">
        <f>IFERROR(IF(E108=2,$AF$1,IF(AND(ISNUMBER(SMALL(Order_Form!$D:$D,1+($D108))),VLOOKUP(SMALL(Order_Form!$D:$D,1+($D108)),Order_Form!$C:$Q,6,FALSE)&gt;0),(VLOOKUP(SMALL(Order_Form!$D:$D,1+($D108)),Order_Form!$C:$Q,6,FALSE)),"")),"")</f>
        <v/>
      </c>
      <c r="H108" s="68" t="str">
        <f>IF(ISNUMBER(SMALL(Order_Form!$D:$D,1+($D108))),(VLOOKUP(SMALL(Order_Form!$D:$D,1+($D108)),Order_Form!$C:$Q,7,FALSE)),"")</f>
        <v/>
      </c>
      <c r="I108" s="61"/>
      <c r="J108" s="61"/>
      <c r="K108" s="61"/>
      <c r="L108" s="73" t="str">
        <f t="shared" si="27"/>
        <v/>
      </c>
      <c r="M108" s="64" t="str">
        <f t="shared" si="28"/>
        <v/>
      </c>
      <c r="N108" s="73" t="str">
        <f t="shared" si="19"/>
        <v/>
      </c>
      <c r="O108" s="73" t="str">
        <f t="shared" si="20"/>
        <v/>
      </c>
      <c r="P108" s="73" t="str">
        <f t="shared" si="21"/>
        <v/>
      </c>
      <c r="Q108" s="73" t="str">
        <f t="shared" si="22"/>
        <v/>
      </c>
      <c r="R108" s="73" t="str">
        <f t="shared" si="23"/>
        <v/>
      </c>
      <c r="S108" s="64" t="str">
        <f t="shared" si="29"/>
        <v/>
      </c>
      <c r="T108" s="107" t="str">
        <f t="shared" si="24"/>
        <v/>
      </c>
      <c r="U108" s="74" t="str">
        <f t="shared" si="25"/>
        <v/>
      </c>
      <c r="V108" s="74"/>
      <c r="W108" s="74"/>
      <c r="Z108" s="61">
        <f t="shared" si="26"/>
        <v>0</v>
      </c>
    </row>
    <row r="109" spans="2:26" ht="31.9" customHeight="1" x14ac:dyDescent="0.25">
      <c r="B109" s="61">
        <f t="shared" si="18"/>
        <v>0</v>
      </c>
      <c r="C109" s="61" t="str">
        <f t="shared" si="30"/>
        <v/>
      </c>
      <c r="D109" s="61">
        <v>95</v>
      </c>
      <c r="E109" s="61" t="str">
        <f>IF(ISNUMBER(SMALL(Order_Form!$D:$D,1+($D109))),(VLOOKUP(SMALL(Order_Form!$D:$D,1+($D109)),Order_Form!$C:$Q,3,FALSE)),"")</f>
        <v/>
      </c>
      <c r="G109" s="64" t="str">
        <f>IFERROR(IF(E109=2,$AF$1,IF(AND(ISNUMBER(SMALL(Order_Form!$D:$D,1+($D109))),VLOOKUP(SMALL(Order_Form!$D:$D,1+($D109)),Order_Form!$C:$Q,6,FALSE)&gt;0),(VLOOKUP(SMALL(Order_Form!$D:$D,1+($D109)),Order_Form!$C:$Q,6,FALSE)),"")),"")</f>
        <v/>
      </c>
      <c r="H109" s="68" t="str">
        <f>IF(ISNUMBER(SMALL(Order_Form!$D:$D,1+($D109))),(VLOOKUP(SMALL(Order_Form!$D:$D,1+($D109)),Order_Form!$C:$Q,7,FALSE)),"")</f>
        <v/>
      </c>
      <c r="I109" s="61"/>
      <c r="J109" s="61"/>
      <c r="K109" s="61"/>
      <c r="L109" s="73" t="str">
        <f t="shared" si="27"/>
        <v/>
      </c>
      <c r="M109" s="64" t="str">
        <f t="shared" si="28"/>
        <v/>
      </c>
      <c r="N109" s="73" t="str">
        <f t="shared" si="19"/>
        <v/>
      </c>
      <c r="O109" s="73" t="str">
        <f t="shared" si="20"/>
        <v/>
      </c>
      <c r="P109" s="73" t="str">
        <f t="shared" si="21"/>
        <v/>
      </c>
      <c r="Q109" s="73" t="str">
        <f t="shared" si="22"/>
        <v/>
      </c>
      <c r="R109" s="73" t="str">
        <f t="shared" si="23"/>
        <v/>
      </c>
      <c r="S109" s="64" t="str">
        <f t="shared" si="29"/>
        <v/>
      </c>
      <c r="T109" s="107" t="str">
        <f t="shared" si="24"/>
        <v/>
      </c>
      <c r="U109" s="74" t="str">
        <f t="shared" si="25"/>
        <v/>
      </c>
      <c r="V109" s="74"/>
      <c r="W109" s="74"/>
      <c r="Z109" s="61">
        <f t="shared" si="26"/>
        <v>0</v>
      </c>
    </row>
    <row r="110" spans="2:26" ht="31.9" customHeight="1" x14ac:dyDescent="0.25">
      <c r="B110" s="61">
        <f t="shared" si="18"/>
        <v>0</v>
      </c>
      <c r="C110" s="61" t="str">
        <f t="shared" si="30"/>
        <v/>
      </c>
      <c r="D110" s="61">
        <v>96</v>
      </c>
      <c r="E110" s="61" t="str">
        <f>IF(ISNUMBER(SMALL(Order_Form!$D:$D,1+($D110))),(VLOOKUP(SMALL(Order_Form!$D:$D,1+($D110)),Order_Form!$C:$Q,3,FALSE)),"")</f>
        <v/>
      </c>
      <c r="G110" s="64" t="str">
        <f>IFERROR(IF(E110=2,$AF$1,IF(AND(ISNUMBER(SMALL(Order_Form!$D:$D,1+($D110))),VLOOKUP(SMALL(Order_Form!$D:$D,1+($D110)),Order_Form!$C:$Q,6,FALSE)&gt;0),(VLOOKUP(SMALL(Order_Form!$D:$D,1+($D110)),Order_Form!$C:$Q,6,FALSE)),"")),"")</f>
        <v/>
      </c>
      <c r="H110" s="68" t="str">
        <f>IF(ISNUMBER(SMALL(Order_Form!$D:$D,1+($D110))),(VLOOKUP(SMALL(Order_Form!$D:$D,1+($D110)),Order_Form!$C:$Q,7,FALSE)),"")</f>
        <v/>
      </c>
      <c r="I110" s="61"/>
      <c r="J110" s="61"/>
      <c r="K110" s="61"/>
      <c r="L110" s="73" t="str">
        <f t="shared" si="27"/>
        <v/>
      </c>
      <c r="M110" s="64" t="str">
        <f t="shared" si="28"/>
        <v/>
      </c>
      <c r="N110" s="73" t="str">
        <f t="shared" si="19"/>
        <v/>
      </c>
      <c r="O110" s="73" t="str">
        <f t="shared" si="20"/>
        <v/>
      </c>
      <c r="P110" s="73" t="str">
        <f t="shared" si="21"/>
        <v/>
      </c>
      <c r="Q110" s="73" t="str">
        <f t="shared" si="22"/>
        <v/>
      </c>
      <c r="R110" s="73" t="str">
        <f t="shared" si="23"/>
        <v/>
      </c>
      <c r="S110" s="64" t="str">
        <f t="shared" si="29"/>
        <v/>
      </c>
      <c r="T110" s="107" t="str">
        <f t="shared" si="24"/>
        <v/>
      </c>
      <c r="U110" s="74" t="str">
        <f t="shared" si="25"/>
        <v/>
      </c>
      <c r="V110" s="74"/>
      <c r="W110" s="74"/>
      <c r="Z110" s="61">
        <f t="shared" si="26"/>
        <v>0</v>
      </c>
    </row>
    <row r="111" spans="2:26" ht="31.9" customHeight="1" x14ac:dyDescent="0.25">
      <c r="B111" s="61">
        <f t="shared" si="18"/>
        <v>0</v>
      </c>
      <c r="C111" s="61" t="str">
        <f t="shared" si="30"/>
        <v/>
      </c>
      <c r="D111" s="61">
        <v>97</v>
      </c>
      <c r="E111" s="61" t="str">
        <f>IF(ISNUMBER(SMALL(Order_Form!$D:$D,1+($D111))),(VLOOKUP(SMALL(Order_Form!$D:$D,1+($D111)),Order_Form!$C:$Q,3,FALSE)),"")</f>
        <v/>
      </c>
      <c r="G111" s="64" t="str">
        <f>IFERROR(IF(E111=2,$AF$1,IF(AND(ISNUMBER(SMALL(Order_Form!$D:$D,1+($D111))),VLOOKUP(SMALL(Order_Form!$D:$D,1+($D111)),Order_Form!$C:$Q,6,FALSE)&gt;0),(VLOOKUP(SMALL(Order_Form!$D:$D,1+($D111)),Order_Form!$C:$Q,6,FALSE)),"")),"")</f>
        <v/>
      </c>
      <c r="H111" s="68" t="str">
        <f>IF(ISNUMBER(SMALL(Order_Form!$D:$D,1+($D111))),(VLOOKUP(SMALL(Order_Form!$D:$D,1+($D111)),Order_Form!$C:$Q,7,FALSE)),"")</f>
        <v/>
      </c>
      <c r="I111" s="61"/>
      <c r="J111" s="61"/>
      <c r="K111" s="61"/>
      <c r="L111" s="73" t="str">
        <f t="shared" si="27"/>
        <v/>
      </c>
      <c r="M111" s="64" t="str">
        <f t="shared" si="28"/>
        <v/>
      </c>
      <c r="N111" s="73" t="str">
        <f t="shared" si="19"/>
        <v/>
      </c>
      <c r="O111" s="73" t="str">
        <f t="shared" si="20"/>
        <v/>
      </c>
      <c r="P111" s="73" t="str">
        <f t="shared" si="21"/>
        <v/>
      </c>
      <c r="Q111" s="73" t="str">
        <f t="shared" si="22"/>
        <v/>
      </c>
      <c r="R111" s="73" t="str">
        <f t="shared" si="23"/>
        <v/>
      </c>
      <c r="S111" s="64" t="str">
        <f t="shared" si="29"/>
        <v/>
      </c>
      <c r="T111" s="107" t="str">
        <f t="shared" si="24"/>
        <v/>
      </c>
      <c r="U111" s="74" t="str">
        <f t="shared" si="25"/>
        <v/>
      </c>
      <c r="V111" s="74"/>
      <c r="W111" s="74"/>
      <c r="Z111" s="61">
        <f t="shared" si="26"/>
        <v>0</v>
      </c>
    </row>
    <row r="112" spans="2:26" ht="31.9" customHeight="1" x14ac:dyDescent="0.25">
      <c r="B112" s="61">
        <f t="shared" si="18"/>
        <v>0</v>
      </c>
      <c r="C112" s="61" t="str">
        <f t="shared" si="30"/>
        <v/>
      </c>
      <c r="D112" s="61">
        <v>98</v>
      </c>
      <c r="E112" s="61" t="str">
        <f>IF(ISNUMBER(SMALL(Order_Form!$D:$D,1+($D112))),(VLOOKUP(SMALL(Order_Form!$D:$D,1+($D112)),Order_Form!$C:$Q,3,FALSE)),"")</f>
        <v/>
      </c>
      <c r="G112" s="64" t="str">
        <f>IFERROR(IF(E112=2,$AF$1,IF(AND(ISNUMBER(SMALL(Order_Form!$D:$D,1+($D112))),VLOOKUP(SMALL(Order_Form!$D:$D,1+($D112)),Order_Form!$C:$Q,6,FALSE)&gt;0),(VLOOKUP(SMALL(Order_Form!$D:$D,1+($D112)),Order_Form!$C:$Q,6,FALSE)),"")),"")</f>
        <v/>
      </c>
      <c r="H112" s="68" t="str">
        <f>IF(ISNUMBER(SMALL(Order_Form!$D:$D,1+($D112))),(VLOOKUP(SMALL(Order_Form!$D:$D,1+($D112)),Order_Form!$C:$Q,7,FALSE)),"")</f>
        <v/>
      </c>
      <c r="I112" s="61"/>
      <c r="J112" s="61"/>
      <c r="K112" s="61"/>
      <c r="L112" s="73" t="str">
        <f t="shared" si="27"/>
        <v/>
      </c>
      <c r="M112" s="64" t="str">
        <f t="shared" si="28"/>
        <v/>
      </c>
      <c r="N112" s="73" t="str">
        <f t="shared" si="19"/>
        <v/>
      </c>
      <c r="O112" s="73" t="str">
        <f t="shared" si="20"/>
        <v/>
      </c>
      <c r="P112" s="73" t="str">
        <f t="shared" si="21"/>
        <v/>
      </c>
      <c r="Q112" s="73" t="str">
        <f t="shared" si="22"/>
        <v/>
      </c>
      <c r="R112" s="73" t="str">
        <f t="shared" si="23"/>
        <v/>
      </c>
      <c r="S112" s="64" t="str">
        <f t="shared" si="29"/>
        <v/>
      </c>
      <c r="T112" s="107" t="str">
        <f t="shared" si="24"/>
        <v/>
      </c>
      <c r="U112" s="74" t="str">
        <f t="shared" si="25"/>
        <v/>
      </c>
      <c r="V112" s="74"/>
      <c r="W112" s="74"/>
      <c r="Z112" s="61">
        <f t="shared" si="26"/>
        <v>0</v>
      </c>
    </row>
    <row r="113" spans="2:26" ht="31.9" customHeight="1" x14ac:dyDescent="0.25">
      <c r="B113" s="61">
        <f t="shared" si="18"/>
        <v>0</v>
      </c>
      <c r="C113" s="61" t="str">
        <f t="shared" si="30"/>
        <v/>
      </c>
      <c r="D113" s="61">
        <v>99</v>
      </c>
      <c r="E113" s="61" t="str">
        <f>IF(ISNUMBER(SMALL(Order_Form!$D:$D,1+($D113))),(VLOOKUP(SMALL(Order_Form!$D:$D,1+($D113)),Order_Form!$C:$Q,3,FALSE)),"")</f>
        <v/>
      </c>
      <c r="G113" s="64" t="str">
        <f>IFERROR(IF(E113=2,$AF$1,IF(AND(ISNUMBER(SMALL(Order_Form!$D:$D,1+($D113))),VLOOKUP(SMALL(Order_Form!$D:$D,1+($D113)),Order_Form!$C:$Q,6,FALSE)&gt;0),(VLOOKUP(SMALL(Order_Form!$D:$D,1+($D113)),Order_Form!$C:$Q,6,FALSE)),"")),"")</f>
        <v/>
      </c>
      <c r="H113" s="68" t="str">
        <f>IF(ISNUMBER(SMALL(Order_Form!$D:$D,1+($D113))),(VLOOKUP(SMALL(Order_Form!$D:$D,1+($D113)),Order_Form!$C:$Q,7,FALSE)),"")</f>
        <v/>
      </c>
      <c r="I113" s="61"/>
      <c r="J113" s="61"/>
      <c r="K113" s="61"/>
      <c r="L113" s="73" t="str">
        <f t="shared" si="27"/>
        <v/>
      </c>
      <c r="M113" s="64" t="str">
        <f t="shared" si="28"/>
        <v/>
      </c>
      <c r="N113" s="73" t="str">
        <f t="shared" si="19"/>
        <v/>
      </c>
      <c r="O113" s="73" t="str">
        <f t="shared" si="20"/>
        <v/>
      </c>
      <c r="P113" s="73" t="str">
        <f t="shared" si="21"/>
        <v/>
      </c>
      <c r="Q113" s="73" t="str">
        <f t="shared" si="22"/>
        <v/>
      </c>
      <c r="R113" s="73" t="str">
        <f t="shared" si="23"/>
        <v/>
      </c>
      <c r="S113" s="64" t="str">
        <f t="shared" si="29"/>
        <v/>
      </c>
      <c r="T113" s="107" t="str">
        <f t="shared" si="24"/>
        <v/>
      </c>
      <c r="U113" s="74" t="str">
        <f t="shared" si="25"/>
        <v/>
      </c>
      <c r="V113" s="74"/>
      <c r="W113" s="74"/>
      <c r="Z113" s="61">
        <f t="shared" si="26"/>
        <v>0</v>
      </c>
    </row>
    <row r="114" spans="2:26" ht="31.9" customHeight="1" x14ac:dyDescent="0.25">
      <c r="B114" s="61">
        <f t="shared" si="18"/>
        <v>0</v>
      </c>
      <c r="C114" s="61" t="str">
        <f t="shared" si="30"/>
        <v/>
      </c>
      <c r="D114" s="61">
        <v>100</v>
      </c>
      <c r="E114" s="61" t="str">
        <f>IF(ISNUMBER(SMALL(Order_Form!$D:$D,1+($D114))),(VLOOKUP(SMALL(Order_Form!$D:$D,1+($D114)),Order_Form!$C:$Q,3,FALSE)),"")</f>
        <v/>
      </c>
      <c r="G114" s="64" t="str">
        <f>IFERROR(IF(E114=2,$AF$1,IF(AND(ISNUMBER(SMALL(Order_Form!$D:$D,1+($D114))),VLOOKUP(SMALL(Order_Form!$D:$D,1+($D114)),Order_Form!$C:$Q,6,FALSE)&gt;0),(VLOOKUP(SMALL(Order_Form!$D:$D,1+($D114)),Order_Form!$C:$Q,6,FALSE)),"")),"")</f>
        <v/>
      </c>
      <c r="H114" s="68" t="str">
        <f>IF(ISNUMBER(SMALL(Order_Form!$D:$D,1+($D114))),(VLOOKUP(SMALL(Order_Form!$D:$D,1+($D114)),Order_Form!$C:$Q,7,FALSE)),"")</f>
        <v/>
      </c>
      <c r="I114" s="61"/>
      <c r="J114" s="61"/>
      <c r="K114" s="61"/>
      <c r="L114" s="73" t="str">
        <f t="shared" si="27"/>
        <v/>
      </c>
      <c r="M114" s="64" t="str">
        <f t="shared" si="28"/>
        <v/>
      </c>
      <c r="N114" s="73" t="str">
        <f t="shared" si="19"/>
        <v/>
      </c>
      <c r="O114" s="73" t="str">
        <f t="shared" si="20"/>
        <v/>
      </c>
      <c r="P114" s="73" t="str">
        <f t="shared" si="21"/>
        <v/>
      </c>
      <c r="Q114" s="73" t="str">
        <f t="shared" si="22"/>
        <v/>
      </c>
      <c r="R114" s="73" t="str">
        <f t="shared" si="23"/>
        <v/>
      </c>
      <c r="S114" s="64" t="str">
        <f t="shared" si="29"/>
        <v/>
      </c>
      <c r="T114" s="107" t="str">
        <f t="shared" si="24"/>
        <v/>
      </c>
      <c r="U114" s="74" t="str">
        <f t="shared" si="25"/>
        <v/>
      </c>
      <c r="V114" s="74"/>
      <c r="W114" s="74"/>
      <c r="Z114" s="61">
        <f t="shared" si="26"/>
        <v>0</v>
      </c>
    </row>
    <row r="115" spans="2:26" ht="31.9" customHeight="1" x14ac:dyDescent="0.25">
      <c r="B115" s="61">
        <f t="shared" si="18"/>
        <v>0</v>
      </c>
      <c r="C115" s="61" t="str">
        <f t="shared" si="30"/>
        <v/>
      </c>
      <c r="D115" s="61">
        <v>101</v>
      </c>
      <c r="E115" s="61" t="str">
        <f>IF(ISNUMBER(SMALL(Order_Form!$D:$D,1+($D115))),(VLOOKUP(SMALL(Order_Form!$D:$D,1+($D115)),Order_Form!$C:$Q,3,FALSE)),"")</f>
        <v/>
      </c>
      <c r="G115" s="64" t="str">
        <f>IFERROR(IF(E115=2,$AF$1,IF(AND(ISNUMBER(SMALL(Order_Form!$D:$D,1+($D115))),VLOOKUP(SMALL(Order_Form!$D:$D,1+($D115)),Order_Form!$C:$Q,6,FALSE)&gt;0),(VLOOKUP(SMALL(Order_Form!$D:$D,1+($D115)),Order_Form!$C:$Q,6,FALSE)),"")),"")</f>
        <v/>
      </c>
      <c r="H115" s="68" t="str">
        <f>IF(ISNUMBER(SMALL(Order_Form!$D:$D,1+($D115))),(VLOOKUP(SMALL(Order_Form!$D:$D,1+($D115)),Order_Form!$C:$Q,7,FALSE)),"")</f>
        <v/>
      </c>
      <c r="I115" s="61"/>
      <c r="J115" s="61"/>
      <c r="K115" s="61"/>
      <c r="L115" s="73" t="str">
        <f t="shared" si="27"/>
        <v/>
      </c>
      <c r="M115" s="64" t="str">
        <f t="shared" si="28"/>
        <v/>
      </c>
      <c r="N115" s="73" t="str">
        <f t="shared" si="19"/>
        <v/>
      </c>
      <c r="O115" s="73" t="str">
        <f t="shared" si="20"/>
        <v/>
      </c>
      <c r="P115" s="73" t="str">
        <f t="shared" si="21"/>
        <v/>
      </c>
      <c r="Q115" s="73" t="str">
        <f t="shared" si="22"/>
        <v/>
      </c>
      <c r="R115" s="73" t="str">
        <f t="shared" si="23"/>
        <v/>
      </c>
      <c r="S115" s="64" t="str">
        <f t="shared" si="29"/>
        <v/>
      </c>
      <c r="T115" s="107" t="str">
        <f t="shared" si="24"/>
        <v/>
      </c>
      <c r="U115" s="74" t="str">
        <f t="shared" si="25"/>
        <v/>
      </c>
      <c r="V115" s="74"/>
      <c r="W115" s="74"/>
      <c r="Z115" s="61">
        <f t="shared" si="26"/>
        <v>0</v>
      </c>
    </row>
    <row r="116" spans="2:26" ht="31.9" customHeight="1" x14ac:dyDescent="0.25">
      <c r="B116" s="61">
        <f t="shared" si="18"/>
        <v>0</v>
      </c>
      <c r="C116" s="61" t="str">
        <f t="shared" si="30"/>
        <v/>
      </c>
      <c r="D116" s="61">
        <v>102</v>
      </c>
      <c r="E116" s="61" t="str">
        <f>IF(ISNUMBER(SMALL(Order_Form!$D:$D,1+($D116))),(VLOOKUP(SMALL(Order_Form!$D:$D,1+($D116)),Order_Form!$C:$Q,3,FALSE)),"")</f>
        <v/>
      </c>
      <c r="G116" s="64" t="str">
        <f>IFERROR(IF(E116=2,$AF$1,IF(AND(ISNUMBER(SMALL(Order_Form!$D:$D,1+($D116))),VLOOKUP(SMALL(Order_Form!$D:$D,1+($D116)),Order_Form!$C:$Q,6,FALSE)&gt;0),(VLOOKUP(SMALL(Order_Form!$D:$D,1+($D116)),Order_Form!$C:$Q,6,FALSE)),"")),"")</f>
        <v/>
      </c>
      <c r="H116" s="68" t="str">
        <f>IF(ISNUMBER(SMALL(Order_Form!$D:$D,1+($D116))),(VLOOKUP(SMALL(Order_Form!$D:$D,1+($D116)),Order_Form!$C:$Q,7,FALSE)),"")</f>
        <v/>
      </c>
      <c r="I116" s="61"/>
      <c r="J116" s="61"/>
      <c r="K116" s="61"/>
      <c r="L116" s="73" t="str">
        <f t="shared" si="27"/>
        <v/>
      </c>
      <c r="M116" s="64" t="str">
        <f t="shared" si="28"/>
        <v/>
      </c>
      <c r="N116" s="73" t="str">
        <f t="shared" si="19"/>
        <v/>
      </c>
      <c r="O116" s="73" t="str">
        <f t="shared" si="20"/>
        <v/>
      </c>
      <c r="P116" s="73" t="str">
        <f t="shared" si="21"/>
        <v/>
      </c>
      <c r="Q116" s="73" t="str">
        <f t="shared" si="22"/>
        <v/>
      </c>
      <c r="R116" s="73" t="str">
        <f t="shared" si="23"/>
        <v/>
      </c>
      <c r="S116" s="64" t="str">
        <f t="shared" si="29"/>
        <v/>
      </c>
      <c r="T116" s="107" t="str">
        <f t="shared" si="24"/>
        <v/>
      </c>
      <c r="U116" s="74" t="str">
        <f t="shared" si="25"/>
        <v/>
      </c>
      <c r="V116" s="74"/>
      <c r="W116" s="74"/>
      <c r="Z116" s="61">
        <f t="shared" si="26"/>
        <v>0</v>
      </c>
    </row>
    <row r="117" spans="2:26" ht="31.9" customHeight="1" x14ac:dyDescent="0.25">
      <c r="B117" s="61">
        <f t="shared" si="18"/>
        <v>0</v>
      </c>
      <c r="C117" s="61" t="str">
        <f t="shared" si="30"/>
        <v/>
      </c>
      <c r="D117" s="61">
        <v>103</v>
      </c>
      <c r="E117" s="61" t="str">
        <f>IF(ISNUMBER(SMALL(Order_Form!$D:$D,1+($D117))),(VLOOKUP(SMALL(Order_Form!$D:$D,1+($D117)),Order_Form!$C:$Q,3,FALSE)),"")</f>
        <v/>
      </c>
      <c r="G117" s="64" t="str">
        <f>IFERROR(IF(E117=2,$AF$1,IF(AND(ISNUMBER(SMALL(Order_Form!$D:$D,1+($D117))),VLOOKUP(SMALL(Order_Form!$D:$D,1+($D117)),Order_Form!$C:$Q,6,FALSE)&gt;0),(VLOOKUP(SMALL(Order_Form!$D:$D,1+($D117)),Order_Form!$C:$Q,6,FALSE)),"")),"")</f>
        <v/>
      </c>
      <c r="H117" s="68" t="str">
        <f>IF(ISNUMBER(SMALL(Order_Form!$D:$D,1+($D117))),(VLOOKUP(SMALL(Order_Form!$D:$D,1+($D117)),Order_Form!$C:$Q,7,FALSE)),"")</f>
        <v/>
      </c>
      <c r="I117" s="61"/>
      <c r="J117" s="61"/>
      <c r="K117" s="61"/>
      <c r="L117" s="73" t="str">
        <f t="shared" si="27"/>
        <v/>
      </c>
      <c r="M117" s="64" t="str">
        <f t="shared" si="28"/>
        <v/>
      </c>
      <c r="N117" s="73" t="str">
        <f t="shared" si="19"/>
        <v/>
      </c>
      <c r="O117" s="73" t="str">
        <f t="shared" si="20"/>
        <v/>
      </c>
      <c r="P117" s="73" t="str">
        <f t="shared" si="21"/>
        <v/>
      </c>
      <c r="Q117" s="73" t="str">
        <f t="shared" si="22"/>
        <v/>
      </c>
      <c r="R117" s="73" t="str">
        <f t="shared" si="23"/>
        <v/>
      </c>
      <c r="S117" s="64" t="str">
        <f t="shared" si="29"/>
        <v/>
      </c>
      <c r="T117" s="107" t="str">
        <f t="shared" si="24"/>
        <v/>
      </c>
      <c r="U117" s="74" t="str">
        <f t="shared" si="25"/>
        <v/>
      </c>
      <c r="V117" s="74"/>
      <c r="W117" s="74"/>
      <c r="Z117" s="61">
        <f t="shared" si="26"/>
        <v>0</v>
      </c>
    </row>
    <row r="118" spans="2:26" ht="31.9" customHeight="1" x14ac:dyDescent="0.25">
      <c r="B118" s="61">
        <f t="shared" si="18"/>
        <v>0</v>
      </c>
      <c r="C118" s="61" t="str">
        <f t="shared" si="30"/>
        <v/>
      </c>
      <c r="D118" s="61">
        <v>104</v>
      </c>
      <c r="E118" s="61" t="str">
        <f>IF(ISNUMBER(SMALL(Order_Form!$D:$D,1+($D118))),(VLOOKUP(SMALL(Order_Form!$D:$D,1+($D118)),Order_Form!$C:$Q,3,FALSE)),"")</f>
        <v/>
      </c>
      <c r="G118" s="64" t="str">
        <f>IFERROR(IF(E118=2,$AF$1,IF(AND(ISNUMBER(SMALL(Order_Form!$D:$D,1+($D118))),VLOOKUP(SMALL(Order_Form!$D:$D,1+($D118)),Order_Form!$C:$Q,6,FALSE)&gt;0),(VLOOKUP(SMALL(Order_Form!$D:$D,1+($D118)),Order_Form!$C:$Q,6,FALSE)),"")),"")</f>
        <v/>
      </c>
      <c r="H118" s="68" t="str">
        <f>IF(ISNUMBER(SMALL(Order_Form!$D:$D,1+($D118))),(VLOOKUP(SMALL(Order_Form!$D:$D,1+($D118)),Order_Form!$C:$Q,7,FALSE)),"")</f>
        <v/>
      </c>
      <c r="I118" s="61"/>
      <c r="J118" s="61"/>
      <c r="K118" s="61"/>
      <c r="L118" s="73" t="str">
        <f t="shared" si="27"/>
        <v/>
      </c>
      <c r="M118" s="64" t="str">
        <f t="shared" si="28"/>
        <v/>
      </c>
      <c r="N118" s="73" t="str">
        <f t="shared" si="19"/>
        <v/>
      </c>
      <c r="O118" s="73" t="str">
        <f t="shared" si="20"/>
        <v/>
      </c>
      <c r="P118" s="73" t="str">
        <f t="shared" si="21"/>
        <v/>
      </c>
      <c r="Q118" s="73" t="str">
        <f t="shared" si="22"/>
        <v/>
      </c>
      <c r="R118" s="73" t="str">
        <f t="shared" si="23"/>
        <v/>
      </c>
      <c r="S118" s="64" t="str">
        <f t="shared" si="29"/>
        <v/>
      </c>
      <c r="T118" s="107" t="str">
        <f t="shared" si="24"/>
        <v/>
      </c>
      <c r="U118" s="74" t="str">
        <f t="shared" si="25"/>
        <v/>
      </c>
      <c r="V118" s="74"/>
      <c r="W118" s="74"/>
      <c r="Z118" s="61">
        <f t="shared" si="26"/>
        <v>0</v>
      </c>
    </row>
    <row r="119" spans="2:26" ht="31.9" customHeight="1" x14ac:dyDescent="0.25">
      <c r="B119" s="61">
        <f t="shared" si="18"/>
        <v>0</v>
      </c>
      <c r="C119" s="61" t="str">
        <f t="shared" si="30"/>
        <v/>
      </c>
      <c r="D119" s="61">
        <v>105</v>
      </c>
      <c r="E119" s="61" t="str">
        <f>IF(ISNUMBER(SMALL(Order_Form!$D:$D,1+($D119))),(VLOOKUP(SMALL(Order_Form!$D:$D,1+($D119)),Order_Form!$C:$Q,3,FALSE)),"")</f>
        <v/>
      </c>
      <c r="G119" s="64" t="str">
        <f>IFERROR(IF(E119=2,$AF$1,IF(AND(ISNUMBER(SMALL(Order_Form!$D:$D,1+($D119))),VLOOKUP(SMALL(Order_Form!$D:$D,1+($D119)),Order_Form!$C:$Q,6,FALSE)&gt;0),(VLOOKUP(SMALL(Order_Form!$D:$D,1+($D119)),Order_Form!$C:$Q,6,FALSE)),"")),"")</f>
        <v/>
      </c>
      <c r="H119" s="68" t="str">
        <f>IF(ISNUMBER(SMALL(Order_Form!$D:$D,1+($D119))),(VLOOKUP(SMALL(Order_Form!$D:$D,1+($D119)),Order_Form!$C:$Q,7,FALSE)),"")</f>
        <v/>
      </c>
      <c r="I119" s="61"/>
      <c r="J119" s="61"/>
      <c r="K119" s="61"/>
      <c r="L119" s="73" t="str">
        <f t="shared" si="27"/>
        <v/>
      </c>
      <c r="M119" s="64" t="str">
        <f t="shared" si="28"/>
        <v/>
      </c>
      <c r="N119" s="73" t="str">
        <f t="shared" si="19"/>
        <v/>
      </c>
      <c r="O119" s="73" t="str">
        <f t="shared" si="20"/>
        <v/>
      </c>
      <c r="P119" s="73" t="str">
        <f t="shared" si="21"/>
        <v/>
      </c>
      <c r="Q119" s="73" t="str">
        <f t="shared" si="22"/>
        <v/>
      </c>
      <c r="R119" s="73" t="str">
        <f t="shared" si="23"/>
        <v/>
      </c>
      <c r="S119" s="64" t="str">
        <f t="shared" si="29"/>
        <v/>
      </c>
      <c r="T119" s="107" t="str">
        <f t="shared" si="24"/>
        <v/>
      </c>
      <c r="U119" s="74" t="str">
        <f t="shared" si="25"/>
        <v/>
      </c>
      <c r="V119" s="74"/>
      <c r="W119" s="74"/>
      <c r="Z119" s="61">
        <f t="shared" si="26"/>
        <v>0</v>
      </c>
    </row>
    <row r="120" spans="2:26" ht="31.9" customHeight="1" x14ac:dyDescent="0.25">
      <c r="B120" s="61">
        <f t="shared" si="18"/>
        <v>0</v>
      </c>
      <c r="C120" s="61" t="str">
        <f t="shared" si="30"/>
        <v/>
      </c>
      <c r="D120" s="61">
        <v>106</v>
      </c>
      <c r="E120" s="61" t="str">
        <f>IF(ISNUMBER(SMALL(Order_Form!$D:$D,1+($D120))),(VLOOKUP(SMALL(Order_Form!$D:$D,1+($D120)),Order_Form!$C:$Q,3,FALSE)),"")</f>
        <v/>
      </c>
      <c r="G120" s="64" t="str">
        <f>IFERROR(IF(E120=2,$AF$1,IF(AND(ISNUMBER(SMALL(Order_Form!$D:$D,1+($D120))),VLOOKUP(SMALL(Order_Form!$D:$D,1+($D120)),Order_Form!$C:$Q,6,FALSE)&gt;0),(VLOOKUP(SMALL(Order_Form!$D:$D,1+($D120)),Order_Form!$C:$Q,6,FALSE)),"")),"")</f>
        <v/>
      </c>
      <c r="H120" s="68" t="str">
        <f>IF(ISNUMBER(SMALL(Order_Form!$D:$D,1+($D120))),(VLOOKUP(SMALL(Order_Form!$D:$D,1+($D120)),Order_Form!$C:$Q,7,FALSE)),"")</f>
        <v/>
      </c>
      <c r="I120" s="61"/>
      <c r="J120" s="61"/>
      <c r="K120" s="61"/>
      <c r="L120" s="73" t="str">
        <f t="shared" si="27"/>
        <v/>
      </c>
      <c r="M120" s="64" t="str">
        <f t="shared" si="28"/>
        <v/>
      </c>
      <c r="N120" s="73" t="str">
        <f t="shared" si="19"/>
        <v/>
      </c>
      <c r="O120" s="73" t="str">
        <f t="shared" si="20"/>
        <v/>
      </c>
      <c r="P120" s="73" t="str">
        <f t="shared" si="21"/>
        <v/>
      </c>
      <c r="Q120" s="73" t="str">
        <f t="shared" si="22"/>
        <v/>
      </c>
      <c r="R120" s="73" t="str">
        <f t="shared" si="23"/>
        <v/>
      </c>
      <c r="S120" s="64" t="str">
        <f t="shared" si="29"/>
        <v/>
      </c>
      <c r="T120" s="107" t="str">
        <f t="shared" si="24"/>
        <v/>
      </c>
      <c r="U120" s="74" t="str">
        <f t="shared" si="25"/>
        <v/>
      </c>
      <c r="V120" s="74"/>
      <c r="W120" s="74"/>
      <c r="Z120" s="61">
        <f t="shared" si="26"/>
        <v>0</v>
      </c>
    </row>
    <row r="121" spans="2:26" ht="31.9" customHeight="1" x14ac:dyDescent="0.25">
      <c r="B121" s="61">
        <f t="shared" si="18"/>
        <v>0</v>
      </c>
      <c r="C121" s="61" t="str">
        <f t="shared" si="30"/>
        <v/>
      </c>
      <c r="D121" s="61">
        <v>107</v>
      </c>
      <c r="E121" s="61" t="str">
        <f>IF(ISNUMBER(SMALL(Order_Form!$D:$D,1+($D121))),(VLOOKUP(SMALL(Order_Form!$D:$D,1+($D121)),Order_Form!$C:$Q,3,FALSE)),"")</f>
        <v/>
      </c>
      <c r="G121" s="64" t="str">
        <f>IFERROR(IF(E121=2,$AF$1,IF(AND(ISNUMBER(SMALL(Order_Form!$D:$D,1+($D121))),VLOOKUP(SMALL(Order_Form!$D:$D,1+($D121)),Order_Form!$C:$Q,6,FALSE)&gt;0),(VLOOKUP(SMALL(Order_Form!$D:$D,1+($D121)),Order_Form!$C:$Q,6,FALSE)),"")),"")</f>
        <v/>
      </c>
      <c r="H121" s="68" t="str">
        <f>IF(ISNUMBER(SMALL(Order_Form!$D:$D,1+($D121))),(VLOOKUP(SMALL(Order_Form!$D:$D,1+($D121)),Order_Form!$C:$Q,7,FALSE)),"")</f>
        <v/>
      </c>
      <c r="I121" s="61"/>
      <c r="J121" s="61"/>
      <c r="K121" s="61"/>
      <c r="L121" s="73" t="str">
        <f t="shared" si="27"/>
        <v/>
      </c>
      <c r="M121" s="64" t="str">
        <f t="shared" si="28"/>
        <v/>
      </c>
      <c r="N121" s="73" t="str">
        <f t="shared" si="19"/>
        <v/>
      </c>
      <c r="O121" s="73" t="str">
        <f t="shared" si="20"/>
        <v/>
      </c>
      <c r="P121" s="73" t="str">
        <f t="shared" si="21"/>
        <v/>
      </c>
      <c r="Q121" s="73" t="str">
        <f t="shared" si="22"/>
        <v/>
      </c>
      <c r="R121" s="73" t="str">
        <f t="shared" si="23"/>
        <v/>
      </c>
      <c r="S121" s="64" t="str">
        <f t="shared" si="29"/>
        <v/>
      </c>
      <c r="T121" s="107" t="str">
        <f t="shared" si="24"/>
        <v/>
      </c>
      <c r="U121" s="74" t="str">
        <f t="shared" si="25"/>
        <v/>
      </c>
      <c r="V121" s="74"/>
      <c r="W121" s="74"/>
      <c r="Z121" s="61">
        <f t="shared" si="26"/>
        <v>0</v>
      </c>
    </row>
    <row r="122" spans="2:26" ht="31.9" customHeight="1" x14ac:dyDescent="0.25">
      <c r="B122" s="61">
        <f t="shared" si="18"/>
        <v>0</v>
      </c>
      <c r="C122" s="61" t="str">
        <f t="shared" si="30"/>
        <v/>
      </c>
      <c r="D122" s="61">
        <v>108</v>
      </c>
      <c r="E122" s="61" t="str">
        <f>IF(ISNUMBER(SMALL(Order_Form!$D:$D,1+($D122))),(VLOOKUP(SMALL(Order_Form!$D:$D,1+($D122)),Order_Form!$C:$Q,3,FALSE)),"")</f>
        <v/>
      </c>
      <c r="G122" s="64" t="str">
        <f>IFERROR(IF(E122=2,$AF$1,IF(AND(ISNUMBER(SMALL(Order_Form!$D:$D,1+($D122))),VLOOKUP(SMALL(Order_Form!$D:$D,1+($D122)),Order_Form!$C:$Q,6,FALSE)&gt;0),(VLOOKUP(SMALL(Order_Form!$D:$D,1+($D122)),Order_Form!$C:$Q,6,FALSE)),"")),"")</f>
        <v/>
      </c>
      <c r="H122" s="68" t="str">
        <f>IF(ISNUMBER(SMALL(Order_Form!$D:$D,1+($D122))),(VLOOKUP(SMALL(Order_Form!$D:$D,1+($D122)),Order_Form!$C:$Q,7,FALSE)),"")</f>
        <v/>
      </c>
      <c r="I122" s="61"/>
      <c r="J122" s="61"/>
      <c r="K122" s="61"/>
      <c r="L122" s="73" t="str">
        <f t="shared" si="27"/>
        <v/>
      </c>
      <c r="M122" s="64" t="str">
        <f t="shared" si="28"/>
        <v/>
      </c>
      <c r="N122" s="73" t="str">
        <f t="shared" si="19"/>
        <v/>
      </c>
      <c r="O122" s="73" t="str">
        <f t="shared" si="20"/>
        <v/>
      </c>
      <c r="P122" s="73" t="str">
        <f t="shared" si="21"/>
        <v/>
      </c>
      <c r="Q122" s="73" t="str">
        <f t="shared" si="22"/>
        <v/>
      </c>
      <c r="R122" s="73" t="str">
        <f t="shared" si="23"/>
        <v/>
      </c>
      <c r="S122" s="64" t="str">
        <f t="shared" si="29"/>
        <v/>
      </c>
      <c r="T122" s="107" t="str">
        <f t="shared" si="24"/>
        <v/>
      </c>
      <c r="U122" s="74" t="str">
        <f t="shared" si="25"/>
        <v/>
      </c>
      <c r="V122" s="74"/>
      <c r="W122" s="74"/>
      <c r="Z122" s="61">
        <f t="shared" si="26"/>
        <v>0</v>
      </c>
    </row>
    <row r="123" spans="2:26" ht="31.9" customHeight="1" x14ac:dyDescent="0.25">
      <c r="B123" s="61">
        <f t="shared" si="18"/>
        <v>0</v>
      </c>
      <c r="C123" s="61" t="str">
        <f t="shared" si="30"/>
        <v/>
      </c>
      <c r="D123" s="61">
        <v>109</v>
      </c>
      <c r="E123" s="61" t="str">
        <f>IF(ISNUMBER(SMALL(Order_Form!$D:$D,1+($D123))),(VLOOKUP(SMALL(Order_Form!$D:$D,1+($D123)),Order_Form!$C:$Q,3,FALSE)),"")</f>
        <v/>
      </c>
      <c r="G123" s="64" t="str">
        <f>IFERROR(IF(E123=2,$AF$1,IF(AND(ISNUMBER(SMALL(Order_Form!$D:$D,1+($D123))),VLOOKUP(SMALL(Order_Form!$D:$D,1+($D123)),Order_Form!$C:$Q,6,FALSE)&gt;0),(VLOOKUP(SMALL(Order_Form!$D:$D,1+($D123)),Order_Form!$C:$Q,6,FALSE)),"")),"")</f>
        <v/>
      </c>
      <c r="H123" s="68" t="str">
        <f>IF(ISNUMBER(SMALL(Order_Form!$D:$D,1+($D123))),(VLOOKUP(SMALL(Order_Form!$D:$D,1+($D123)),Order_Form!$C:$Q,7,FALSE)),"")</f>
        <v/>
      </c>
      <c r="I123" s="61"/>
      <c r="J123" s="61"/>
      <c r="K123" s="61"/>
      <c r="L123" s="73" t="str">
        <f t="shared" si="27"/>
        <v/>
      </c>
      <c r="M123" s="64" t="str">
        <f t="shared" si="28"/>
        <v/>
      </c>
      <c r="N123" s="73" t="str">
        <f t="shared" si="19"/>
        <v/>
      </c>
      <c r="O123" s="73" t="str">
        <f t="shared" si="20"/>
        <v/>
      </c>
      <c r="P123" s="73" t="str">
        <f t="shared" si="21"/>
        <v/>
      </c>
      <c r="Q123" s="73" t="str">
        <f t="shared" si="22"/>
        <v/>
      </c>
      <c r="R123" s="73" t="str">
        <f t="shared" si="23"/>
        <v/>
      </c>
      <c r="S123" s="64" t="str">
        <f t="shared" si="29"/>
        <v/>
      </c>
      <c r="T123" s="107" t="str">
        <f t="shared" si="24"/>
        <v/>
      </c>
      <c r="U123" s="74" t="str">
        <f t="shared" si="25"/>
        <v/>
      </c>
      <c r="V123" s="74"/>
      <c r="W123" s="74"/>
      <c r="Z123" s="61">
        <f t="shared" si="26"/>
        <v>0</v>
      </c>
    </row>
    <row r="124" spans="2:26" ht="31.9" customHeight="1" x14ac:dyDescent="0.25">
      <c r="B124" s="61">
        <f t="shared" si="18"/>
        <v>0</v>
      </c>
      <c r="C124" s="61" t="str">
        <f t="shared" si="30"/>
        <v/>
      </c>
      <c r="D124" s="61">
        <v>110</v>
      </c>
      <c r="E124" s="61" t="str">
        <f>IF(ISNUMBER(SMALL(Order_Form!$D:$D,1+($D124))),(VLOOKUP(SMALL(Order_Form!$D:$D,1+($D124)),Order_Form!$C:$Q,3,FALSE)),"")</f>
        <v/>
      </c>
      <c r="G124" s="64" t="str">
        <f>IFERROR(IF(E124=2,$AF$1,IF(AND(ISNUMBER(SMALL(Order_Form!$D:$D,1+($D124))),VLOOKUP(SMALL(Order_Form!$D:$D,1+($D124)),Order_Form!$C:$Q,6,FALSE)&gt;0),(VLOOKUP(SMALL(Order_Form!$D:$D,1+($D124)),Order_Form!$C:$Q,6,FALSE)),"")),"")</f>
        <v/>
      </c>
      <c r="H124" s="68" t="str">
        <f>IF(ISNUMBER(SMALL(Order_Form!$D:$D,1+($D124))),(VLOOKUP(SMALL(Order_Form!$D:$D,1+($D124)),Order_Form!$C:$Q,7,FALSE)),"")</f>
        <v/>
      </c>
      <c r="I124" s="61"/>
      <c r="J124" s="61"/>
      <c r="K124" s="61"/>
      <c r="L124" s="73" t="str">
        <f t="shared" si="27"/>
        <v/>
      </c>
      <c r="M124" s="64" t="str">
        <f t="shared" si="28"/>
        <v/>
      </c>
      <c r="N124" s="73" t="str">
        <f t="shared" si="19"/>
        <v/>
      </c>
      <c r="O124" s="73" t="str">
        <f t="shared" si="20"/>
        <v/>
      </c>
      <c r="P124" s="73" t="str">
        <f t="shared" si="21"/>
        <v/>
      </c>
      <c r="Q124" s="73" t="str">
        <f t="shared" si="22"/>
        <v/>
      </c>
      <c r="R124" s="73" t="str">
        <f t="shared" si="23"/>
        <v/>
      </c>
      <c r="S124" s="64" t="str">
        <f t="shared" si="29"/>
        <v/>
      </c>
      <c r="T124" s="107" t="str">
        <f t="shared" si="24"/>
        <v/>
      </c>
      <c r="U124" s="74" t="str">
        <f t="shared" si="25"/>
        <v/>
      </c>
      <c r="V124" s="74"/>
      <c r="W124" s="74"/>
      <c r="Z124" s="61">
        <f t="shared" si="26"/>
        <v>0</v>
      </c>
    </row>
    <row r="125" spans="2:26" ht="31.9" customHeight="1" x14ac:dyDescent="0.25">
      <c r="B125" s="61">
        <f t="shared" si="18"/>
        <v>0</v>
      </c>
      <c r="C125" s="61" t="str">
        <f t="shared" si="30"/>
        <v/>
      </c>
      <c r="D125" s="61">
        <v>111</v>
      </c>
      <c r="E125" s="61" t="str">
        <f>IF(ISNUMBER(SMALL(Order_Form!$D:$D,1+($D125))),(VLOOKUP(SMALL(Order_Form!$D:$D,1+($D125)),Order_Form!$C:$Q,3,FALSE)),"")</f>
        <v/>
      </c>
      <c r="G125" s="64" t="str">
        <f>IFERROR(IF(E125=2,$AF$1,IF(AND(ISNUMBER(SMALL(Order_Form!$D:$D,1+($D125))),VLOOKUP(SMALL(Order_Form!$D:$D,1+($D125)),Order_Form!$C:$Q,6,FALSE)&gt;0),(VLOOKUP(SMALL(Order_Form!$D:$D,1+($D125)),Order_Form!$C:$Q,6,FALSE)),"")),"")</f>
        <v/>
      </c>
      <c r="H125" s="68" t="str">
        <f>IF(ISNUMBER(SMALL(Order_Form!$D:$D,1+($D125))),(VLOOKUP(SMALL(Order_Form!$D:$D,1+($D125)),Order_Form!$C:$Q,7,FALSE)),"")</f>
        <v/>
      </c>
      <c r="I125" s="61"/>
      <c r="J125" s="61"/>
      <c r="K125" s="61"/>
      <c r="L125" s="73" t="str">
        <f t="shared" si="27"/>
        <v/>
      </c>
      <c r="M125" s="64" t="str">
        <f t="shared" si="28"/>
        <v/>
      </c>
      <c r="N125" s="73" t="str">
        <f t="shared" si="19"/>
        <v/>
      </c>
      <c r="O125" s="73" t="str">
        <f t="shared" si="20"/>
        <v/>
      </c>
      <c r="P125" s="73" t="str">
        <f t="shared" si="21"/>
        <v/>
      </c>
      <c r="Q125" s="73" t="str">
        <f t="shared" si="22"/>
        <v/>
      </c>
      <c r="R125" s="73" t="str">
        <f t="shared" si="23"/>
        <v/>
      </c>
      <c r="S125" s="64" t="str">
        <f t="shared" si="29"/>
        <v/>
      </c>
      <c r="T125" s="107" t="str">
        <f t="shared" si="24"/>
        <v/>
      </c>
      <c r="U125" s="74" t="str">
        <f t="shared" si="25"/>
        <v/>
      </c>
      <c r="V125" s="74"/>
      <c r="W125" s="74"/>
      <c r="Z125" s="61">
        <f t="shared" si="26"/>
        <v>0</v>
      </c>
    </row>
    <row r="126" spans="2:26" ht="31.9" customHeight="1" x14ac:dyDescent="0.25">
      <c r="B126" s="61">
        <f t="shared" si="18"/>
        <v>0</v>
      </c>
      <c r="C126" s="61" t="str">
        <f t="shared" si="30"/>
        <v/>
      </c>
      <c r="D126" s="61">
        <v>112</v>
      </c>
      <c r="E126" s="61" t="str">
        <f>IF(ISNUMBER(SMALL(Order_Form!$D:$D,1+($D126))),(VLOOKUP(SMALL(Order_Form!$D:$D,1+($D126)),Order_Form!$C:$Q,3,FALSE)),"")</f>
        <v/>
      </c>
      <c r="G126" s="64" t="str">
        <f>IFERROR(IF(E126=2,$AF$1,IF(AND(ISNUMBER(SMALL(Order_Form!$D:$D,1+($D126))),VLOOKUP(SMALL(Order_Form!$D:$D,1+($D126)),Order_Form!$C:$Q,6,FALSE)&gt;0),(VLOOKUP(SMALL(Order_Form!$D:$D,1+($D126)),Order_Form!$C:$Q,6,FALSE)),"")),"")</f>
        <v/>
      </c>
      <c r="H126" s="68" t="str">
        <f>IF(ISNUMBER(SMALL(Order_Form!$D:$D,1+($D126))),(VLOOKUP(SMALL(Order_Form!$D:$D,1+($D126)),Order_Form!$C:$Q,7,FALSE)),"")</f>
        <v/>
      </c>
      <c r="I126" s="61"/>
      <c r="J126" s="61"/>
      <c r="K126" s="61"/>
      <c r="L126" s="73" t="str">
        <f t="shared" si="27"/>
        <v/>
      </c>
      <c r="M126" s="64" t="str">
        <f t="shared" si="28"/>
        <v/>
      </c>
      <c r="N126" s="73" t="str">
        <f t="shared" si="19"/>
        <v/>
      </c>
      <c r="O126" s="73" t="str">
        <f t="shared" si="20"/>
        <v/>
      </c>
      <c r="P126" s="73" t="str">
        <f t="shared" si="21"/>
        <v/>
      </c>
      <c r="Q126" s="73" t="str">
        <f t="shared" si="22"/>
        <v/>
      </c>
      <c r="R126" s="73" t="str">
        <f t="shared" si="23"/>
        <v/>
      </c>
      <c r="S126" s="64" t="str">
        <f t="shared" si="29"/>
        <v/>
      </c>
      <c r="T126" s="107" t="str">
        <f t="shared" si="24"/>
        <v/>
      </c>
      <c r="U126" s="74" t="str">
        <f t="shared" si="25"/>
        <v/>
      </c>
      <c r="V126" s="74"/>
      <c r="W126" s="74"/>
      <c r="Z126" s="61">
        <f t="shared" si="26"/>
        <v>0</v>
      </c>
    </row>
    <row r="127" spans="2:26" ht="31.9" customHeight="1" x14ac:dyDescent="0.25">
      <c r="B127" s="61">
        <f t="shared" si="18"/>
        <v>0</v>
      </c>
      <c r="C127" s="61" t="str">
        <f t="shared" si="30"/>
        <v/>
      </c>
      <c r="D127" s="61">
        <v>113</v>
      </c>
      <c r="E127" s="61" t="str">
        <f>IF(ISNUMBER(SMALL(Order_Form!$D:$D,1+($D127))),(VLOOKUP(SMALL(Order_Form!$D:$D,1+($D127)),Order_Form!$C:$Q,3,FALSE)),"")</f>
        <v/>
      </c>
      <c r="G127" s="64" t="str">
        <f>IFERROR(IF(E127=2,$AF$1,IF(AND(ISNUMBER(SMALL(Order_Form!$D:$D,1+($D127))),VLOOKUP(SMALL(Order_Form!$D:$D,1+($D127)),Order_Form!$C:$Q,6,FALSE)&gt;0),(VLOOKUP(SMALL(Order_Form!$D:$D,1+($D127)),Order_Form!$C:$Q,6,FALSE)),"")),"")</f>
        <v/>
      </c>
      <c r="H127" s="68" t="str">
        <f>IF(ISNUMBER(SMALL(Order_Form!$D:$D,1+($D127))),(VLOOKUP(SMALL(Order_Form!$D:$D,1+($D127)),Order_Form!$C:$Q,7,FALSE)),"")</f>
        <v/>
      </c>
      <c r="I127" s="61"/>
      <c r="J127" s="61"/>
      <c r="K127" s="61"/>
      <c r="L127" s="73" t="str">
        <f t="shared" si="27"/>
        <v/>
      </c>
      <c r="M127" s="64" t="str">
        <f t="shared" si="28"/>
        <v/>
      </c>
      <c r="N127" s="73" t="str">
        <f t="shared" si="19"/>
        <v/>
      </c>
      <c r="O127" s="73" t="str">
        <f t="shared" si="20"/>
        <v/>
      </c>
      <c r="P127" s="73" t="str">
        <f t="shared" si="21"/>
        <v/>
      </c>
      <c r="Q127" s="73" t="str">
        <f t="shared" si="22"/>
        <v/>
      </c>
      <c r="R127" s="73" t="str">
        <f t="shared" si="23"/>
        <v/>
      </c>
      <c r="S127" s="64" t="str">
        <f t="shared" si="29"/>
        <v/>
      </c>
      <c r="T127" s="107" t="str">
        <f t="shared" si="24"/>
        <v/>
      </c>
      <c r="U127" s="74" t="str">
        <f t="shared" si="25"/>
        <v/>
      </c>
      <c r="V127" s="74"/>
      <c r="W127" s="74"/>
      <c r="Z127" s="61">
        <f t="shared" si="26"/>
        <v>0</v>
      </c>
    </row>
    <row r="128" spans="2:26" ht="31.9" customHeight="1" x14ac:dyDescent="0.25">
      <c r="B128" s="61">
        <f t="shared" si="18"/>
        <v>0</v>
      </c>
      <c r="C128" s="61" t="str">
        <f t="shared" si="30"/>
        <v/>
      </c>
      <c r="D128" s="61">
        <v>114</v>
      </c>
      <c r="E128" s="61" t="str">
        <f>IF(ISNUMBER(SMALL(Order_Form!$D:$D,1+($D128))),(VLOOKUP(SMALL(Order_Form!$D:$D,1+($D128)),Order_Form!$C:$Q,3,FALSE)),"")</f>
        <v/>
      </c>
      <c r="G128" s="64" t="str">
        <f>IFERROR(IF(E128=2,$AF$1,IF(AND(ISNUMBER(SMALL(Order_Form!$D:$D,1+($D128))),VLOOKUP(SMALL(Order_Form!$D:$D,1+($D128)),Order_Form!$C:$Q,6,FALSE)&gt;0),(VLOOKUP(SMALL(Order_Form!$D:$D,1+($D128)),Order_Form!$C:$Q,6,FALSE)),"")),"")</f>
        <v/>
      </c>
      <c r="H128" s="68" t="str">
        <f>IF(ISNUMBER(SMALL(Order_Form!$D:$D,1+($D128))),(VLOOKUP(SMALL(Order_Form!$D:$D,1+($D128)),Order_Form!$C:$Q,7,FALSE)),"")</f>
        <v/>
      </c>
      <c r="I128" s="61"/>
      <c r="J128" s="61"/>
      <c r="K128" s="61"/>
      <c r="L128" s="73" t="str">
        <f t="shared" si="27"/>
        <v/>
      </c>
      <c r="M128" s="64" t="str">
        <f t="shared" si="28"/>
        <v/>
      </c>
      <c r="N128" s="73" t="str">
        <f t="shared" si="19"/>
        <v/>
      </c>
      <c r="O128" s="73" t="str">
        <f t="shared" si="20"/>
        <v/>
      </c>
      <c r="P128" s="73" t="str">
        <f t="shared" si="21"/>
        <v/>
      </c>
      <c r="Q128" s="73" t="str">
        <f t="shared" si="22"/>
        <v/>
      </c>
      <c r="R128" s="73" t="str">
        <f t="shared" si="23"/>
        <v/>
      </c>
      <c r="S128" s="64" t="str">
        <f t="shared" si="29"/>
        <v/>
      </c>
      <c r="T128" s="107" t="str">
        <f t="shared" si="24"/>
        <v/>
      </c>
      <c r="U128" s="74" t="str">
        <f t="shared" si="25"/>
        <v/>
      </c>
      <c r="V128" s="74"/>
      <c r="W128" s="74"/>
      <c r="Z128" s="61">
        <f t="shared" si="26"/>
        <v>0</v>
      </c>
    </row>
    <row r="129" spans="2:26" ht="31.9" customHeight="1" x14ac:dyDescent="0.25">
      <c r="B129" s="61">
        <f t="shared" si="18"/>
        <v>0</v>
      </c>
      <c r="C129" s="61" t="str">
        <f t="shared" si="30"/>
        <v/>
      </c>
      <c r="D129" s="61">
        <v>115</v>
      </c>
      <c r="E129" s="61" t="str">
        <f>IF(ISNUMBER(SMALL(Order_Form!$D:$D,1+($D129))),(VLOOKUP(SMALL(Order_Form!$D:$D,1+($D129)),Order_Form!$C:$Q,3,FALSE)),"")</f>
        <v/>
      </c>
      <c r="G129" s="64" t="str">
        <f>IFERROR(IF(E129=2,$AF$1,IF(AND(ISNUMBER(SMALL(Order_Form!$D:$D,1+($D129))),VLOOKUP(SMALL(Order_Form!$D:$D,1+($D129)),Order_Form!$C:$Q,6,FALSE)&gt;0),(VLOOKUP(SMALL(Order_Form!$D:$D,1+($D129)),Order_Form!$C:$Q,6,FALSE)),"")),"")</f>
        <v/>
      </c>
      <c r="H129" s="68" t="str">
        <f>IF(ISNUMBER(SMALL(Order_Form!$D:$D,1+($D129))),(VLOOKUP(SMALL(Order_Form!$D:$D,1+($D129)),Order_Form!$C:$Q,7,FALSE)),"")</f>
        <v/>
      </c>
      <c r="I129" s="61"/>
      <c r="J129" s="61"/>
      <c r="K129" s="61"/>
      <c r="L129" s="73" t="str">
        <f t="shared" si="27"/>
        <v/>
      </c>
      <c r="M129" s="64" t="str">
        <f t="shared" si="28"/>
        <v/>
      </c>
      <c r="N129" s="73" t="str">
        <f t="shared" si="19"/>
        <v/>
      </c>
      <c r="O129" s="73" t="str">
        <f t="shared" si="20"/>
        <v/>
      </c>
      <c r="P129" s="73" t="str">
        <f t="shared" si="21"/>
        <v/>
      </c>
      <c r="Q129" s="73" t="str">
        <f t="shared" si="22"/>
        <v/>
      </c>
      <c r="R129" s="73" t="str">
        <f t="shared" si="23"/>
        <v/>
      </c>
      <c r="S129" s="64" t="str">
        <f t="shared" si="29"/>
        <v/>
      </c>
      <c r="T129" s="107" t="str">
        <f t="shared" si="24"/>
        <v/>
      </c>
      <c r="U129" s="74" t="str">
        <f t="shared" si="25"/>
        <v/>
      </c>
      <c r="V129" s="74"/>
      <c r="W129" s="74"/>
      <c r="Z129" s="61">
        <f t="shared" si="26"/>
        <v>0</v>
      </c>
    </row>
    <row r="130" spans="2:26" ht="31.9" customHeight="1" x14ac:dyDescent="0.25">
      <c r="B130" s="61">
        <f t="shared" si="18"/>
        <v>0</v>
      </c>
      <c r="C130" s="61" t="str">
        <f t="shared" si="30"/>
        <v/>
      </c>
      <c r="D130" s="61">
        <v>116</v>
      </c>
      <c r="E130" s="61" t="str">
        <f>IF(ISNUMBER(SMALL(Order_Form!$D:$D,1+($D130))),(VLOOKUP(SMALL(Order_Form!$D:$D,1+($D130)),Order_Form!$C:$Q,3,FALSE)),"")</f>
        <v/>
      </c>
      <c r="G130" s="64" t="str">
        <f>IFERROR(IF(E130=2,$AF$1,IF(AND(ISNUMBER(SMALL(Order_Form!$D:$D,1+($D130))),VLOOKUP(SMALL(Order_Form!$D:$D,1+($D130)),Order_Form!$C:$Q,6,FALSE)&gt;0),(VLOOKUP(SMALL(Order_Form!$D:$D,1+($D130)),Order_Form!$C:$Q,6,FALSE)),"")),"")</f>
        <v/>
      </c>
      <c r="H130" s="68" t="str">
        <f>IF(ISNUMBER(SMALL(Order_Form!$D:$D,1+($D130))),(VLOOKUP(SMALL(Order_Form!$D:$D,1+($D130)),Order_Form!$C:$Q,7,FALSE)),"")</f>
        <v/>
      </c>
      <c r="I130" s="61"/>
      <c r="J130" s="61"/>
      <c r="K130" s="61"/>
      <c r="L130" s="73" t="str">
        <f t="shared" si="27"/>
        <v/>
      </c>
      <c r="M130" s="64" t="str">
        <f t="shared" si="28"/>
        <v/>
      </c>
      <c r="N130" s="73" t="str">
        <f t="shared" si="19"/>
        <v/>
      </c>
      <c r="O130" s="73" t="str">
        <f t="shared" si="20"/>
        <v/>
      </c>
      <c r="P130" s="73" t="str">
        <f t="shared" si="21"/>
        <v/>
      </c>
      <c r="Q130" s="73" t="str">
        <f t="shared" si="22"/>
        <v/>
      </c>
      <c r="R130" s="73" t="str">
        <f t="shared" si="23"/>
        <v/>
      </c>
      <c r="S130" s="64" t="str">
        <f t="shared" si="29"/>
        <v/>
      </c>
      <c r="T130" s="107" t="str">
        <f t="shared" si="24"/>
        <v/>
      </c>
      <c r="U130" s="74" t="str">
        <f t="shared" si="25"/>
        <v/>
      </c>
      <c r="V130" s="74"/>
      <c r="W130" s="74"/>
      <c r="Z130" s="61">
        <f t="shared" si="26"/>
        <v>0</v>
      </c>
    </row>
    <row r="131" spans="2:26" ht="31.9" customHeight="1" x14ac:dyDescent="0.25">
      <c r="B131" s="61">
        <f t="shared" si="18"/>
        <v>0</v>
      </c>
      <c r="C131" s="61" t="str">
        <f t="shared" si="30"/>
        <v/>
      </c>
      <c r="D131" s="61">
        <v>117</v>
      </c>
      <c r="E131" s="61" t="str">
        <f>IF(ISNUMBER(SMALL(Order_Form!$D:$D,1+($D131))),(VLOOKUP(SMALL(Order_Form!$D:$D,1+($D131)),Order_Form!$C:$Q,3,FALSE)),"")</f>
        <v/>
      </c>
      <c r="G131" s="64" t="str">
        <f>IFERROR(IF(E131=2,$AF$1,IF(AND(ISNUMBER(SMALL(Order_Form!$D:$D,1+($D131))),VLOOKUP(SMALL(Order_Form!$D:$D,1+($D131)),Order_Form!$C:$Q,6,FALSE)&gt;0),(VLOOKUP(SMALL(Order_Form!$D:$D,1+($D131)),Order_Form!$C:$Q,6,FALSE)),"")),"")</f>
        <v/>
      </c>
      <c r="H131" s="68" t="str">
        <f>IF(ISNUMBER(SMALL(Order_Form!$D:$D,1+($D131))),(VLOOKUP(SMALL(Order_Form!$D:$D,1+($D131)),Order_Form!$C:$Q,7,FALSE)),"")</f>
        <v/>
      </c>
      <c r="I131" s="61"/>
      <c r="J131" s="61"/>
      <c r="K131" s="61"/>
      <c r="L131" s="73" t="str">
        <f t="shared" si="27"/>
        <v/>
      </c>
      <c r="M131" s="64" t="str">
        <f t="shared" si="28"/>
        <v/>
      </c>
      <c r="N131" s="73" t="str">
        <f t="shared" si="19"/>
        <v/>
      </c>
      <c r="O131" s="73" t="str">
        <f t="shared" si="20"/>
        <v/>
      </c>
      <c r="P131" s="73" t="str">
        <f t="shared" si="21"/>
        <v/>
      </c>
      <c r="Q131" s="73" t="str">
        <f t="shared" si="22"/>
        <v/>
      </c>
      <c r="R131" s="73" t="str">
        <f t="shared" si="23"/>
        <v/>
      </c>
      <c r="S131" s="64" t="str">
        <f t="shared" si="29"/>
        <v/>
      </c>
      <c r="T131" s="107" t="str">
        <f t="shared" si="24"/>
        <v/>
      </c>
      <c r="U131" s="74" t="str">
        <f t="shared" si="25"/>
        <v/>
      </c>
      <c r="V131" s="74"/>
      <c r="W131" s="74"/>
      <c r="Z131" s="61">
        <f t="shared" si="26"/>
        <v>0</v>
      </c>
    </row>
    <row r="132" spans="2:26" ht="31.9" customHeight="1" x14ac:dyDescent="0.25">
      <c r="B132" s="61">
        <f t="shared" si="18"/>
        <v>0</v>
      </c>
      <c r="C132" s="61" t="str">
        <f t="shared" si="30"/>
        <v/>
      </c>
      <c r="D132" s="61">
        <v>118</v>
      </c>
      <c r="E132" s="61" t="str">
        <f>IF(ISNUMBER(SMALL(Order_Form!$D:$D,1+($D132))),(VLOOKUP(SMALL(Order_Form!$D:$D,1+($D132)),Order_Form!$C:$Q,3,FALSE)),"")</f>
        <v/>
      </c>
      <c r="G132" s="64" t="str">
        <f>IFERROR(IF(E132=2,$AF$1,IF(AND(ISNUMBER(SMALL(Order_Form!$D:$D,1+($D132))),VLOOKUP(SMALL(Order_Form!$D:$D,1+($D132)),Order_Form!$C:$Q,6,FALSE)&gt;0),(VLOOKUP(SMALL(Order_Form!$D:$D,1+($D132)),Order_Form!$C:$Q,6,FALSE)),"")),"")</f>
        <v/>
      </c>
      <c r="H132" s="68" t="str">
        <f>IF(ISNUMBER(SMALL(Order_Form!$D:$D,1+($D132))),(VLOOKUP(SMALL(Order_Form!$D:$D,1+($D132)),Order_Form!$C:$Q,7,FALSE)),"")</f>
        <v/>
      </c>
      <c r="I132" s="61"/>
      <c r="J132" s="61"/>
      <c r="K132" s="61"/>
      <c r="L132" s="73" t="str">
        <f t="shared" si="27"/>
        <v/>
      </c>
      <c r="M132" s="64" t="str">
        <f t="shared" si="28"/>
        <v/>
      </c>
      <c r="N132" s="73" t="str">
        <f t="shared" si="19"/>
        <v/>
      </c>
      <c r="O132" s="73" t="str">
        <f t="shared" si="20"/>
        <v/>
      </c>
      <c r="P132" s="73" t="str">
        <f t="shared" si="21"/>
        <v/>
      </c>
      <c r="Q132" s="73" t="str">
        <f t="shared" si="22"/>
        <v/>
      </c>
      <c r="R132" s="73" t="str">
        <f t="shared" si="23"/>
        <v/>
      </c>
      <c r="S132" s="64" t="str">
        <f t="shared" si="29"/>
        <v/>
      </c>
      <c r="T132" s="107" t="str">
        <f t="shared" si="24"/>
        <v/>
      </c>
      <c r="U132" s="74" t="str">
        <f t="shared" si="25"/>
        <v/>
      </c>
      <c r="V132" s="74"/>
      <c r="W132" s="74"/>
      <c r="Z132" s="61">
        <f t="shared" si="26"/>
        <v>0</v>
      </c>
    </row>
    <row r="133" spans="2:26" ht="31.9" customHeight="1" x14ac:dyDescent="0.25">
      <c r="B133" s="61">
        <f t="shared" si="18"/>
        <v>0</v>
      </c>
      <c r="C133" s="61" t="str">
        <f t="shared" si="30"/>
        <v/>
      </c>
      <c r="D133" s="61">
        <v>119</v>
      </c>
      <c r="E133" s="61" t="str">
        <f>IF(ISNUMBER(SMALL(Order_Form!$D:$D,1+($D133))),(VLOOKUP(SMALL(Order_Form!$D:$D,1+($D133)),Order_Form!$C:$Q,3,FALSE)),"")</f>
        <v/>
      </c>
      <c r="G133" s="64" t="str">
        <f>IFERROR(IF(E133=2,$AF$1,IF(AND(ISNUMBER(SMALL(Order_Form!$D:$D,1+($D133))),VLOOKUP(SMALL(Order_Form!$D:$D,1+($D133)),Order_Form!$C:$Q,6,FALSE)&gt;0),(VLOOKUP(SMALL(Order_Form!$D:$D,1+($D133)),Order_Form!$C:$Q,6,FALSE)),"")),"")</f>
        <v/>
      </c>
      <c r="H133" s="68" t="str">
        <f>IF(ISNUMBER(SMALL(Order_Form!$D:$D,1+($D133))),(VLOOKUP(SMALL(Order_Form!$D:$D,1+($D133)),Order_Form!$C:$Q,7,FALSE)),"")</f>
        <v/>
      </c>
      <c r="I133" s="61"/>
      <c r="J133" s="61"/>
      <c r="K133" s="61"/>
      <c r="L133" s="73" t="str">
        <f t="shared" si="27"/>
        <v/>
      </c>
      <c r="M133" s="64" t="str">
        <f t="shared" si="28"/>
        <v/>
      </c>
      <c r="N133" s="73" t="str">
        <f t="shared" si="19"/>
        <v/>
      </c>
      <c r="O133" s="73" t="str">
        <f t="shared" si="20"/>
        <v/>
      </c>
      <c r="P133" s="73" t="str">
        <f t="shared" si="21"/>
        <v/>
      </c>
      <c r="Q133" s="73" t="str">
        <f t="shared" si="22"/>
        <v/>
      </c>
      <c r="R133" s="73" t="str">
        <f t="shared" si="23"/>
        <v/>
      </c>
      <c r="S133" s="64" t="str">
        <f t="shared" si="29"/>
        <v/>
      </c>
      <c r="T133" s="107" t="str">
        <f t="shared" si="24"/>
        <v/>
      </c>
      <c r="U133" s="74" t="str">
        <f t="shared" si="25"/>
        <v/>
      </c>
      <c r="V133" s="74"/>
      <c r="W133" s="74"/>
      <c r="Z133" s="61">
        <f t="shared" si="26"/>
        <v>0</v>
      </c>
    </row>
    <row r="134" spans="2:26" ht="31.9" customHeight="1" x14ac:dyDescent="0.25">
      <c r="B134" s="61">
        <f t="shared" si="18"/>
        <v>0</v>
      </c>
      <c r="C134" s="61" t="str">
        <f t="shared" si="30"/>
        <v/>
      </c>
      <c r="D134" s="61">
        <v>120</v>
      </c>
      <c r="E134" s="61" t="str">
        <f>IF(ISNUMBER(SMALL(Order_Form!$D:$D,1+($D134))),(VLOOKUP(SMALL(Order_Form!$D:$D,1+($D134)),Order_Form!$C:$Q,3,FALSE)),"")</f>
        <v/>
      </c>
      <c r="G134" s="64" t="str">
        <f>IFERROR(IF(E134=2,$AF$1,IF(AND(ISNUMBER(SMALL(Order_Form!$D:$D,1+($D134))),VLOOKUP(SMALL(Order_Form!$D:$D,1+($D134)),Order_Form!$C:$Q,6,FALSE)&gt;0),(VLOOKUP(SMALL(Order_Form!$D:$D,1+($D134)),Order_Form!$C:$Q,6,FALSE)),"")),"")</f>
        <v/>
      </c>
      <c r="H134" s="68" t="str">
        <f>IF(ISNUMBER(SMALL(Order_Form!$D:$D,1+($D134))),(VLOOKUP(SMALL(Order_Form!$D:$D,1+($D134)),Order_Form!$C:$Q,7,FALSE)),"")</f>
        <v/>
      </c>
      <c r="I134" s="61"/>
      <c r="J134" s="61"/>
      <c r="K134" s="61"/>
      <c r="L134" s="73" t="str">
        <f t="shared" si="27"/>
        <v/>
      </c>
      <c r="M134" s="64" t="str">
        <f t="shared" si="28"/>
        <v/>
      </c>
      <c r="N134" s="73" t="str">
        <f t="shared" si="19"/>
        <v/>
      </c>
      <c r="O134" s="73" t="str">
        <f t="shared" si="20"/>
        <v/>
      </c>
      <c r="P134" s="73" t="str">
        <f t="shared" si="21"/>
        <v/>
      </c>
      <c r="Q134" s="73" t="str">
        <f t="shared" si="22"/>
        <v/>
      </c>
      <c r="R134" s="73" t="str">
        <f t="shared" si="23"/>
        <v/>
      </c>
      <c r="S134" s="64" t="str">
        <f t="shared" si="29"/>
        <v/>
      </c>
      <c r="T134" s="107" t="str">
        <f t="shared" si="24"/>
        <v/>
      </c>
      <c r="U134" s="74" t="str">
        <f t="shared" si="25"/>
        <v/>
      </c>
      <c r="V134" s="74"/>
      <c r="W134" s="74"/>
      <c r="Z134" s="61">
        <f t="shared" si="26"/>
        <v>0</v>
      </c>
    </row>
    <row r="135" spans="2:26" ht="31.9" customHeight="1" x14ac:dyDescent="0.25">
      <c r="B135" s="61">
        <f t="shared" si="18"/>
        <v>0</v>
      </c>
      <c r="C135" s="61" t="str">
        <f t="shared" si="30"/>
        <v/>
      </c>
      <c r="D135" s="61">
        <v>121</v>
      </c>
      <c r="E135" s="61" t="str">
        <f>IF(ISNUMBER(SMALL(Order_Form!$D:$D,1+($D135))),(VLOOKUP(SMALL(Order_Form!$D:$D,1+($D135)),Order_Form!$C:$Q,3,FALSE)),"")</f>
        <v/>
      </c>
      <c r="G135" s="64" t="str">
        <f>IFERROR(IF(E135=2,$AF$1,IF(AND(ISNUMBER(SMALL(Order_Form!$D:$D,1+($D135))),VLOOKUP(SMALL(Order_Form!$D:$D,1+($D135)),Order_Form!$C:$Q,6,FALSE)&gt;0),(VLOOKUP(SMALL(Order_Form!$D:$D,1+($D135)),Order_Form!$C:$Q,6,FALSE)),"")),"")</f>
        <v/>
      </c>
      <c r="H135" s="68" t="str">
        <f>IF(ISNUMBER(SMALL(Order_Form!$D:$D,1+($D135))),(VLOOKUP(SMALL(Order_Form!$D:$D,1+($D135)),Order_Form!$C:$Q,7,FALSE)),"")</f>
        <v/>
      </c>
      <c r="I135" s="61"/>
      <c r="J135" s="61"/>
      <c r="K135" s="61"/>
      <c r="L135" s="73" t="str">
        <f t="shared" si="27"/>
        <v/>
      </c>
      <c r="M135" s="64" t="str">
        <f t="shared" si="28"/>
        <v/>
      </c>
      <c r="N135" s="73" t="str">
        <f t="shared" si="19"/>
        <v/>
      </c>
      <c r="O135" s="73" t="str">
        <f t="shared" si="20"/>
        <v/>
      </c>
      <c r="P135" s="73" t="str">
        <f t="shared" si="21"/>
        <v/>
      </c>
      <c r="Q135" s="73" t="str">
        <f t="shared" si="22"/>
        <v/>
      </c>
      <c r="R135" s="73" t="str">
        <f t="shared" si="23"/>
        <v/>
      </c>
      <c r="S135" s="64" t="str">
        <f t="shared" si="29"/>
        <v/>
      </c>
      <c r="T135" s="107" t="str">
        <f t="shared" si="24"/>
        <v/>
      </c>
      <c r="U135" s="74" t="str">
        <f t="shared" si="25"/>
        <v/>
      </c>
      <c r="V135" s="74"/>
      <c r="W135" s="74"/>
      <c r="Z135" s="61">
        <f t="shared" si="26"/>
        <v>0</v>
      </c>
    </row>
    <row r="136" spans="2:26" ht="31.9" customHeight="1" x14ac:dyDescent="0.25">
      <c r="B136" s="61">
        <f t="shared" si="18"/>
        <v>0</v>
      </c>
      <c r="C136" s="61" t="str">
        <f t="shared" si="30"/>
        <v/>
      </c>
      <c r="D136" s="61">
        <v>122</v>
      </c>
      <c r="E136" s="61" t="str">
        <f>IF(ISNUMBER(SMALL(Order_Form!$D:$D,1+($D136))),(VLOOKUP(SMALL(Order_Form!$D:$D,1+($D136)),Order_Form!$C:$Q,3,FALSE)),"")</f>
        <v/>
      </c>
      <c r="G136" s="64" t="str">
        <f>IFERROR(IF(E136=2,$AF$1,IF(AND(ISNUMBER(SMALL(Order_Form!$D:$D,1+($D136))),VLOOKUP(SMALL(Order_Form!$D:$D,1+($D136)),Order_Form!$C:$Q,6,FALSE)&gt;0),(VLOOKUP(SMALL(Order_Form!$D:$D,1+($D136)),Order_Form!$C:$Q,6,FALSE)),"")),"")</f>
        <v/>
      </c>
      <c r="H136" s="68" t="str">
        <f>IF(ISNUMBER(SMALL(Order_Form!$D:$D,1+($D136))),(VLOOKUP(SMALL(Order_Form!$D:$D,1+($D136)),Order_Form!$C:$Q,7,FALSE)),"")</f>
        <v/>
      </c>
      <c r="I136" s="61"/>
      <c r="J136" s="61"/>
      <c r="K136" s="61"/>
      <c r="L136" s="73" t="str">
        <f t="shared" si="27"/>
        <v/>
      </c>
      <c r="M136" s="64" t="str">
        <f t="shared" si="28"/>
        <v/>
      </c>
      <c r="N136" s="73" t="str">
        <f t="shared" si="19"/>
        <v/>
      </c>
      <c r="O136" s="73" t="str">
        <f t="shared" si="20"/>
        <v/>
      </c>
      <c r="P136" s="73" t="str">
        <f t="shared" si="21"/>
        <v/>
      </c>
      <c r="Q136" s="73" t="str">
        <f t="shared" si="22"/>
        <v/>
      </c>
      <c r="R136" s="73" t="str">
        <f t="shared" si="23"/>
        <v/>
      </c>
      <c r="S136" s="64" t="str">
        <f t="shared" si="29"/>
        <v/>
      </c>
      <c r="T136" s="107" t="str">
        <f t="shared" si="24"/>
        <v/>
      </c>
      <c r="U136" s="74" t="str">
        <f t="shared" si="25"/>
        <v/>
      </c>
      <c r="V136" s="74"/>
      <c r="W136" s="74"/>
      <c r="Z136" s="61">
        <f t="shared" si="26"/>
        <v>0</v>
      </c>
    </row>
    <row r="137" spans="2:26" ht="31.9" customHeight="1" x14ac:dyDescent="0.25">
      <c r="B137" s="61">
        <f t="shared" si="18"/>
        <v>0</v>
      </c>
      <c r="C137" s="61" t="str">
        <f t="shared" si="30"/>
        <v/>
      </c>
      <c r="D137" s="61">
        <v>123</v>
      </c>
      <c r="E137" s="61" t="str">
        <f>IF(ISNUMBER(SMALL(Order_Form!$D:$D,1+($D137))),(VLOOKUP(SMALL(Order_Form!$D:$D,1+($D137)),Order_Form!$C:$Q,3,FALSE)),"")</f>
        <v/>
      </c>
      <c r="G137" s="64" t="str">
        <f>IFERROR(IF(E137=2,$AF$1,IF(AND(ISNUMBER(SMALL(Order_Form!$D:$D,1+($D137))),VLOOKUP(SMALL(Order_Form!$D:$D,1+($D137)),Order_Form!$C:$Q,6,FALSE)&gt;0),(VLOOKUP(SMALL(Order_Form!$D:$D,1+($D137)),Order_Form!$C:$Q,6,FALSE)),"")),"")</f>
        <v/>
      </c>
      <c r="H137" s="68" t="str">
        <f>IF(ISNUMBER(SMALL(Order_Form!$D:$D,1+($D137))),(VLOOKUP(SMALL(Order_Form!$D:$D,1+($D137)),Order_Form!$C:$Q,7,FALSE)),"")</f>
        <v/>
      </c>
      <c r="I137" s="61"/>
      <c r="J137" s="61"/>
      <c r="K137" s="61"/>
      <c r="L137" s="73" t="str">
        <f t="shared" si="27"/>
        <v/>
      </c>
      <c r="M137" s="64" t="str">
        <f t="shared" si="28"/>
        <v/>
      </c>
      <c r="N137" s="73" t="str">
        <f t="shared" si="19"/>
        <v/>
      </c>
      <c r="O137" s="73" t="str">
        <f t="shared" si="20"/>
        <v/>
      </c>
      <c r="P137" s="73" t="str">
        <f t="shared" si="21"/>
        <v/>
      </c>
      <c r="Q137" s="73" t="str">
        <f t="shared" si="22"/>
        <v/>
      </c>
      <c r="R137" s="73" t="str">
        <f t="shared" si="23"/>
        <v/>
      </c>
      <c r="S137" s="64" t="str">
        <f t="shared" si="29"/>
        <v/>
      </c>
      <c r="T137" s="107" t="str">
        <f t="shared" si="24"/>
        <v/>
      </c>
      <c r="U137" s="74" t="str">
        <f t="shared" si="25"/>
        <v/>
      </c>
      <c r="V137" s="74"/>
      <c r="W137" s="74"/>
      <c r="Z137" s="61">
        <f t="shared" si="26"/>
        <v>0</v>
      </c>
    </row>
    <row r="138" spans="2:26" ht="31.9" customHeight="1" x14ac:dyDescent="0.25">
      <c r="B138" s="61">
        <f t="shared" si="18"/>
        <v>0</v>
      </c>
      <c r="C138" s="61" t="str">
        <f t="shared" si="30"/>
        <v/>
      </c>
      <c r="D138" s="61">
        <v>124</v>
      </c>
      <c r="E138" s="61" t="str">
        <f>IF(ISNUMBER(SMALL(Order_Form!$D:$D,1+($D138))),(VLOOKUP(SMALL(Order_Form!$D:$D,1+($D138)),Order_Form!$C:$Q,3,FALSE)),"")</f>
        <v/>
      </c>
      <c r="G138" s="64" t="str">
        <f>IFERROR(IF(E138=2,$AF$1,IF(AND(ISNUMBER(SMALL(Order_Form!$D:$D,1+($D138))),VLOOKUP(SMALL(Order_Form!$D:$D,1+($D138)),Order_Form!$C:$Q,6,FALSE)&gt;0),(VLOOKUP(SMALL(Order_Form!$D:$D,1+($D138)),Order_Form!$C:$Q,6,FALSE)),"")),"")</f>
        <v/>
      </c>
      <c r="H138" s="68" t="str">
        <f>IF(ISNUMBER(SMALL(Order_Form!$D:$D,1+($D138))),(VLOOKUP(SMALL(Order_Form!$D:$D,1+($D138)),Order_Form!$C:$Q,7,FALSE)),"")</f>
        <v/>
      </c>
      <c r="I138" s="61"/>
      <c r="J138" s="61"/>
      <c r="K138" s="61"/>
      <c r="L138" s="73" t="str">
        <f t="shared" si="27"/>
        <v/>
      </c>
      <c r="M138" s="64" t="str">
        <f t="shared" si="28"/>
        <v/>
      </c>
      <c r="N138" s="73" t="str">
        <f t="shared" si="19"/>
        <v/>
      </c>
      <c r="O138" s="73" t="str">
        <f t="shared" si="20"/>
        <v/>
      </c>
      <c r="P138" s="73" t="str">
        <f t="shared" si="21"/>
        <v/>
      </c>
      <c r="Q138" s="73" t="str">
        <f t="shared" si="22"/>
        <v/>
      </c>
      <c r="R138" s="73" t="str">
        <f t="shared" si="23"/>
        <v/>
      </c>
      <c r="S138" s="64" t="str">
        <f t="shared" si="29"/>
        <v/>
      </c>
      <c r="T138" s="107" t="str">
        <f t="shared" si="24"/>
        <v/>
      </c>
      <c r="U138" s="74" t="str">
        <f t="shared" si="25"/>
        <v/>
      </c>
      <c r="V138" s="74"/>
      <c r="W138" s="74"/>
      <c r="Z138" s="61">
        <f t="shared" si="26"/>
        <v>0</v>
      </c>
    </row>
    <row r="139" spans="2:26" ht="31.9" customHeight="1" x14ac:dyDescent="0.25">
      <c r="B139" s="61">
        <f t="shared" si="18"/>
        <v>0</v>
      </c>
      <c r="C139" s="61" t="str">
        <f t="shared" si="30"/>
        <v/>
      </c>
      <c r="D139" s="61">
        <v>125</v>
      </c>
      <c r="E139" s="61" t="str">
        <f>IF(ISNUMBER(SMALL(Order_Form!$D:$D,1+($D139))),(VLOOKUP(SMALL(Order_Form!$D:$D,1+($D139)),Order_Form!$C:$Q,3,FALSE)),"")</f>
        <v/>
      </c>
      <c r="G139" s="64" t="str">
        <f>IFERROR(IF(E139=2,$AF$1,IF(AND(ISNUMBER(SMALL(Order_Form!$D:$D,1+($D139))),VLOOKUP(SMALL(Order_Form!$D:$D,1+($D139)),Order_Form!$C:$Q,6,FALSE)&gt;0),(VLOOKUP(SMALL(Order_Form!$D:$D,1+($D139)),Order_Form!$C:$Q,6,FALSE)),"")),"")</f>
        <v/>
      </c>
      <c r="H139" s="68" t="str">
        <f>IF(ISNUMBER(SMALL(Order_Form!$D:$D,1+($D139))),(VLOOKUP(SMALL(Order_Form!$D:$D,1+($D139)),Order_Form!$C:$Q,7,FALSE)),"")</f>
        <v/>
      </c>
      <c r="I139" s="61"/>
      <c r="J139" s="61"/>
      <c r="K139" s="61"/>
      <c r="L139" s="73" t="str">
        <f t="shared" si="27"/>
        <v/>
      </c>
      <c r="M139" s="64" t="str">
        <f t="shared" si="28"/>
        <v/>
      </c>
      <c r="N139" s="73" t="str">
        <f t="shared" si="19"/>
        <v/>
      </c>
      <c r="O139" s="73" t="str">
        <f t="shared" si="20"/>
        <v/>
      </c>
      <c r="P139" s="73" t="str">
        <f t="shared" si="21"/>
        <v/>
      </c>
      <c r="Q139" s="73" t="str">
        <f t="shared" si="22"/>
        <v/>
      </c>
      <c r="R139" s="73" t="str">
        <f t="shared" si="23"/>
        <v/>
      </c>
      <c r="S139" s="64" t="str">
        <f t="shared" si="29"/>
        <v/>
      </c>
      <c r="T139" s="107" t="str">
        <f t="shared" si="24"/>
        <v/>
      </c>
      <c r="U139" s="74" t="str">
        <f t="shared" si="25"/>
        <v/>
      </c>
      <c r="V139" s="74"/>
      <c r="W139" s="74"/>
      <c r="Z139" s="61">
        <f t="shared" si="26"/>
        <v>0</v>
      </c>
    </row>
    <row r="140" spans="2:26" ht="31.9" customHeight="1" x14ac:dyDescent="0.25">
      <c r="B140" s="61">
        <f t="shared" si="18"/>
        <v>0</v>
      </c>
      <c r="C140" s="61" t="str">
        <f t="shared" si="30"/>
        <v/>
      </c>
      <c r="D140" s="61">
        <v>126</v>
      </c>
      <c r="E140" s="61" t="str">
        <f>IF(ISNUMBER(SMALL(Order_Form!$D:$D,1+($D140))),(VLOOKUP(SMALL(Order_Form!$D:$D,1+($D140)),Order_Form!$C:$Q,3,FALSE)),"")</f>
        <v/>
      </c>
      <c r="G140" s="64" t="str">
        <f>IFERROR(IF(E140=2,$AF$1,IF(AND(ISNUMBER(SMALL(Order_Form!$D:$D,1+($D140))),VLOOKUP(SMALL(Order_Form!$D:$D,1+($D140)),Order_Form!$C:$Q,6,FALSE)&gt;0),(VLOOKUP(SMALL(Order_Form!$D:$D,1+($D140)),Order_Form!$C:$Q,6,FALSE)),"")),"")</f>
        <v/>
      </c>
      <c r="H140" s="68" t="str">
        <f>IF(ISNUMBER(SMALL(Order_Form!$D:$D,1+($D140))),(VLOOKUP(SMALL(Order_Form!$D:$D,1+($D140)),Order_Form!$C:$Q,7,FALSE)),"")</f>
        <v/>
      </c>
      <c r="I140" s="61"/>
      <c r="J140" s="61"/>
      <c r="K140" s="61"/>
      <c r="L140" s="73" t="str">
        <f t="shared" si="27"/>
        <v/>
      </c>
      <c r="M140" s="64" t="str">
        <f t="shared" si="28"/>
        <v/>
      </c>
      <c r="N140" s="73" t="str">
        <f t="shared" si="19"/>
        <v/>
      </c>
      <c r="O140" s="73" t="str">
        <f t="shared" si="20"/>
        <v/>
      </c>
      <c r="P140" s="73" t="str">
        <f t="shared" si="21"/>
        <v/>
      </c>
      <c r="Q140" s="73" t="str">
        <f t="shared" si="22"/>
        <v/>
      </c>
      <c r="R140" s="73" t="str">
        <f t="shared" si="23"/>
        <v/>
      </c>
      <c r="S140" s="64" t="str">
        <f t="shared" si="29"/>
        <v/>
      </c>
      <c r="T140" s="107" t="str">
        <f t="shared" si="24"/>
        <v/>
      </c>
      <c r="U140" s="74" t="str">
        <f t="shared" si="25"/>
        <v/>
      </c>
      <c r="V140" s="74"/>
      <c r="W140" s="74"/>
      <c r="Z140" s="61">
        <f t="shared" si="26"/>
        <v>0</v>
      </c>
    </row>
    <row r="141" spans="2:26" ht="31.9" customHeight="1" x14ac:dyDescent="0.25">
      <c r="B141" s="61">
        <f t="shared" si="18"/>
        <v>0</v>
      </c>
      <c r="C141" s="61" t="str">
        <f t="shared" si="30"/>
        <v/>
      </c>
      <c r="D141" s="61">
        <v>127</v>
      </c>
      <c r="E141" s="61" t="str">
        <f>IF(ISNUMBER(SMALL(Order_Form!$D:$D,1+($D141))),(VLOOKUP(SMALL(Order_Form!$D:$D,1+($D141)),Order_Form!$C:$Q,3,FALSE)),"")</f>
        <v/>
      </c>
      <c r="G141" s="64" t="str">
        <f>IFERROR(IF(E141=2,$AF$1,IF(AND(ISNUMBER(SMALL(Order_Form!$D:$D,1+($D141))),VLOOKUP(SMALL(Order_Form!$D:$D,1+($D141)),Order_Form!$C:$Q,6,FALSE)&gt;0),(VLOOKUP(SMALL(Order_Form!$D:$D,1+($D141)),Order_Form!$C:$Q,6,FALSE)),"")),"")</f>
        <v/>
      </c>
      <c r="H141" s="68" t="str">
        <f>IF(ISNUMBER(SMALL(Order_Form!$D:$D,1+($D141))),(VLOOKUP(SMALL(Order_Form!$D:$D,1+($D141)),Order_Form!$C:$Q,7,FALSE)),"")</f>
        <v/>
      </c>
      <c r="I141" s="61"/>
      <c r="J141" s="61"/>
      <c r="K141" s="61"/>
      <c r="L141" s="73" t="str">
        <f t="shared" si="27"/>
        <v/>
      </c>
      <c r="M141" s="64" t="str">
        <f t="shared" si="28"/>
        <v/>
      </c>
      <c r="N141" s="73" t="str">
        <f t="shared" si="19"/>
        <v/>
      </c>
      <c r="O141" s="73" t="str">
        <f t="shared" si="20"/>
        <v/>
      </c>
      <c r="P141" s="73" t="str">
        <f t="shared" si="21"/>
        <v/>
      </c>
      <c r="Q141" s="73" t="str">
        <f t="shared" si="22"/>
        <v/>
      </c>
      <c r="R141" s="73" t="str">
        <f t="shared" si="23"/>
        <v/>
      </c>
      <c r="S141" s="64" t="str">
        <f t="shared" si="29"/>
        <v/>
      </c>
      <c r="T141" s="107" t="str">
        <f t="shared" si="24"/>
        <v/>
      </c>
      <c r="U141" s="74" t="str">
        <f t="shared" si="25"/>
        <v/>
      </c>
      <c r="V141" s="74"/>
      <c r="W141" s="74"/>
      <c r="Z141" s="61">
        <f t="shared" si="26"/>
        <v>0</v>
      </c>
    </row>
    <row r="142" spans="2:26" ht="31.9" customHeight="1" x14ac:dyDescent="0.25">
      <c r="B142" s="61">
        <f t="shared" ref="B142:B205" si="31">IF(AND(G142&gt;0,ISNONTEXT(G142)),1,0)</f>
        <v>0</v>
      </c>
      <c r="C142" s="61" t="str">
        <f t="shared" si="30"/>
        <v/>
      </c>
      <c r="D142" s="61">
        <v>128</v>
      </c>
      <c r="E142" s="61" t="str">
        <f>IF(ISNUMBER(SMALL(Order_Form!$D:$D,1+($D142))),(VLOOKUP(SMALL(Order_Form!$D:$D,1+($D142)),Order_Form!$C:$Q,3,FALSE)),"")</f>
        <v/>
      </c>
      <c r="G142" s="64" t="str">
        <f>IFERROR(IF(E142=2,$AF$1,IF(AND(ISNUMBER(SMALL(Order_Form!$D:$D,1+($D142))),VLOOKUP(SMALL(Order_Form!$D:$D,1+($D142)),Order_Form!$C:$Q,6,FALSE)&gt;0),(VLOOKUP(SMALL(Order_Form!$D:$D,1+($D142)),Order_Form!$C:$Q,6,FALSE)),"")),"")</f>
        <v/>
      </c>
      <c r="H142" s="68" t="str">
        <f>IF(ISNUMBER(SMALL(Order_Form!$D:$D,1+($D142))),(VLOOKUP(SMALL(Order_Form!$D:$D,1+($D142)),Order_Form!$C:$Q,7,FALSE)),"")</f>
        <v/>
      </c>
      <c r="I142" s="61"/>
      <c r="J142" s="61"/>
      <c r="K142" s="61"/>
      <c r="L142" s="73" t="str">
        <f t="shared" si="27"/>
        <v/>
      </c>
      <c r="M142" s="64" t="str">
        <f t="shared" si="28"/>
        <v/>
      </c>
      <c r="N142" s="73" t="str">
        <f t="shared" ref="N142:N205" si="32">IF($E142=2,$AH$1,"")</f>
        <v/>
      </c>
      <c r="O142" s="73" t="str">
        <f t="shared" ref="O142:O205" si="33">IF($E142=2,$AI$1,"")</f>
        <v/>
      </c>
      <c r="P142" s="73" t="str">
        <f t="shared" ref="P142:P205" si="34">IF($E142=2,$AK$1,"")</f>
        <v/>
      </c>
      <c r="Q142" s="73" t="str">
        <f t="shared" ref="Q142:Q205" si="35">IF($E142=2,$AL$1,"")</f>
        <v/>
      </c>
      <c r="R142" s="73" t="str">
        <f t="shared" ref="R142:R205" si="36">IF($E142=2,$AM$1,"")</f>
        <v/>
      </c>
      <c r="S142" s="64" t="str">
        <f t="shared" si="29"/>
        <v/>
      </c>
      <c r="T142" s="107" t="str">
        <f t="shared" ref="T142:T205" si="37">IF($E142=2,$AJ$1,"")</f>
        <v/>
      </c>
      <c r="U142" s="74" t="str">
        <f t="shared" ref="U142:U205" si="38">IF($E142=2,$AP$1,"")</f>
        <v/>
      </c>
      <c r="V142" s="74"/>
      <c r="W142" s="74"/>
      <c r="Z142" s="61">
        <f t="shared" ref="Z142:Z205" si="39">IF(OR(B142=1,E142=2),1,0)</f>
        <v>0</v>
      </c>
    </row>
    <row r="143" spans="2:26" ht="31.9" customHeight="1" x14ac:dyDescent="0.25">
      <c r="B143" s="61">
        <f t="shared" si="31"/>
        <v>0</v>
      </c>
      <c r="C143" s="61" t="str">
        <f t="shared" si="30"/>
        <v/>
      </c>
      <c r="D143" s="61">
        <v>129</v>
      </c>
      <c r="E143" s="61" t="str">
        <f>IF(ISNUMBER(SMALL(Order_Form!$D:$D,1+($D143))),(VLOOKUP(SMALL(Order_Form!$D:$D,1+($D143)),Order_Form!$C:$Q,3,FALSE)),"")</f>
        <v/>
      </c>
      <c r="G143" s="64" t="str">
        <f>IFERROR(IF(E143=2,$AF$1,IF(AND(ISNUMBER(SMALL(Order_Form!$D:$D,1+($D143))),VLOOKUP(SMALL(Order_Form!$D:$D,1+($D143)),Order_Form!$C:$Q,6,FALSE)&gt;0),(VLOOKUP(SMALL(Order_Form!$D:$D,1+($D143)),Order_Form!$C:$Q,6,FALSE)),"")),"")</f>
        <v/>
      </c>
      <c r="H143" s="68" t="str">
        <f>IF(ISNUMBER(SMALL(Order_Form!$D:$D,1+($D143))),(VLOOKUP(SMALL(Order_Form!$D:$D,1+($D143)),Order_Form!$C:$Q,7,FALSE)),"")</f>
        <v/>
      </c>
      <c r="I143" s="61"/>
      <c r="J143" s="61"/>
      <c r="K143" s="61"/>
      <c r="L143" s="73" t="str">
        <f t="shared" si="27"/>
        <v/>
      </c>
      <c r="M143" s="64" t="str">
        <f t="shared" si="28"/>
        <v/>
      </c>
      <c r="N143" s="73" t="str">
        <f t="shared" si="32"/>
        <v/>
      </c>
      <c r="O143" s="73" t="str">
        <f t="shared" si="33"/>
        <v/>
      </c>
      <c r="P143" s="73" t="str">
        <f t="shared" si="34"/>
        <v/>
      </c>
      <c r="Q143" s="73" t="str">
        <f t="shared" si="35"/>
        <v/>
      </c>
      <c r="R143" s="73" t="str">
        <f t="shared" si="36"/>
        <v/>
      </c>
      <c r="S143" s="64" t="str">
        <f t="shared" si="29"/>
        <v/>
      </c>
      <c r="T143" s="107" t="str">
        <f t="shared" si="37"/>
        <v/>
      </c>
      <c r="U143" s="74" t="str">
        <f t="shared" si="38"/>
        <v/>
      </c>
      <c r="V143" s="74"/>
      <c r="W143" s="74"/>
      <c r="Z143" s="61">
        <f t="shared" si="39"/>
        <v>0</v>
      </c>
    </row>
    <row r="144" spans="2:26" ht="31.9" customHeight="1" x14ac:dyDescent="0.25">
      <c r="B144" s="61">
        <f t="shared" si="31"/>
        <v>0</v>
      </c>
      <c r="C144" s="61" t="str">
        <f t="shared" si="30"/>
        <v/>
      </c>
      <c r="D144" s="61">
        <v>130</v>
      </c>
      <c r="E144" s="61" t="str">
        <f>IF(ISNUMBER(SMALL(Order_Form!$D:$D,1+($D144))),(VLOOKUP(SMALL(Order_Form!$D:$D,1+($D144)),Order_Form!$C:$Q,3,FALSE)),"")</f>
        <v/>
      </c>
      <c r="G144" s="64" t="str">
        <f>IFERROR(IF(E144=2,$AF$1,IF(AND(ISNUMBER(SMALL(Order_Form!$D:$D,1+($D144))),VLOOKUP(SMALL(Order_Form!$D:$D,1+($D144)),Order_Form!$C:$Q,6,FALSE)&gt;0),(VLOOKUP(SMALL(Order_Form!$D:$D,1+($D144)),Order_Form!$C:$Q,6,FALSE)),"")),"")</f>
        <v/>
      </c>
      <c r="H144" s="68" t="str">
        <f>IF(ISNUMBER(SMALL(Order_Form!$D:$D,1+($D144))),(VLOOKUP(SMALL(Order_Form!$D:$D,1+($D144)),Order_Form!$C:$Q,7,FALSE)),"")</f>
        <v/>
      </c>
      <c r="I144" s="61"/>
      <c r="J144" s="61"/>
      <c r="K144" s="61"/>
      <c r="L144" s="73" t="str">
        <f t="shared" si="27"/>
        <v/>
      </c>
      <c r="M144" s="64" t="str">
        <f t="shared" si="28"/>
        <v/>
      </c>
      <c r="N144" s="73" t="str">
        <f t="shared" si="32"/>
        <v/>
      </c>
      <c r="O144" s="73" t="str">
        <f t="shared" si="33"/>
        <v/>
      </c>
      <c r="P144" s="73" t="str">
        <f t="shared" si="34"/>
        <v/>
      </c>
      <c r="Q144" s="73" t="str">
        <f t="shared" si="35"/>
        <v/>
      </c>
      <c r="R144" s="73" t="str">
        <f t="shared" si="36"/>
        <v/>
      </c>
      <c r="S144" s="64" t="str">
        <f t="shared" si="29"/>
        <v/>
      </c>
      <c r="T144" s="107" t="str">
        <f t="shared" si="37"/>
        <v/>
      </c>
      <c r="U144" s="74" t="str">
        <f t="shared" si="38"/>
        <v/>
      </c>
      <c r="V144" s="74"/>
      <c r="W144" s="74"/>
      <c r="Z144" s="61">
        <f t="shared" si="39"/>
        <v>0</v>
      </c>
    </row>
    <row r="145" spans="2:26" ht="31.9" customHeight="1" x14ac:dyDescent="0.25">
      <c r="B145" s="61">
        <f t="shared" si="31"/>
        <v>0</v>
      </c>
      <c r="C145" s="61" t="str">
        <f t="shared" si="30"/>
        <v/>
      </c>
      <c r="D145" s="61">
        <v>131</v>
      </c>
      <c r="E145" s="61" t="str">
        <f>IF(ISNUMBER(SMALL(Order_Form!$D:$D,1+($D145))),(VLOOKUP(SMALL(Order_Form!$D:$D,1+($D145)),Order_Form!$C:$Q,3,FALSE)),"")</f>
        <v/>
      </c>
      <c r="G145" s="64" t="str">
        <f>IFERROR(IF(E145=2,$AF$1,IF(AND(ISNUMBER(SMALL(Order_Form!$D:$D,1+($D145))),VLOOKUP(SMALL(Order_Form!$D:$D,1+($D145)),Order_Form!$C:$Q,6,FALSE)&gt;0),(VLOOKUP(SMALL(Order_Form!$D:$D,1+($D145)),Order_Form!$C:$Q,6,FALSE)),"")),"")</f>
        <v/>
      </c>
      <c r="H145" s="68" t="str">
        <f>IF(ISNUMBER(SMALL(Order_Form!$D:$D,1+($D145))),(VLOOKUP(SMALL(Order_Form!$D:$D,1+($D145)),Order_Form!$C:$Q,7,FALSE)),"")</f>
        <v/>
      </c>
      <c r="I145" s="61"/>
      <c r="J145" s="61"/>
      <c r="K145" s="61"/>
      <c r="L145" s="73" t="str">
        <f t="shared" si="27"/>
        <v/>
      </c>
      <c r="M145" s="64" t="str">
        <f t="shared" si="28"/>
        <v/>
      </c>
      <c r="N145" s="73" t="str">
        <f t="shared" si="32"/>
        <v/>
      </c>
      <c r="O145" s="73" t="str">
        <f t="shared" si="33"/>
        <v/>
      </c>
      <c r="P145" s="73" t="str">
        <f t="shared" si="34"/>
        <v/>
      </c>
      <c r="Q145" s="73" t="str">
        <f t="shared" si="35"/>
        <v/>
      </c>
      <c r="R145" s="73" t="str">
        <f t="shared" si="36"/>
        <v/>
      </c>
      <c r="S145" s="64" t="str">
        <f t="shared" si="29"/>
        <v/>
      </c>
      <c r="T145" s="107" t="str">
        <f t="shared" si="37"/>
        <v/>
      </c>
      <c r="U145" s="74" t="str">
        <f t="shared" si="38"/>
        <v/>
      </c>
      <c r="V145" s="74"/>
      <c r="W145" s="74"/>
      <c r="Z145" s="61">
        <f t="shared" si="39"/>
        <v>0</v>
      </c>
    </row>
    <row r="146" spans="2:26" ht="31.9" customHeight="1" x14ac:dyDescent="0.25">
      <c r="B146" s="61">
        <f t="shared" si="31"/>
        <v>0</v>
      </c>
      <c r="C146" s="61" t="str">
        <f t="shared" si="30"/>
        <v/>
      </c>
      <c r="D146" s="61">
        <v>132</v>
      </c>
      <c r="E146" s="61" t="str">
        <f>IF(ISNUMBER(SMALL(Order_Form!$D:$D,1+($D146))),(VLOOKUP(SMALL(Order_Form!$D:$D,1+($D146)),Order_Form!$C:$Q,3,FALSE)),"")</f>
        <v/>
      </c>
      <c r="G146" s="64" t="str">
        <f>IFERROR(IF(E146=2,$AF$1,IF(AND(ISNUMBER(SMALL(Order_Form!$D:$D,1+($D146))),VLOOKUP(SMALL(Order_Form!$D:$D,1+($D146)),Order_Form!$C:$Q,6,FALSE)&gt;0),(VLOOKUP(SMALL(Order_Form!$D:$D,1+($D146)),Order_Form!$C:$Q,6,FALSE)),"")),"")</f>
        <v/>
      </c>
      <c r="H146" s="68" t="str">
        <f>IF(ISNUMBER(SMALL(Order_Form!$D:$D,1+($D146))),(VLOOKUP(SMALL(Order_Form!$D:$D,1+($D146)),Order_Form!$C:$Q,7,FALSE)),"")</f>
        <v/>
      </c>
      <c r="I146" s="61"/>
      <c r="J146" s="61"/>
      <c r="K146" s="61"/>
      <c r="L146" s="73" t="str">
        <f t="shared" si="27"/>
        <v/>
      </c>
      <c r="M146" s="64" t="str">
        <f t="shared" si="28"/>
        <v/>
      </c>
      <c r="N146" s="73" t="str">
        <f t="shared" si="32"/>
        <v/>
      </c>
      <c r="O146" s="73" t="str">
        <f t="shared" si="33"/>
        <v/>
      </c>
      <c r="P146" s="73" t="str">
        <f t="shared" si="34"/>
        <v/>
      </c>
      <c r="Q146" s="73" t="str">
        <f t="shared" si="35"/>
        <v/>
      </c>
      <c r="R146" s="73" t="str">
        <f t="shared" si="36"/>
        <v/>
      </c>
      <c r="S146" s="64" t="str">
        <f t="shared" si="29"/>
        <v/>
      </c>
      <c r="T146" s="107" t="str">
        <f t="shared" si="37"/>
        <v/>
      </c>
      <c r="U146" s="74" t="str">
        <f t="shared" si="38"/>
        <v/>
      </c>
      <c r="V146" s="74"/>
      <c r="W146" s="74"/>
      <c r="Z146" s="61">
        <f t="shared" si="39"/>
        <v>0</v>
      </c>
    </row>
    <row r="147" spans="2:26" ht="31.9" customHeight="1" x14ac:dyDescent="0.25">
      <c r="B147" s="61">
        <f t="shared" si="31"/>
        <v>0</v>
      </c>
      <c r="C147" s="61" t="str">
        <f t="shared" si="30"/>
        <v/>
      </c>
      <c r="D147" s="61">
        <v>133</v>
      </c>
      <c r="E147" s="61" t="str">
        <f>IF(ISNUMBER(SMALL(Order_Form!$D:$D,1+($D147))),(VLOOKUP(SMALL(Order_Form!$D:$D,1+($D147)),Order_Form!$C:$Q,3,FALSE)),"")</f>
        <v/>
      </c>
      <c r="G147" s="64" t="str">
        <f>IFERROR(IF(E147=2,$AF$1,IF(AND(ISNUMBER(SMALL(Order_Form!$D:$D,1+($D147))),VLOOKUP(SMALL(Order_Form!$D:$D,1+($D147)),Order_Form!$C:$Q,6,FALSE)&gt;0),(VLOOKUP(SMALL(Order_Form!$D:$D,1+($D147)),Order_Form!$C:$Q,6,FALSE)),"")),"")</f>
        <v/>
      </c>
      <c r="H147" s="68" t="str">
        <f>IF(ISNUMBER(SMALL(Order_Form!$D:$D,1+($D147))),(VLOOKUP(SMALL(Order_Form!$D:$D,1+($D147)),Order_Form!$C:$Q,7,FALSE)),"")</f>
        <v/>
      </c>
      <c r="I147" s="61"/>
      <c r="J147" s="61"/>
      <c r="K147" s="61"/>
      <c r="L147" s="73" t="str">
        <f t="shared" ref="L147:L210" si="40">IF(AND(E147=1,E148=0),"In",IF($E147=2,$AG$1,""))</f>
        <v/>
      </c>
      <c r="M147" s="64" t="str">
        <f t="shared" ref="M147:M210" si="41">IFERROR(IF(AND(E147=1,E148=0),"Used",IF($E147=2,$AN$1,IF(ISBLANK(G147),"",IF(ISNUMBER(L147),G147-L147,"")))),"")</f>
        <v/>
      </c>
      <c r="N147" s="73" t="str">
        <f t="shared" si="32"/>
        <v/>
      </c>
      <c r="O147" s="73" t="str">
        <f t="shared" si="33"/>
        <v/>
      </c>
      <c r="P147" s="73" t="str">
        <f t="shared" si="34"/>
        <v/>
      </c>
      <c r="Q147" s="73" t="str">
        <f t="shared" si="35"/>
        <v/>
      </c>
      <c r="R147" s="73" t="str">
        <f t="shared" si="36"/>
        <v/>
      </c>
      <c r="S147" s="64" t="str">
        <f t="shared" ref="S147:S210" si="42">IF(AND(E147=1,E148=0),"Tracked",IF($E147=2,$AO$1,IF(ISNUMBER(L147),SUM(N147:R147),"")))</f>
        <v/>
      </c>
      <c r="T147" s="107" t="str">
        <f t="shared" si="37"/>
        <v/>
      </c>
      <c r="U147" s="74" t="str">
        <f t="shared" si="38"/>
        <v/>
      </c>
      <c r="V147" s="74"/>
      <c r="W147" s="74"/>
      <c r="Z147" s="61">
        <f t="shared" si="39"/>
        <v>0</v>
      </c>
    </row>
    <row r="148" spans="2:26" ht="31.9" customHeight="1" x14ac:dyDescent="0.25">
      <c r="B148" s="61">
        <f t="shared" si="31"/>
        <v>0</v>
      </c>
      <c r="C148" s="61" t="str">
        <f t="shared" si="30"/>
        <v/>
      </c>
      <c r="D148" s="61">
        <v>134</v>
      </c>
      <c r="E148" s="61" t="str">
        <f>IF(ISNUMBER(SMALL(Order_Form!$D:$D,1+($D148))),(VLOOKUP(SMALL(Order_Form!$D:$D,1+($D148)),Order_Form!$C:$Q,3,FALSE)),"")</f>
        <v/>
      </c>
      <c r="G148" s="64" t="str">
        <f>IFERROR(IF(E148=2,$AF$1,IF(AND(ISNUMBER(SMALL(Order_Form!$D:$D,1+($D148))),VLOOKUP(SMALL(Order_Form!$D:$D,1+($D148)),Order_Form!$C:$Q,6,FALSE)&gt;0),(VLOOKUP(SMALL(Order_Form!$D:$D,1+($D148)),Order_Form!$C:$Q,6,FALSE)),"")),"")</f>
        <v/>
      </c>
      <c r="H148" s="68" t="str">
        <f>IF(ISNUMBER(SMALL(Order_Form!$D:$D,1+($D148))),(VLOOKUP(SMALL(Order_Form!$D:$D,1+($D148)),Order_Form!$C:$Q,7,FALSE)),"")</f>
        <v/>
      </c>
      <c r="I148" s="61"/>
      <c r="J148" s="61"/>
      <c r="K148" s="61"/>
      <c r="L148" s="73" t="str">
        <f t="shared" si="40"/>
        <v/>
      </c>
      <c r="M148" s="64" t="str">
        <f t="shared" si="41"/>
        <v/>
      </c>
      <c r="N148" s="73" t="str">
        <f t="shared" si="32"/>
        <v/>
      </c>
      <c r="O148" s="73" t="str">
        <f t="shared" si="33"/>
        <v/>
      </c>
      <c r="P148" s="73" t="str">
        <f t="shared" si="34"/>
        <v/>
      </c>
      <c r="Q148" s="73" t="str">
        <f t="shared" si="35"/>
        <v/>
      </c>
      <c r="R148" s="73" t="str">
        <f t="shared" si="36"/>
        <v/>
      </c>
      <c r="S148" s="64" t="str">
        <f t="shared" si="42"/>
        <v/>
      </c>
      <c r="T148" s="107" t="str">
        <f t="shared" si="37"/>
        <v/>
      </c>
      <c r="U148" s="74" t="str">
        <f t="shared" si="38"/>
        <v/>
      </c>
      <c r="V148" s="74"/>
      <c r="W148" s="74"/>
      <c r="Z148" s="61">
        <f t="shared" si="39"/>
        <v>0</v>
      </c>
    </row>
    <row r="149" spans="2:26" ht="31.9" customHeight="1" x14ac:dyDescent="0.25">
      <c r="B149" s="61">
        <f t="shared" si="31"/>
        <v>0</v>
      </c>
      <c r="C149" s="61" t="str">
        <f t="shared" si="30"/>
        <v/>
      </c>
      <c r="D149" s="61">
        <v>135</v>
      </c>
      <c r="E149" s="61" t="str">
        <f>IF(ISNUMBER(SMALL(Order_Form!$D:$D,1+($D149))),(VLOOKUP(SMALL(Order_Form!$D:$D,1+($D149)),Order_Form!$C:$Q,3,FALSE)),"")</f>
        <v/>
      </c>
      <c r="G149" s="64" t="str">
        <f>IFERROR(IF(E149=2,$AF$1,IF(AND(ISNUMBER(SMALL(Order_Form!$D:$D,1+($D149))),VLOOKUP(SMALL(Order_Form!$D:$D,1+($D149)),Order_Form!$C:$Q,6,FALSE)&gt;0),(VLOOKUP(SMALL(Order_Form!$D:$D,1+($D149)),Order_Form!$C:$Q,6,FALSE)),"")),"")</f>
        <v/>
      </c>
      <c r="H149" s="68" t="str">
        <f>IF(ISNUMBER(SMALL(Order_Form!$D:$D,1+($D149))),(VLOOKUP(SMALL(Order_Form!$D:$D,1+($D149)),Order_Form!$C:$Q,7,FALSE)),"")</f>
        <v/>
      </c>
      <c r="I149" s="61"/>
      <c r="J149" s="61"/>
      <c r="K149" s="61"/>
      <c r="L149" s="73" t="str">
        <f t="shared" si="40"/>
        <v/>
      </c>
      <c r="M149" s="64" t="str">
        <f t="shared" si="41"/>
        <v/>
      </c>
      <c r="N149" s="73" t="str">
        <f t="shared" si="32"/>
        <v/>
      </c>
      <c r="O149" s="73" t="str">
        <f t="shared" si="33"/>
        <v/>
      </c>
      <c r="P149" s="73" t="str">
        <f t="shared" si="34"/>
        <v/>
      </c>
      <c r="Q149" s="73" t="str">
        <f t="shared" si="35"/>
        <v/>
      </c>
      <c r="R149" s="73" t="str">
        <f t="shared" si="36"/>
        <v/>
      </c>
      <c r="S149" s="64" t="str">
        <f t="shared" si="42"/>
        <v/>
      </c>
      <c r="T149" s="107" t="str">
        <f t="shared" si="37"/>
        <v/>
      </c>
      <c r="U149" s="74" t="str">
        <f t="shared" si="38"/>
        <v/>
      </c>
      <c r="V149" s="74"/>
      <c r="W149" s="74"/>
      <c r="Z149" s="61">
        <f t="shared" si="39"/>
        <v>0</v>
      </c>
    </row>
    <row r="150" spans="2:26" ht="31.9" customHeight="1" x14ac:dyDescent="0.25">
      <c r="B150" s="61">
        <f t="shared" si="31"/>
        <v>0</v>
      </c>
      <c r="C150" s="61" t="str">
        <f t="shared" ref="C150:C213" si="43">IF(B150=1,D150,"")</f>
        <v/>
      </c>
      <c r="D150" s="61">
        <v>136</v>
      </c>
      <c r="E150" s="61" t="str">
        <f>IF(ISNUMBER(SMALL(Order_Form!$D:$D,1+($D150))),(VLOOKUP(SMALL(Order_Form!$D:$D,1+($D150)),Order_Form!$C:$Q,3,FALSE)),"")</f>
        <v/>
      </c>
      <c r="G150" s="64" t="str">
        <f>IFERROR(IF(E150=2,$AF$1,IF(AND(ISNUMBER(SMALL(Order_Form!$D:$D,1+($D150))),VLOOKUP(SMALL(Order_Form!$D:$D,1+($D150)),Order_Form!$C:$Q,6,FALSE)&gt;0),(VLOOKUP(SMALL(Order_Form!$D:$D,1+($D150)),Order_Form!$C:$Q,6,FALSE)),"")),"")</f>
        <v/>
      </c>
      <c r="H150" s="68" t="str">
        <f>IF(ISNUMBER(SMALL(Order_Form!$D:$D,1+($D150))),(VLOOKUP(SMALL(Order_Form!$D:$D,1+($D150)),Order_Form!$C:$Q,7,FALSE)),"")</f>
        <v/>
      </c>
      <c r="I150" s="61"/>
      <c r="J150" s="61"/>
      <c r="K150" s="61"/>
      <c r="L150" s="73" t="str">
        <f t="shared" si="40"/>
        <v/>
      </c>
      <c r="M150" s="64" t="str">
        <f t="shared" si="41"/>
        <v/>
      </c>
      <c r="N150" s="73" t="str">
        <f t="shared" si="32"/>
        <v/>
      </c>
      <c r="O150" s="73" t="str">
        <f t="shared" si="33"/>
        <v/>
      </c>
      <c r="P150" s="73" t="str">
        <f t="shared" si="34"/>
        <v/>
      </c>
      <c r="Q150" s="73" t="str">
        <f t="shared" si="35"/>
        <v/>
      </c>
      <c r="R150" s="73" t="str">
        <f t="shared" si="36"/>
        <v/>
      </c>
      <c r="S150" s="64" t="str">
        <f t="shared" si="42"/>
        <v/>
      </c>
      <c r="T150" s="107" t="str">
        <f t="shared" si="37"/>
        <v/>
      </c>
      <c r="U150" s="74" t="str">
        <f t="shared" si="38"/>
        <v/>
      </c>
      <c r="V150" s="74"/>
      <c r="W150" s="74"/>
      <c r="Z150" s="61">
        <f t="shared" si="39"/>
        <v>0</v>
      </c>
    </row>
    <row r="151" spans="2:26" ht="31.9" customHeight="1" x14ac:dyDescent="0.25">
      <c r="B151" s="61">
        <f t="shared" si="31"/>
        <v>0</v>
      </c>
      <c r="C151" s="61" t="str">
        <f t="shared" si="43"/>
        <v/>
      </c>
      <c r="D151" s="61">
        <v>137</v>
      </c>
      <c r="E151" s="61" t="str">
        <f>IF(ISNUMBER(SMALL(Order_Form!$D:$D,1+($D151))),(VLOOKUP(SMALL(Order_Form!$D:$D,1+($D151)),Order_Form!$C:$Q,3,FALSE)),"")</f>
        <v/>
      </c>
      <c r="G151" s="64" t="str">
        <f>IFERROR(IF(E151=2,$AF$1,IF(AND(ISNUMBER(SMALL(Order_Form!$D:$D,1+($D151))),VLOOKUP(SMALL(Order_Form!$D:$D,1+($D151)),Order_Form!$C:$Q,6,FALSE)&gt;0),(VLOOKUP(SMALL(Order_Form!$D:$D,1+($D151)),Order_Form!$C:$Q,6,FALSE)),"")),"")</f>
        <v/>
      </c>
      <c r="H151" s="68" t="str">
        <f>IF(ISNUMBER(SMALL(Order_Form!$D:$D,1+($D151))),(VLOOKUP(SMALL(Order_Form!$D:$D,1+($D151)),Order_Form!$C:$Q,7,FALSE)),"")</f>
        <v/>
      </c>
      <c r="I151" s="61"/>
      <c r="J151" s="61"/>
      <c r="K151" s="61"/>
      <c r="L151" s="73" t="str">
        <f t="shared" si="40"/>
        <v/>
      </c>
      <c r="M151" s="64" t="str">
        <f t="shared" si="41"/>
        <v/>
      </c>
      <c r="N151" s="73" t="str">
        <f t="shared" si="32"/>
        <v/>
      </c>
      <c r="O151" s="73" t="str">
        <f t="shared" si="33"/>
        <v/>
      </c>
      <c r="P151" s="73" t="str">
        <f t="shared" si="34"/>
        <v/>
      </c>
      <c r="Q151" s="73" t="str">
        <f t="shared" si="35"/>
        <v/>
      </c>
      <c r="R151" s="73" t="str">
        <f t="shared" si="36"/>
        <v/>
      </c>
      <c r="S151" s="64" t="str">
        <f t="shared" si="42"/>
        <v/>
      </c>
      <c r="T151" s="107" t="str">
        <f t="shared" si="37"/>
        <v/>
      </c>
      <c r="U151" s="74" t="str">
        <f t="shared" si="38"/>
        <v/>
      </c>
      <c r="V151" s="74"/>
      <c r="W151" s="74"/>
      <c r="Z151" s="61">
        <f t="shared" si="39"/>
        <v>0</v>
      </c>
    </row>
    <row r="152" spans="2:26" ht="31.9" customHeight="1" x14ac:dyDescent="0.25">
      <c r="B152" s="61">
        <f t="shared" si="31"/>
        <v>0</v>
      </c>
      <c r="C152" s="61" t="str">
        <f t="shared" si="43"/>
        <v/>
      </c>
      <c r="D152" s="61">
        <v>138</v>
      </c>
      <c r="E152" s="61" t="str">
        <f>IF(ISNUMBER(SMALL(Order_Form!$D:$D,1+($D152))),(VLOOKUP(SMALL(Order_Form!$D:$D,1+($D152)),Order_Form!$C:$Q,3,FALSE)),"")</f>
        <v/>
      </c>
      <c r="G152" s="64" t="str">
        <f>IFERROR(IF(E152=2,$AF$1,IF(AND(ISNUMBER(SMALL(Order_Form!$D:$D,1+($D152))),VLOOKUP(SMALL(Order_Form!$D:$D,1+($D152)),Order_Form!$C:$Q,6,FALSE)&gt;0),(VLOOKUP(SMALL(Order_Form!$D:$D,1+($D152)),Order_Form!$C:$Q,6,FALSE)),"")),"")</f>
        <v/>
      </c>
      <c r="H152" s="68" t="str">
        <f>IF(ISNUMBER(SMALL(Order_Form!$D:$D,1+($D152))),(VLOOKUP(SMALL(Order_Form!$D:$D,1+($D152)),Order_Form!$C:$Q,7,FALSE)),"")</f>
        <v/>
      </c>
      <c r="I152" s="61"/>
      <c r="J152" s="61"/>
      <c r="K152" s="61"/>
      <c r="L152" s="73" t="str">
        <f t="shared" si="40"/>
        <v/>
      </c>
      <c r="M152" s="64" t="str">
        <f t="shared" si="41"/>
        <v/>
      </c>
      <c r="N152" s="73" t="str">
        <f t="shared" si="32"/>
        <v/>
      </c>
      <c r="O152" s="73" t="str">
        <f t="shared" si="33"/>
        <v/>
      </c>
      <c r="P152" s="73" t="str">
        <f t="shared" si="34"/>
        <v/>
      </c>
      <c r="Q152" s="73" t="str">
        <f t="shared" si="35"/>
        <v/>
      </c>
      <c r="R152" s="73" t="str">
        <f t="shared" si="36"/>
        <v/>
      </c>
      <c r="S152" s="64" t="str">
        <f t="shared" si="42"/>
        <v/>
      </c>
      <c r="T152" s="107" t="str">
        <f t="shared" si="37"/>
        <v/>
      </c>
      <c r="U152" s="74" t="str">
        <f t="shared" si="38"/>
        <v/>
      </c>
      <c r="V152" s="74"/>
      <c r="W152" s="74"/>
      <c r="Z152" s="61">
        <f t="shared" si="39"/>
        <v>0</v>
      </c>
    </row>
    <row r="153" spans="2:26" ht="31.9" customHeight="1" x14ac:dyDescent="0.25">
      <c r="B153" s="61">
        <f t="shared" si="31"/>
        <v>0</v>
      </c>
      <c r="C153" s="61" t="str">
        <f t="shared" si="43"/>
        <v/>
      </c>
      <c r="D153" s="61">
        <v>139</v>
      </c>
      <c r="E153" s="61" t="str">
        <f>IF(ISNUMBER(SMALL(Order_Form!$D:$D,1+($D153))),(VLOOKUP(SMALL(Order_Form!$D:$D,1+($D153)),Order_Form!$C:$Q,3,FALSE)),"")</f>
        <v/>
      </c>
      <c r="G153" s="64" t="str">
        <f>IFERROR(IF(E153=2,$AF$1,IF(AND(ISNUMBER(SMALL(Order_Form!$D:$D,1+($D153))),VLOOKUP(SMALL(Order_Form!$D:$D,1+($D153)),Order_Form!$C:$Q,6,FALSE)&gt;0),(VLOOKUP(SMALL(Order_Form!$D:$D,1+($D153)),Order_Form!$C:$Q,6,FALSE)),"")),"")</f>
        <v/>
      </c>
      <c r="H153" s="68" t="str">
        <f>IF(ISNUMBER(SMALL(Order_Form!$D:$D,1+($D153))),(VLOOKUP(SMALL(Order_Form!$D:$D,1+($D153)),Order_Form!$C:$Q,7,FALSE)),"")</f>
        <v/>
      </c>
      <c r="I153" s="61"/>
      <c r="J153" s="61"/>
      <c r="K153" s="61"/>
      <c r="L153" s="73" t="str">
        <f t="shared" si="40"/>
        <v/>
      </c>
      <c r="M153" s="64" t="str">
        <f t="shared" si="41"/>
        <v/>
      </c>
      <c r="N153" s="73" t="str">
        <f t="shared" si="32"/>
        <v/>
      </c>
      <c r="O153" s="73" t="str">
        <f t="shared" si="33"/>
        <v/>
      </c>
      <c r="P153" s="73" t="str">
        <f t="shared" si="34"/>
        <v/>
      </c>
      <c r="Q153" s="73" t="str">
        <f t="shared" si="35"/>
        <v/>
      </c>
      <c r="R153" s="73" t="str">
        <f t="shared" si="36"/>
        <v/>
      </c>
      <c r="S153" s="64" t="str">
        <f t="shared" si="42"/>
        <v/>
      </c>
      <c r="T153" s="107" t="str">
        <f t="shared" si="37"/>
        <v/>
      </c>
      <c r="U153" s="74" t="str">
        <f t="shared" si="38"/>
        <v/>
      </c>
      <c r="V153" s="74"/>
      <c r="W153" s="74"/>
      <c r="Z153" s="61">
        <f t="shared" si="39"/>
        <v>0</v>
      </c>
    </row>
    <row r="154" spans="2:26" ht="31.9" customHeight="1" x14ac:dyDescent="0.25">
      <c r="B154" s="61">
        <f t="shared" si="31"/>
        <v>0</v>
      </c>
      <c r="C154" s="61" t="str">
        <f t="shared" si="43"/>
        <v/>
      </c>
      <c r="D154" s="61">
        <v>140</v>
      </c>
      <c r="E154" s="61" t="str">
        <f>IF(ISNUMBER(SMALL(Order_Form!$D:$D,1+($D154))),(VLOOKUP(SMALL(Order_Form!$D:$D,1+($D154)),Order_Form!$C:$Q,3,FALSE)),"")</f>
        <v/>
      </c>
      <c r="G154" s="64" t="str">
        <f>IFERROR(IF(E154=2,$AF$1,IF(AND(ISNUMBER(SMALL(Order_Form!$D:$D,1+($D154))),VLOOKUP(SMALL(Order_Form!$D:$D,1+($D154)),Order_Form!$C:$Q,6,FALSE)&gt;0),(VLOOKUP(SMALL(Order_Form!$D:$D,1+($D154)),Order_Form!$C:$Q,6,FALSE)),"")),"")</f>
        <v/>
      </c>
      <c r="H154" s="68" t="str">
        <f>IF(ISNUMBER(SMALL(Order_Form!$D:$D,1+($D154))),(VLOOKUP(SMALL(Order_Form!$D:$D,1+($D154)),Order_Form!$C:$Q,7,FALSE)),"")</f>
        <v/>
      </c>
      <c r="I154" s="61"/>
      <c r="J154" s="61"/>
      <c r="K154" s="61"/>
      <c r="L154" s="73" t="str">
        <f t="shared" si="40"/>
        <v/>
      </c>
      <c r="M154" s="64" t="str">
        <f t="shared" si="41"/>
        <v/>
      </c>
      <c r="N154" s="73" t="str">
        <f t="shared" si="32"/>
        <v/>
      </c>
      <c r="O154" s="73" t="str">
        <f t="shared" si="33"/>
        <v/>
      </c>
      <c r="P154" s="73" t="str">
        <f t="shared" si="34"/>
        <v/>
      </c>
      <c r="Q154" s="73" t="str">
        <f t="shared" si="35"/>
        <v/>
      </c>
      <c r="R154" s="73" t="str">
        <f t="shared" si="36"/>
        <v/>
      </c>
      <c r="S154" s="64" t="str">
        <f t="shared" si="42"/>
        <v/>
      </c>
      <c r="T154" s="107" t="str">
        <f t="shared" si="37"/>
        <v/>
      </c>
      <c r="U154" s="74" t="str">
        <f t="shared" si="38"/>
        <v/>
      </c>
      <c r="V154" s="74"/>
      <c r="W154" s="74"/>
      <c r="Z154" s="61">
        <f t="shared" si="39"/>
        <v>0</v>
      </c>
    </row>
    <row r="155" spans="2:26" ht="31.9" customHeight="1" x14ac:dyDescent="0.25">
      <c r="B155" s="61">
        <f t="shared" si="31"/>
        <v>0</v>
      </c>
      <c r="C155" s="61" t="str">
        <f t="shared" si="43"/>
        <v/>
      </c>
      <c r="D155" s="61">
        <v>141</v>
      </c>
      <c r="E155" s="61" t="str">
        <f>IF(ISNUMBER(SMALL(Order_Form!$D:$D,1+($D155))),(VLOOKUP(SMALL(Order_Form!$D:$D,1+($D155)),Order_Form!$C:$Q,3,FALSE)),"")</f>
        <v/>
      </c>
      <c r="G155" s="64" t="str">
        <f>IFERROR(IF(E155=2,$AF$1,IF(AND(ISNUMBER(SMALL(Order_Form!$D:$D,1+($D155))),VLOOKUP(SMALL(Order_Form!$D:$D,1+($D155)),Order_Form!$C:$Q,6,FALSE)&gt;0),(VLOOKUP(SMALL(Order_Form!$D:$D,1+($D155)),Order_Form!$C:$Q,6,FALSE)),"")),"")</f>
        <v/>
      </c>
      <c r="H155" s="68" t="str">
        <f>IF(ISNUMBER(SMALL(Order_Form!$D:$D,1+($D155))),(VLOOKUP(SMALL(Order_Form!$D:$D,1+($D155)),Order_Form!$C:$Q,7,FALSE)),"")</f>
        <v/>
      </c>
      <c r="I155" s="61"/>
      <c r="J155" s="61"/>
      <c r="K155" s="61"/>
      <c r="L155" s="73" t="str">
        <f t="shared" si="40"/>
        <v/>
      </c>
      <c r="M155" s="64" t="str">
        <f t="shared" si="41"/>
        <v/>
      </c>
      <c r="N155" s="73" t="str">
        <f t="shared" si="32"/>
        <v/>
      </c>
      <c r="O155" s="73" t="str">
        <f t="shared" si="33"/>
        <v/>
      </c>
      <c r="P155" s="73" t="str">
        <f t="shared" si="34"/>
        <v/>
      </c>
      <c r="Q155" s="73" t="str">
        <f t="shared" si="35"/>
        <v/>
      </c>
      <c r="R155" s="73" t="str">
        <f t="shared" si="36"/>
        <v/>
      </c>
      <c r="S155" s="64" t="str">
        <f t="shared" si="42"/>
        <v/>
      </c>
      <c r="T155" s="107" t="str">
        <f t="shared" si="37"/>
        <v/>
      </c>
      <c r="U155" s="74" t="str">
        <f t="shared" si="38"/>
        <v/>
      </c>
      <c r="V155" s="74"/>
      <c r="W155" s="74"/>
      <c r="Z155" s="61">
        <f t="shared" si="39"/>
        <v>0</v>
      </c>
    </row>
    <row r="156" spans="2:26" ht="31.9" customHeight="1" x14ac:dyDescent="0.25">
      <c r="B156" s="61">
        <f t="shared" si="31"/>
        <v>0</v>
      </c>
      <c r="C156" s="61" t="str">
        <f t="shared" si="43"/>
        <v/>
      </c>
      <c r="D156" s="61">
        <v>142</v>
      </c>
      <c r="E156" s="61" t="str">
        <f>IF(ISNUMBER(SMALL(Order_Form!$D:$D,1+($D156))),(VLOOKUP(SMALL(Order_Form!$D:$D,1+($D156)),Order_Form!$C:$Q,3,FALSE)),"")</f>
        <v/>
      </c>
      <c r="G156" s="64" t="str">
        <f>IFERROR(IF(E156=2,$AF$1,IF(AND(ISNUMBER(SMALL(Order_Form!$D:$D,1+($D156))),VLOOKUP(SMALL(Order_Form!$D:$D,1+($D156)),Order_Form!$C:$Q,6,FALSE)&gt;0),(VLOOKUP(SMALL(Order_Form!$D:$D,1+($D156)),Order_Form!$C:$Q,6,FALSE)),"")),"")</f>
        <v/>
      </c>
      <c r="H156" s="68" t="str">
        <f>IF(ISNUMBER(SMALL(Order_Form!$D:$D,1+($D156))),(VLOOKUP(SMALL(Order_Form!$D:$D,1+($D156)),Order_Form!$C:$Q,7,FALSE)),"")</f>
        <v/>
      </c>
      <c r="I156" s="61"/>
      <c r="J156" s="61"/>
      <c r="K156" s="61"/>
      <c r="L156" s="73" t="str">
        <f t="shared" si="40"/>
        <v/>
      </c>
      <c r="M156" s="64" t="str">
        <f t="shared" si="41"/>
        <v/>
      </c>
      <c r="N156" s="73" t="str">
        <f t="shared" si="32"/>
        <v/>
      </c>
      <c r="O156" s="73" t="str">
        <f t="shared" si="33"/>
        <v/>
      </c>
      <c r="P156" s="73" t="str">
        <f t="shared" si="34"/>
        <v/>
      </c>
      <c r="Q156" s="73" t="str">
        <f t="shared" si="35"/>
        <v/>
      </c>
      <c r="R156" s="73" t="str">
        <f t="shared" si="36"/>
        <v/>
      </c>
      <c r="S156" s="64" t="str">
        <f t="shared" si="42"/>
        <v/>
      </c>
      <c r="T156" s="107" t="str">
        <f t="shared" si="37"/>
        <v/>
      </c>
      <c r="U156" s="74" t="str">
        <f t="shared" si="38"/>
        <v/>
      </c>
      <c r="V156" s="74"/>
      <c r="W156" s="74"/>
      <c r="Z156" s="61">
        <f t="shared" si="39"/>
        <v>0</v>
      </c>
    </row>
    <row r="157" spans="2:26" ht="31.9" customHeight="1" x14ac:dyDescent="0.25">
      <c r="B157" s="61">
        <f t="shared" si="31"/>
        <v>0</v>
      </c>
      <c r="C157" s="61" t="str">
        <f t="shared" si="43"/>
        <v/>
      </c>
      <c r="D157" s="61">
        <v>143</v>
      </c>
      <c r="E157" s="61" t="str">
        <f>IF(ISNUMBER(SMALL(Order_Form!$D:$D,1+($D157))),(VLOOKUP(SMALL(Order_Form!$D:$D,1+($D157)),Order_Form!$C:$Q,3,FALSE)),"")</f>
        <v/>
      </c>
      <c r="G157" s="64" t="str">
        <f>IFERROR(IF(E157=2,$AF$1,IF(AND(ISNUMBER(SMALL(Order_Form!$D:$D,1+($D157))),VLOOKUP(SMALL(Order_Form!$D:$D,1+($D157)),Order_Form!$C:$Q,6,FALSE)&gt;0),(VLOOKUP(SMALL(Order_Form!$D:$D,1+($D157)),Order_Form!$C:$Q,6,FALSE)),"")),"")</f>
        <v/>
      </c>
      <c r="H157" s="68" t="str">
        <f>IF(ISNUMBER(SMALL(Order_Form!$D:$D,1+($D157))),(VLOOKUP(SMALL(Order_Form!$D:$D,1+($D157)),Order_Form!$C:$Q,7,FALSE)),"")</f>
        <v/>
      </c>
      <c r="I157" s="61"/>
      <c r="J157" s="61"/>
      <c r="K157" s="61"/>
      <c r="L157" s="73" t="str">
        <f t="shared" si="40"/>
        <v/>
      </c>
      <c r="M157" s="64" t="str">
        <f t="shared" si="41"/>
        <v/>
      </c>
      <c r="N157" s="73" t="str">
        <f t="shared" si="32"/>
        <v/>
      </c>
      <c r="O157" s="73" t="str">
        <f t="shared" si="33"/>
        <v/>
      </c>
      <c r="P157" s="73" t="str">
        <f t="shared" si="34"/>
        <v/>
      </c>
      <c r="Q157" s="73" t="str">
        <f t="shared" si="35"/>
        <v/>
      </c>
      <c r="R157" s="73" t="str">
        <f t="shared" si="36"/>
        <v/>
      </c>
      <c r="S157" s="64" t="str">
        <f t="shared" si="42"/>
        <v/>
      </c>
      <c r="T157" s="107" t="str">
        <f t="shared" si="37"/>
        <v/>
      </c>
      <c r="U157" s="74" t="str">
        <f t="shared" si="38"/>
        <v/>
      </c>
      <c r="V157" s="74"/>
      <c r="W157" s="74"/>
      <c r="Z157" s="61">
        <f t="shared" si="39"/>
        <v>0</v>
      </c>
    </row>
    <row r="158" spans="2:26" ht="31.9" customHeight="1" x14ac:dyDescent="0.25">
      <c r="B158" s="61">
        <f t="shared" si="31"/>
        <v>0</v>
      </c>
      <c r="C158" s="61" t="str">
        <f t="shared" si="43"/>
        <v/>
      </c>
      <c r="D158" s="61">
        <v>144</v>
      </c>
      <c r="E158" s="61" t="str">
        <f>IF(ISNUMBER(SMALL(Order_Form!$D:$D,1+($D158))),(VLOOKUP(SMALL(Order_Form!$D:$D,1+($D158)),Order_Form!$C:$Q,3,FALSE)),"")</f>
        <v/>
      </c>
      <c r="G158" s="64" t="str">
        <f>IFERROR(IF(E158=2,$AF$1,IF(AND(ISNUMBER(SMALL(Order_Form!$D:$D,1+($D158))),VLOOKUP(SMALL(Order_Form!$D:$D,1+($D158)),Order_Form!$C:$Q,6,FALSE)&gt;0),(VLOOKUP(SMALL(Order_Form!$D:$D,1+($D158)),Order_Form!$C:$Q,6,FALSE)),"")),"")</f>
        <v/>
      </c>
      <c r="H158" s="68" t="str">
        <f>IF(ISNUMBER(SMALL(Order_Form!$D:$D,1+($D158))),(VLOOKUP(SMALL(Order_Form!$D:$D,1+($D158)),Order_Form!$C:$Q,7,FALSE)),"")</f>
        <v/>
      </c>
      <c r="I158" s="61"/>
      <c r="J158" s="61"/>
      <c r="K158" s="61"/>
      <c r="L158" s="73" t="str">
        <f t="shared" si="40"/>
        <v/>
      </c>
      <c r="M158" s="64" t="str">
        <f t="shared" si="41"/>
        <v/>
      </c>
      <c r="N158" s="73" t="str">
        <f t="shared" si="32"/>
        <v/>
      </c>
      <c r="O158" s="73" t="str">
        <f t="shared" si="33"/>
        <v/>
      </c>
      <c r="P158" s="73" t="str">
        <f t="shared" si="34"/>
        <v/>
      </c>
      <c r="Q158" s="73" t="str">
        <f t="shared" si="35"/>
        <v/>
      </c>
      <c r="R158" s="73" t="str">
        <f t="shared" si="36"/>
        <v/>
      </c>
      <c r="S158" s="64" t="str">
        <f t="shared" si="42"/>
        <v/>
      </c>
      <c r="T158" s="107" t="str">
        <f t="shared" si="37"/>
        <v/>
      </c>
      <c r="U158" s="74" t="str">
        <f t="shared" si="38"/>
        <v/>
      </c>
      <c r="V158" s="74"/>
      <c r="W158" s="74"/>
      <c r="Z158" s="61">
        <f t="shared" si="39"/>
        <v>0</v>
      </c>
    </row>
    <row r="159" spans="2:26" ht="31.9" customHeight="1" x14ac:dyDescent="0.25">
      <c r="B159" s="61">
        <f t="shared" si="31"/>
        <v>0</v>
      </c>
      <c r="C159" s="61" t="str">
        <f t="shared" si="43"/>
        <v/>
      </c>
      <c r="D159" s="61">
        <v>145</v>
      </c>
      <c r="E159" s="61" t="str">
        <f>IF(ISNUMBER(SMALL(Order_Form!$D:$D,1+($D159))),(VLOOKUP(SMALL(Order_Form!$D:$D,1+($D159)),Order_Form!$C:$Q,3,FALSE)),"")</f>
        <v/>
      </c>
      <c r="G159" s="64" t="str">
        <f>IFERROR(IF(E159=2,$AF$1,IF(AND(ISNUMBER(SMALL(Order_Form!$D:$D,1+($D159))),VLOOKUP(SMALL(Order_Form!$D:$D,1+($D159)),Order_Form!$C:$Q,6,FALSE)&gt;0),(VLOOKUP(SMALL(Order_Form!$D:$D,1+($D159)),Order_Form!$C:$Q,6,FALSE)),"")),"")</f>
        <v/>
      </c>
      <c r="H159" s="68" t="str">
        <f>IF(ISNUMBER(SMALL(Order_Form!$D:$D,1+($D159))),(VLOOKUP(SMALL(Order_Form!$D:$D,1+($D159)),Order_Form!$C:$Q,7,FALSE)),"")</f>
        <v/>
      </c>
      <c r="I159" s="61"/>
      <c r="J159" s="61"/>
      <c r="K159" s="61"/>
      <c r="L159" s="73" t="str">
        <f t="shared" si="40"/>
        <v/>
      </c>
      <c r="M159" s="64" t="str">
        <f t="shared" si="41"/>
        <v/>
      </c>
      <c r="N159" s="73" t="str">
        <f t="shared" si="32"/>
        <v/>
      </c>
      <c r="O159" s="73" t="str">
        <f t="shared" si="33"/>
        <v/>
      </c>
      <c r="P159" s="73" t="str">
        <f t="shared" si="34"/>
        <v/>
      </c>
      <c r="Q159" s="73" t="str">
        <f t="shared" si="35"/>
        <v/>
      </c>
      <c r="R159" s="73" t="str">
        <f t="shared" si="36"/>
        <v/>
      </c>
      <c r="S159" s="64" t="str">
        <f t="shared" si="42"/>
        <v/>
      </c>
      <c r="T159" s="107" t="str">
        <f t="shared" si="37"/>
        <v/>
      </c>
      <c r="U159" s="74" t="str">
        <f t="shared" si="38"/>
        <v/>
      </c>
      <c r="V159" s="74"/>
      <c r="W159" s="74"/>
      <c r="Z159" s="61">
        <f t="shared" si="39"/>
        <v>0</v>
      </c>
    </row>
    <row r="160" spans="2:26" ht="31.9" customHeight="1" x14ac:dyDescent="0.25">
      <c r="B160" s="61">
        <f t="shared" si="31"/>
        <v>0</v>
      </c>
      <c r="C160" s="61" t="str">
        <f t="shared" si="43"/>
        <v/>
      </c>
      <c r="D160" s="61">
        <v>146</v>
      </c>
      <c r="E160" s="61" t="str">
        <f>IF(ISNUMBER(SMALL(Order_Form!$D:$D,1+($D160))),(VLOOKUP(SMALL(Order_Form!$D:$D,1+($D160)),Order_Form!$C:$Q,3,FALSE)),"")</f>
        <v/>
      </c>
      <c r="G160" s="64" t="str">
        <f>IFERROR(IF(E160=2,$AF$1,IF(AND(ISNUMBER(SMALL(Order_Form!$D:$D,1+($D160))),VLOOKUP(SMALL(Order_Form!$D:$D,1+($D160)),Order_Form!$C:$Q,6,FALSE)&gt;0),(VLOOKUP(SMALL(Order_Form!$D:$D,1+($D160)),Order_Form!$C:$Q,6,FALSE)),"")),"")</f>
        <v/>
      </c>
      <c r="H160" s="68" t="str">
        <f>IF(ISNUMBER(SMALL(Order_Form!$D:$D,1+($D160))),(VLOOKUP(SMALL(Order_Form!$D:$D,1+($D160)),Order_Form!$C:$Q,7,FALSE)),"")</f>
        <v/>
      </c>
      <c r="I160" s="61"/>
      <c r="J160" s="61"/>
      <c r="K160" s="61"/>
      <c r="L160" s="73" t="str">
        <f t="shared" si="40"/>
        <v/>
      </c>
      <c r="M160" s="64" t="str">
        <f t="shared" si="41"/>
        <v/>
      </c>
      <c r="N160" s="73" t="str">
        <f t="shared" si="32"/>
        <v/>
      </c>
      <c r="O160" s="73" t="str">
        <f t="shared" si="33"/>
        <v/>
      </c>
      <c r="P160" s="73" t="str">
        <f t="shared" si="34"/>
        <v/>
      </c>
      <c r="Q160" s="73" t="str">
        <f t="shared" si="35"/>
        <v/>
      </c>
      <c r="R160" s="73" t="str">
        <f t="shared" si="36"/>
        <v/>
      </c>
      <c r="S160" s="64" t="str">
        <f t="shared" si="42"/>
        <v/>
      </c>
      <c r="T160" s="107" t="str">
        <f t="shared" si="37"/>
        <v/>
      </c>
      <c r="U160" s="74" t="str">
        <f t="shared" si="38"/>
        <v/>
      </c>
      <c r="V160" s="74"/>
      <c r="W160" s="74"/>
      <c r="Z160" s="61">
        <f t="shared" si="39"/>
        <v>0</v>
      </c>
    </row>
    <row r="161" spans="2:26" ht="31.9" customHeight="1" x14ac:dyDescent="0.25">
      <c r="B161" s="61">
        <f t="shared" si="31"/>
        <v>0</v>
      </c>
      <c r="C161" s="61" t="str">
        <f t="shared" si="43"/>
        <v/>
      </c>
      <c r="D161" s="61">
        <v>147</v>
      </c>
      <c r="E161" s="61" t="str">
        <f>IF(ISNUMBER(SMALL(Order_Form!$D:$D,1+($D161))),(VLOOKUP(SMALL(Order_Form!$D:$D,1+($D161)),Order_Form!$C:$Q,3,FALSE)),"")</f>
        <v/>
      </c>
      <c r="G161" s="64" t="str">
        <f>IFERROR(IF(E161=2,$AF$1,IF(AND(ISNUMBER(SMALL(Order_Form!$D:$D,1+($D161))),VLOOKUP(SMALL(Order_Form!$D:$D,1+($D161)),Order_Form!$C:$Q,6,FALSE)&gt;0),(VLOOKUP(SMALL(Order_Form!$D:$D,1+($D161)),Order_Form!$C:$Q,6,FALSE)),"")),"")</f>
        <v/>
      </c>
      <c r="H161" s="68" t="str">
        <f>IF(ISNUMBER(SMALL(Order_Form!$D:$D,1+($D161))),(VLOOKUP(SMALL(Order_Form!$D:$D,1+($D161)),Order_Form!$C:$Q,7,FALSE)),"")</f>
        <v/>
      </c>
      <c r="I161" s="61"/>
      <c r="J161" s="61"/>
      <c r="K161" s="61"/>
      <c r="L161" s="73" t="str">
        <f t="shared" si="40"/>
        <v/>
      </c>
      <c r="M161" s="64" t="str">
        <f t="shared" si="41"/>
        <v/>
      </c>
      <c r="N161" s="73" t="str">
        <f t="shared" si="32"/>
        <v/>
      </c>
      <c r="O161" s="73" t="str">
        <f t="shared" si="33"/>
        <v/>
      </c>
      <c r="P161" s="73" t="str">
        <f t="shared" si="34"/>
        <v/>
      </c>
      <c r="Q161" s="73" t="str">
        <f t="shared" si="35"/>
        <v/>
      </c>
      <c r="R161" s="73" t="str">
        <f t="shared" si="36"/>
        <v/>
      </c>
      <c r="S161" s="64" t="str">
        <f t="shared" si="42"/>
        <v/>
      </c>
      <c r="T161" s="107" t="str">
        <f t="shared" si="37"/>
        <v/>
      </c>
      <c r="U161" s="74" t="str">
        <f t="shared" si="38"/>
        <v/>
      </c>
      <c r="V161" s="74"/>
      <c r="W161" s="74"/>
      <c r="Z161" s="61">
        <f t="shared" si="39"/>
        <v>0</v>
      </c>
    </row>
    <row r="162" spans="2:26" ht="31.9" customHeight="1" x14ac:dyDescent="0.25">
      <c r="B162" s="61">
        <f t="shared" si="31"/>
        <v>0</v>
      </c>
      <c r="C162" s="61" t="str">
        <f t="shared" si="43"/>
        <v/>
      </c>
      <c r="D162" s="61">
        <v>148</v>
      </c>
      <c r="E162" s="61" t="str">
        <f>IF(ISNUMBER(SMALL(Order_Form!$D:$D,1+($D162))),(VLOOKUP(SMALL(Order_Form!$D:$D,1+($D162)),Order_Form!$C:$Q,3,FALSE)),"")</f>
        <v/>
      </c>
      <c r="G162" s="64" t="str">
        <f>IFERROR(IF(E162=2,$AF$1,IF(AND(ISNUMBER(SMALL(Order_Form!$D:$D,1+($D162))),VLOOKUP(SMALL(Order_Form!$D:$D,1+($D162)),Order_Form!$C:$Q,6,FALSE)&gt;0),(VLOOKUP(SMALL(Order_Form!$D:$D,1+($D162)),Order_Form!$C:$Q,6,FALSE)),"")),"")</f>
        <v/>
      </c>
      <c r="H162" s="68" t="str">
        <f>IF(ISNUMBER(SMALL(Order_Form!$D:$D,1+($D162))),(VLOOKUP(SMALL(Order_Form!$D:$D,1+($D162)),Order_Form!$C:$Q,7,FALSE)),"")</f>
        <v/>
      </c>
      <c r="I162" s="61"/>
      <c r="J162" s="61"/>
      <c r="K162" s="61"/>
      <c r="L162" s="73" t="str">
        <f t="shared" si="40"/>
        <v/>
      </c>
      <c r="M162" s="64" t="str">
        <f t="shared" si="41"/>
        <v/>
      </c>
      <c r="N162" s="73" t="str">
        <f t="shared" si="32"/>
        <v/>
      </c>
      <c r="O162" s="73" t="str">
        <f t="shared" si="33"/>
        <v/>
      </c>
      <c r="P162" s="73" t="str">
        <f t="shared" si="34"/>
        <v/>
      </c>
      <c r="Q162" s="73" t="str">
        <f t="shared" si="35"/>
        <v/>
      </c>
      <c r="R162" s="73" t="str">
        <f t="shared" si="36"/>
        <v/>
      </c>
      <c r="S162" s="64" t="str">
        <f t="shared" si="42"/>
        <v/>
      </c>
      <c r="T162" s="107" t="str">
        <f t="shared" si="37"/>
        <v/>
      </c>
      <c r="U162" s="74" t="str">
        <f t="shared" si="38"/>
        <v/>
      </c>
      <c r="V162" s="74"/>
      <c r="W162" s="74"/>
      <c r="Z162" s="61">
        <f t="shared" si="39"/>
        <v>0</v>
      </c>
    </row>
    <row r="163" spans="2:26" ht="31.9" customHeight="1" x14ac:dyDescent="0.25">
      <c r="B163" s="61">
        <f t="shared" si="31"/>
        <v>0</v>
      </c>
      <c r="C163" s="61" t="str">
        <f t="shared" si="43"/>
        <v/>
      </c>
      <c r="D163" s="61">
        <v>149</v>
      </c>
      <c r="E163" s="61" t="str">
        <f>IF(ISNUMBER(SMALL(Order_Form!$D:$D,1+($D163))),(VLOOKUP(SMALL(Order_Form!$D:$D,1+($D163)),Order_Form!$C:$Q,3,FALSE)),"")</f>
        <v/>
      </c>
      <c r="G163" s="64" t="str">
        <f>IFERROR(IF(E163=2,$AF$1,IF(AND(ISNUMBER(SMALL(Order_Form!$D:$D,1+($D163))),VLOOKUP(SMALL(Order_Form!$D:$D,1+($D163)),Order_Form!$C:$Q,6,FALSE)&gt;0),(VLOOKUP(SMALL(Order_Form!$D:$D,1+($D163)),Order_Form!$C:$Q,6,FALSE)),"")),"")</f>
        <v/>
      </c>
      <c r="H163" s="68" t="str">
        <f>IF(ISNUMBER(SMALL(Order_Form!$D:$D,1+($D163))),(VLOOKUP(SMALL(Order_Form!$D:$D,1+($D163)),Order_Form!$C:$Q,7,FALSE)),"")</f>
        <v/>
      </c>
      <c r="I163" s="61"/>
      <c r="J163" s="61"/>
      <c r="K163" s="61"/>
      <c r="L163" s="73" t="str">
        <f t="shared" si="40"/>
        <v/>
      </c>
      <c r="M163" s="64" t="str">
        <f t="shared" si="41"/>
        <v/>
      </c>
      <c r="N163" s="73" t="str">
        <f t="shared" si="32"/>
        <v/>
      </c>
      <c r="O163" s="73" t="str">
        <f t="shared" si="33"/>
        <v/>
      </c>
      <c r="P163" s="73" t="str">
        <f t="shared" si="34"/>
        <v/>
      </c>
      <c r="Q163" s="73" t="str">
        <f t="shared" si="35"/>
        <v/>
      </c>
      <c r="R163" s="73" t="str">
        <f t="shared" si="36"/>
        <v/>
      </c>
      <c r="S163" s="64" t="str">
        <f t="shared" si="42"/>
        <v/>
      </c>
      <c r="T163" s="107" t="str">
        <f t="shared" si="37"/>
        <v/>
      </c>
      <c r="U163" s="74" t="str">
        <f t="shared" si="38"/>
        <v/>
      </c>
      <c r="V163" s="74"/>
      <c r="W163" s="74"/>
      <c r="Z163" s="61">
        <f t="shared" si="39"/>
        <v>0</v>
      </c>
    </row>
    <row r="164" spans="2:26" ht="31.9" customHeight="1" x14ac:dyDescent="0.25">
      <c r="B164" s="61">
        <f t="shared" si="31"/>
        <v>0</v>
      </c>
      <c r="C164" s="61" t="str">
        <f t="shared" si="43"/>
        <v/>
      </c>
      <c r="D164" s="61">
        <v>150</v>
      </c>
      <c r="E164" s="61" t="str">
        <f>IF(ISNUMBER(SMALL(Order_Form!$D:$D,1+($D164))),(VLOOKUP(SMALL(Order_Form!$D:$D,1+($D164)),Order_Form!$C:$Q,3,FALSE)),"")</f>
        <v/>
      </c>
      <c r="G164" s="64" t="str">
        <f>IFERROR(IF(E164=2,$AF$1,IF(AND(ISNUMBER(SMALL(Order_Form!$D:$D,1+($D164))),VLOOKUP(SMALL(Order_Form!$D:$D,1+($D164)),Order_Form!$C:$Q,6,FALSE)&gt;0),(VLOOKUP(SMALL(Order_Form!$D:$D,1+($D164)),Order_Form!$C:$Q,6,FALSE)),"")),"")</f>
        <v/>
      </c>
      <c r="H164" s="68" t="str">
        <f>IF(ISNUMBER(SMALL(Order_Form!$D:$D,1+($D164))),(VLOOKUP(SMALL(Order_Form!$D:$D,1+($D164)),Order_Form!$C:$Q,7,FALSE)),"")</f>
        <v/>
      </c>
      <c r="I164" s="61"/>
      <c r="J164" s="61"/>
      <c r="K164" s="61"/>
      <c r="L164" s="73" t="str">
        <f t="shared" si="40"/>
        <v/>
      </c>
      <c r="M164" s="64" t="str">
        <f t="shared" si="41"/>
        <v/>
      </c>
      <c r="N164" s="73" t="str">
        <f t="shared" si="32"/>
        <v/>
      </c>
      <c r="O164" s="73" t="str">
        <f t="shared" si="33"/>
        <v/>
      </c>
      <c r="P164" s="73" t="str">
        <f t="shared" si="34"/>
        <v/>
      </c>
      <c r="Q164" s="73" t="str">
        <f t="shared" si="35"/>
        <v/>
      </c>
      <c r="R164" s="73" t="str">
        <f t="shared" si="36"/>
        <v/>
      </c>
      <c r="S164" s="64" t="str">
        <f t="shared" si="42"/>
        <v/>
      </c>
      <c r="T164" s="107" t="str">
        <f t="shared" si="37"/>
        <v/>
      </c>
      <c r="U164" s="74" t="str">
        <f t="shared" si="38"/>
        <v/>
      </c>
      <c r="V164" s="74"/>
      <c r="W164" s="74"/>
      <c r="Z164" s="61">
        <f t="shared" si="39"/>
        <v>0</v>
      </c>
    </row>
    <row r="165" spans="2:26" ht="31.9" customHeight="1" x14ac:dyDescent="0.25">
      <c r="B165" s="61">
        <f t="shared" si="31"/>
        <v>0</v>
      </c>
      <c r="C165" s="61" t="str">
        <f t="shared" si="43"/>
        <v/>
      </c>
      <c r="D165" s="61">
        <v>151</v>
      </c>
      <c r="E165" s="61" t="str">
        <f>IF(ISNUMBER(SMALL(Order_Form!$D:$D,1+($D165))),(VLOOKUP(SMALL(Order_Form!$D:$D,1+($D165)),Order_Form!$C:$Q,3,FALSE)),"")</f>
        <v/>
      </c>
      <c r="G165" s="64" t="str">
        <f>IFERROR(IF(E165=2,$AF$1,IF(AND(ISNUMBER(SMALL(Order_Form!$D:$D,1+($D165))),VLOOKUP(SMALL(Order_Form!$D:$D,1+($D165)),Order_Form!$C:$Q,6,FALSE)&gt;0),(VLOOKUP(SMALL(Order_Form!$D:$D,1+($D165)),Order_Form!$C:$Q,6,FALSE)),"")),"")</f>
        <v/>
      </c>
      <c r="H165" s="68" t="str">
        <f>IF(ISNUMBER(SMALL(Order_Form!$D:$D,1+($D165))),(VLOOKUP(SMALL(Order_Form!$D:$D,1+($D165)),Order_Form!$C:$Q,7,FALSE)),"")</f>
        <v/>
      </c>
      <c r="I165" s="61"/>
      <c r="J165" s="61"/>
      <c r="K165" s="61"/>
      <c r="L165" s="73" t="str">
        <f t="shared" si="40"/>
        <v/>
      </c>
      <c r="M165" s="64" t="str">
        <f t="shared" si="41"/>
        <v/>
      </c>
      <c r="N165" s="73" t="str">
        <f t="shared" si="32"/>
        <v/>
      </c>
      <c r="O165" s="73" t="str">
        <f t="shared" si="33"/>
        <v/>
      </c>
      <c r="P165" s="73" t="str">
        <f t="shared" si="34"/>
        <v/>
      </c>
      <c r="Q165" s="73" t="str">
        <f t="shared" si="35"/>
        <v/>
      </c>
      <c r="R165" s="73" t="str">
        <f t="shared" si="36"/>
        <v/>
      </c>
      <c r="S165" s="64" t="str">
        <f t="shared" si="42"/>
        <v/>
      </c>
      <c r="T165" s="107" t="str">
        <f t="shared" si="37"/>
        <v/>
      </c>
      <c r="U165" s="74" t="str">
        <f t="shared" si="38"/>
        <v/>
      </c>
      <c r="V165" s="74"/>
      <c r="W165" s="74"/>
      <c r="Z165" s="61">
        <f t="shared" si="39"/>
        <v>0</v>
      </c>
    </row>
    <row r="166" spans="2:26" ht="31.9" customHeight="1" x14ac:dyDescent="0.25">
      <c r="B166" s="61">
        <f t="shared" si="31"/>
        <v>0</v>
      </c>
      <c r="C166" s="61" t="str">
        <f t="shared" si="43"/>
        <v/>
      </c>
      <c r="D166" s="61">
        <v>152</v>
      </c>
      <c r="E166" s="61" t="str">
        <f>IF(ISNUMBER(SMALL(Order_Form!$D:$D,1+($D166))),(VLOOKUP(SMALL(Order_Form!$D:$D,1+($D166)),Order_Form!$C:$Q,3,FALSE)),"")</f>
        <v/>
      </c>
      <c r="G166" s="64" t="str">
        <f>IFERROR(IF(E166=2,$AF$1,IF(AND(ISNUMBER(SMALL(Order_Form!$D:$D,1+($D166))),VLOOKUP(SMALL(Order_Form!$D:$D,1+($D166)),Order_Form!$C:$Q,6,FALSE)&gt;0),(VLOOKUP(SMALL(Order_Form!$D:$D,1+($D166)),Order_Form!$C:$Q,6,FALSE)),"")),"")</f>
        <v/>
      </c>
      <c r="H166" s="68" t="str">
        <f>IF(ISNUMBER(SMALL(Order_Form!$D:$D,1+($D166))),(VLOOKUP(SMALL(Order_Form!$D:$D,1+($D166)),Order_Form!$C:$Q,7,FALSE)),"")</f>
        <v/>
      </c>
      <c r="I166" s="61"/>
      <c r="J166" s="61"/>
      <c r="K166" s="61"/>
      <c r="L166" s="73" t="str">
        <f t="shared" si="40"/>
        <v/>
      </c>
      <c r="M166" s="64" t="str">
        <f t="shared" si="41"/>
        <v/>
      </c>
      <c r="N166" s="73" t="str">
        <f t="shared" si="32"/>
        <v/>
      </c>
      <c r="O166" s="73" t="str">
        <f t="shared" si="33"/>
        <v/>
      </c>
      <c r="P166" s="73" t="str">
        <f t="shared" si="34"/>
        <v/>
      </c>
      <c r="Q166" s="73" t="str">
        <f t="shared" si="35"/>
        <v/>
      </c>
      <c r="R166" s="73" t="str">
        <f t="shared" si="36"/>
        <v/>
      </c>
      <c r="S166" s="64" t="str">
        <f t="shared" si="42"/>
        <v/>
      </c>
      <c r="T166" s="107" t="str">
        <f t="shared" si="37"/>
        <v/>
      </c>
      <c r="U166" s="74" t="str">
        <f t="shared" si="38"/>
        <v/>
      </c>
      <c r="V166" s="74"/>
      <c r="W166" s="74"/>
      <c r="Z166" s="61">
        <f t="shared" si="39"/>
        <v>0</v>
      </c>
    </row>
    <row r="167" spans="2:26" ht="31.9" customHeight="1" x14ac:dyDescent="0.25">
      <c r="B167" s="61">
        <f t="shared" si="31"/>
        <v>0</v>
      </c>
      <c r="C167" s="61" t="str">
        <f t="shared" si="43"/>
        <v/>
      </c>
      <c r="D167" s="61">
        <v>153</v>
      </c>
      <c r="E167" s="61" t="str">
        <f>IF(ISNUMBER(SMALL(Order_Form!$D:$D,1+($D167))),(VLOOKUP(SMALL(Order_Form!$D:$D,1+($D167)),Order_Form!$C:$Q,3,FALSE)),"")</f>
        <v/>
      </c>
      <c r="G167" s="64" t="str">
        <f>IFERROR(IF(E167=2,$AF$1,IF(AND(ISNUMBER(SMALL(Order_Form!$D:$D,1+($D167))),VLOOKUP(SMALL(Order_Form!$D:$D,1+($D167)),Order_Form!$C:$Q,6,FALSE)&gt;0),(VLOOKUP(SMALL(Order_Form!$D:$D,1+($D167)),Order_Form!$C:$Q,6,FALSE)),"")),"")</f>
        <v/>
      </c>
      <c r="H167" s="68" t="str">
        <f>IF(ISNUMBER(SMALL(Order_Form!$D:$D,1+($D167))),(VLOOKUP(SMALL(Order_Form!$D:$D,1+($D167)),Order_Form!$C:$Q,7,FALSE)),"")</f>
        <v/>
      </c>
      <c r="I167" s="61"/>
      <c r="J167" s="61"/>
      <c r="K167" s="61"/>
      <c r="L167" s="73" t="str">
        <f t="shared" si="40"/>
        <v/>
      </c>
      <c r="M167" s="64" t="str">
        <f t="shared" si="41"/>
        <v/>
      </c>
      <c r="N167" s="73" t="str">
        <f t="shared" si="32"/>
        <v/>
      </c>
      <c r="O167" s="73" t="str">
        <f t="shared" si="33"/>
        <v/>
      </c>
      <c r="P167" s="73" t="str">
        <f t="shared" si="34"/>
        <v/>
      </c>
      <c r="Q167" s="73" t="str">
        <f t="shared" si="35"/>
        <v/>
      </c>
      <c r="R167" s="73" t="str">
        <f t="shared" si="36"/>
        <v/>
      </c>
      <c r="S167" s="64" t="str">
        <f t="shared" si="42"/>
        <v/>
      </c>
      <c r="T167" s="107" t="str">
        <f t="shared" si="37"/>
        <v/>
      </c>
      <c r="U167" s="74" t="str">
        <f t="shared" si="38"/>
        <v/>
      </c>
      <c r="V167" s="74"/>
      <c r="W167" s="74"/>
      <c r="Z167" s="61">
        <f t="shared" si="39"/>
        <v>0</v>
      </c>
    </row>
    <row r="168" spans="2:26" ht="31.9" customHeight="1" x14ac:dyDescent="0.25">
      <c r="B168" s="61">
        <f t="shared" si="31"/>
        <v>0</v>
      </c>
      <c r="C168" s="61" t="str">
        <f t="shared" si="43"/>
        <v/>
      </c>
      <c r="D168" s="61">
        <v>154</v>
      </c>
      <c r="E168" s="61" t="str">
        <f>IF(ISNUMBER(SMALL(Order_Form!$D:$D,1+($D168))),(VLOOKUP(SMALL(Order_Form!$D:$D,1+($D168)),Order_Form!$C:$Q,3,FALSE)),"")</f>
        <v/>
      </c>
      <c r="G168" s="64" t="str">
        <f>IFERROR(IF(E168=2,$AF$1,IF(AND(ISNUMBER(SMALL(Order_Form!$D:$D,1+($D168))),VLOOKUP(SMALL(Order_Form!$D:$D,1+($D168)),Order_Form!$C:$Q,6,FALSE)&gt;0),(VLOOKUP(SMALL(Order_Form!$D:$D,1+($D168)),Order_Form!$C:$Q,6,FALSE)),"")),"")</f>
        <v/>
      </c>
      <c r="H168" s="68" t="str">
        <f>IF(ISNUMBER(SMALL(Order_Form!$D:$D,1+($D168))),(VLOOKUP(SMALL(Order_Form!$D:$D,1+($D168)),Order_Form!$C:$Q,7,FALSE)),"")</f>
        <v/>
      </c>
      <c r="I168" s="61"/>
      <c r="J168" s="61"/>
      <c r="K168" s="61"/>
      <c r="L168" s="73" t="str">
        <f t="shared" si="40"/>
        <v/>
      </c>
      <c r="M168" s="64" t="str">
        <f t="shared" si="41"/>
        <v/>
      </c>
      <c r="N168" s="73" t="str">
        <f t="shared" si="32"/>
        <v/>
      </c>
      <c r="O168" s="73" t="str">
        <f t="shared" si="33"/>
        <v/>
      </c>
      <c r="P168" s="73" t="str">
        <f t="shared" si="34"/>
        <v/>
      </c>
      <c r="Q168" s="73" t="str">
        <f t="shared" si="35"/>
        <v/>
      </c>
      <c r="R168" s="73" t="str">
        <f t="shared" si="36"/>
        <v/>
      </c>
      <c r="S168" s="64" t="str">
        <f t="shared" si="42"/>
        <v/>
      </c>
      <c r="T168" s="107" t="str">
        <f t="shared" si="37"/>
        <v/>
      </c>
      <c r="U168" s="74" t="str">
        <f t="shared" si="38"/>
        <v/>
      </c>
      <c r="V168" s="74"/>
      <c r="W168" s="74"/>
      <c r="Z168" s="61">
        <f t="shared" si="39"/>
        <v>0</v>
      </c>
    </row>
    <row r="169" spans="2:26" ht="31.9" customHeight="1" x14ac:dyDescent="0.25">
      <c r="B169" s="61">
        <f t="shared" si="31"/>
        <v>0</v>
      </c>
      <c r="C169" s="61" t="str">
        <f t="shared" si="43"/>
        <v/>
      </c>
      <c r="D169" s="61">
        <v>155</v>
      </c>
      <c r="E169" s="61" t="str">
        <f>IF(ISNUMBER(SMALL(Order_Form!$D:$D,1+($D169))),(VLOOKUP(SMALL(Order_Form!$D:$D,1+($D169)),Order_Form!$C:$Q,3,FALSE)),"")</f>
        <v/>
      </c>
      <c r="G169" s="64" t="str">
        <f>IFERROR(IF(E169=2,$AF$1,IF(AND(ISNUMBER(SMALL(Order_Form!$D:$D,1+($D169))),VLOOKUP(SMALL(Order_Form!$D:$D,1+($D169)),Order_Form!$C:$Q,6,FALSE)&gt;0),(VLOOKUP(SMALL(Order_Form!$D:$D,1+($D169)),Order_Form!$C:$Q,6,FALSE)),"")),"")</f>
        <v/>
      </c>
      <c r="H169" s="68" t="str">
        <f>IF(ISNUMBER(SMALL(Order_Form!$D:$D,1+($D169))),(VLOOKUP(SMALL(Order_Form!$D:$D,1+($D169)),Order_Form!$C:$Q,7,FALSE)),"")</f>
        <v/>
      </c>
      <c r="I169" s="61"/>
      <c r="J169" s="61"/>
      <c r="K169" s="61"/>
      <c r="L169" s="73" t="str">
        <f t="shared" si="40"/>
        <v/>
      </c>
      <c r="M169" s="64" t="str">
        <f t="shared" si="41"/>
        <v/>
      </c>
      <c r="N169" s="73" t="str">
        <f t="shared" si="32"/>
        <v/>
      </c>
      <c r="O169" s="73" t="str">
        <f t="shared" si="33"/>
        <v/>
      </c>
      <c r="P169" s="73" t="str">
        <f t="shared" si="34"/>
        <v/>
      </c>
      <c r="Q169" s="73" t="str">
        <f t="shared" si="35"/>
        <v/>
      </c>
      <c r="R169" s="73" t="str">
        <f t="shared" si="36"/>
        <v/>
      </c>
      <c r="S169" s="64" t="str">
        <f t="shared" si="42"/>
        <v/>
      </c>
      <c r="T169" s="107" t="str">
        <f t="shared" si="37"/>
        <v/>
      </c>
      <c r="U169" s="74" t="str">
        <f t="shared" si="38"/>
        <v/>
      </c>
      <c r="V169" s="74"/>
      <c r="W169" s="74"/>
      <c r="Z169" s="61">
        <f t="shared" si="39"/>
        <v>0</v>
      </c>
    </row>
    <row r="170" spans="2:26" ht="31.9" customHeight="1" x14ac:dyDescent="0.25">
      <c r="B170" s="61">
        <f t="shared" si="31"/>
        <v>0</v>
      </c>
      <c r="C170" s="61" t="str">
        <f t="shared" si="43"/>
        <v/>
      </c>
      <c r="D170" s="61">
        <v>156</v>
      </c>
      <c r="E170" s="61" t="str">
        <f>IF(ISNUMBER(SMALL(Order_Form!$D:$D,1+($D170))),(VLOOKUP(SMALL(Order_Form!$D:$D,1+($D170)),Order_Form!$C:$Q,3,FALSE)),"")</f>
        <v/>
      </c>
      <c r="G170" s="64" t="str">
        <f>IFERROR(IF(E170=2,$AF$1,IF(AND(ISNUMBER(SMALL(Order_Form!$D:$D,1+($D170))),VLOOKUP(SMALL(Order_Form!$D:$D,1+($D170)),Order_Form!$C:$Q,6,FALSE)&gt;0),(VLOOKUP(SMALL(Order_Form!$D:$D,1+($D170)),Order_Form!$C:$Q,6,FALSE)),"")),"")</f>
        <v/>
      </c>
      <c r="H170" s="68" t="str">
        <f>IF(ISNUMBER(SMALL(Order_Form!$D:$D,1+($D170))),(VLOOKUP(SMALL(Order_Form!$D:$D,1+($D170)),Order_Form!$C:$Q,7,FALSE)),"")</f>
        <v/>
      </c>
      <c r="I170" s="61"/>
      <c r="J170" s="61"/>
      <c r="K170" s="61"/>
      <c r="L170" s="73" t="str">
        <f t="shared" si="40"/>
        <v/>
      </c>
      <c r="M170" s="64" t="str">
        <f t="shared" si="41"/>
        <v/>
      </c>
      <c r="N170" s="73" t="str">
        <f t="shared" si="32"/>
        <v/>
      </c>
      <c r="O170" s="73" t="str">
        <f t="shared" si="33"/>
        <v/>
      </c>
      <c r="P170" s="73" t="str">
        <f t="shared" si="34"/>
        <v/>
      </c>
      <c r="Q170" s="73" t="str">
        <f t="shared" si="35"/>
        <v/>
      </c>
      <c r="R170" s="73" t="str">
        <f t="shared" si="36"/>
        <v/>
      </c>
      <c r="S170" s="64" t="str">
        <f t="shared" si="42"/>
        <v/>
      </c>
      <c r="T170" s="107" t="str">
        <f t="shared" si="37"/>
        <v/>
      </c>
      <c r="U170" s="74" t="str">
        <f t="shared" si="38"/>
        <v/>
      </c>
      <c r="V170" s="74"/>
      <c r="W170" s="74"/>
      <c r="Z170" s="61">
        <f t="shared" si="39"/>
        <v>0</v>
      </c>
    </row>
    <row r="171" spans="2:26" ht="31.9" customHeight="1" x14ac:dyDescent="0.25">
      <c r="B171" s="61">
        <f t="shared" si="31"/>
        <v>0</v>
      </c>
      <c r="C171" s="61" t="str">
        <f t="shared" si="43"/>
        <v/>
      </c>
      <c r="D171" s="61">
        <v>157</v>
      </c>
      <c r="E171" s="61" t="str">
        <f>IF(ISNUMBER(SMALL(Order_Form!$D:$D,1+($D171))),(VLOOKUP(SMALL(Order_Form!$D:$D,1+($D171)),Order_Form!$C:$Q,3,FALSE)),"")</f>
        <v/>
      </c>
      <c r="G171" s="64" t="str">
        <f>IFERROR(IF(E171=2,$AF$1,IF(AND(ISNUMBER(SMALL(Order_Form!$D:$D,1+($D171))),VLOOKUP(SMALL(Order_Form!$D:$D,1+($D171)),Order_Form!$C:$Q,6,FALSE)&gt;0),(VLOOKUP(SMALL(Order_Form!$D:$D,1+($D171)),Order_Form!$C:$Q,6,FALSE)),"")),"")</f>
        <v/>
      </c>
      <c r="H171" s="68" t="str">
        <f>IF(ISNUMBER(SMALL(Order_Form!$D:$D,1+($D171))),(VLOOKUP(SMALL(Order_Form!$D:$D,1+($D171)),Order_Form!$C:$Q,7,FALSE)),"")</f>
        <v/>
      </c>
      <c r="I171" s="61"/>
      <c r="J171" s="61"/>
      <c r="K171" s="61"/>
      <c r="L171" s="73" t="str">
        <f t="shared" si="40"/>
        <v/>
      </c>
      <c r="M171" s="64" t="str">
        <f t="shared" si="41"/>
        <v/>
      </c>
      <c r="N171" s="73" t="str">
        <f t="shared" si="32"/>
        <v/>
      </c>
      <c r="O171" s="73" t="str">
        <f t="shared" si="33"/>
        <v/>
      </c>
      <c r="P171" s="73" t="str">
        <f t="shared" si="34"/>
        <v/>
      </c>
      <c r="Q171" s="73" t="str">
        <f t="shared" si="35"/>
        <v/>
      </c>
      <c r="R171" s="73" t="str">
        <f t="shared" si="36"/>
        <v/>
      </c>
      <c r="S171" s="64" t="str">
        <f t="shared" si="42"/>
        <v/>
      </c>
      <c r="T171" s="107" t="str">
        <f t="shared" si="37"/>
        <v/>
      </c>
      <c r="U171" s="74" t="str">
        <f t="shared" si="38"/>
        <v/>
      </c>
      <c r="V171" s="74"/>
      <c r="W171" s="74"/>
      <c r="Z171" s="61">
        <f t="shared" si="39"/>
        <v>0</v>
      </c>
    </row>
    <row r="172" spans="2:26" ht="31.9" customHeight="1" x14ac:dyDescent="0.25">
      <c r="B172" s="61">
        <f t="shared" si="31"/>
        <v>0</v>
      </c>
      <c r="C172" s="61" t="str">
        <f t="shared" si="43"/>
        <v/>
      </c>
      <c r="D172" s="61">
        <v>158</v>
      </c>
      <c r="E172" s="61" t="str">
        <f>IF(ISNUMBER(SMALL(Order_Form!$D:$D,1+($D172))),(VLOOKUP(SMALL(Order_Form!$D:$D,1+($D172)),Order_Form!$C:$Q,3,FALSE)),"")</f>
        <v/>
      </c>
      <c r="G172" s="64" t="str">
        <f>IFERROR(IF(E172=2,$AF$1,IF(AND(ISNUMBER(SMALL(Order_Form!$D:$D,1+($D172))),VLOOKUP(SMALL(Order_Form!$D:$D,1+($D172)),Order_Form!$C:$Q,6,FALSE)&gt;0),(VLOOKUP(SMALL(Order_Form!$D:$D,1+($D172)),Order_Form!$C:$Q,6,FALSE)),"")),"")</f>
        <v/>
      </c>
      <c r="H172" s="68" t="str">
        <f>IF(ISNUMBER(SMALL(Order_Form!$D:$D,1+($D172))),(VLOOKUP(SMALL(Order_Form!$D:$D,1+($D172)),Order_Form!$C:$Q,7,FALSE)),"")</f>
        <v/>
      </c>
      <c r="I172" s="61"/>
      <c r="J172" s="61"/>
      <c r="K172" s="61"/>
      <c r="L172" s="73" t="str">
        <f t="shared" si="40"/>
        <v/>
      </c>
      <c r="M172" s="64" t="str">
        <f t="shared" si="41"/>
        <v/>
      </c>
      <c r="N172" s="73" t="str">
        <f t="shared" si="32"/>
        <v/>
      </c>
      <c r="O172" s="73" t="str">
        <f t="shared" si="33"/>
        <v/>
      </c>
      <c r="P172" s="73" t="str">
        <f t="shared" si="34"/>
        <v/>
      </c>
      <c r="Q172" s="73" t="str">
        <f t="shared" si="35"/>
        <v/>
      </c>
      <c r="R172" s="73" t="str">
        <f t="shared" si="36"/>
        <v/>
      </c>
      <c r="S172" s="64" t="str">
        <f t="shared" si="42"/>
        <v/>
      </c>
      <c r="T172" s="107" t="str">
        <f t="shared" si="37"/>
        <v/>
      </c>
      <c r="U172" s="74" t="str">
        <f t="shared" si="38"/>
        <v/>
      </c>
      <c r="V172" s="74"/>
      <c r="W172" s="74"/>
      <c r="Z172" s="61">
        <f t="shared" si="39"/>
        <v>0</v>
      </c>
    </row>
    <row r="173" spans="2:26" ht="31.9" customHeight="1" x14ac:dyDescent="0.25">
      <c r="B173" s="61">
        <f t="shared" si="31"/>
        <v>0</v>
      </c>
      <c r="C173" s="61" t="str">
        <f t="shared" si="43"/>
        <v/>
      </c>
      <c r="D173" s="61">
        <v>159</v>
      </c>
      <c r="E173" s="61" t="str">
        <f>IF(ISNUMBER(SMALL(Order_Form!$D:$D,1+($D173))),(VLOOKUP(SMALL(Order_Form!$D:$D,1+($D173)),Order_Form!$C:$Q,3,FALSE)),"")</f>
        <v/>
      </c>
      <c r="G173" s="64" t="str">
        <f>IFERROR(IF(E173=2,$AF$1,IF(AND(ISNUMBER(SMALL(Order_Form!$D:$D,1+($D173))),VLOOKUP(SMALL(Order_Form!$D:$D,1+($D173)),Order_Form!$C:$Q,6,FALSE)&gt;0),(VLOOKUP(SMALL(Order_Form!$D:$D,1+($D173)),Order_Form!$C:$Q,6,FALSE)),"")),"")</f>
        <v/>
      </c>
      <c r="H173" s="68" t="str">
        <f>IF(ISNUMBER(SMALL(Order_Form!$D:$D,1+($D173))),(VLOOKUP(SMALL(Order_Form!$D:$D,1+($D173)),Order_Form!$C:$Q,7,FALSE)),"")</f>
        <v/>
      </c>
      <c r="I173" s="61"/>
      <c r="J173" s="61"/>
      <c r="K173" s="61"/>
      <c r="L173" s="73" t="str">
        <f t="shared" si="40"/>
        <v/>
      </c>
      <c r="M173" s="64" t="str">
        <f t="shared" si="41"/>
        <v/>
      </c>
      <c r="N173" s="73" t="str">
        <f t="shared" si="32"/>
        <v/>
      </c>
      <c r="O173" s="73" t="str">
        <f t="shared" si="33"/>
        <v/>
      </c>
      <c r="P173" s="73" t="str">
        <f t="shared" si="34"/>
        <v/>
      </c>
      <c r="Q173" s="73" t="str">
        <f t="shared" si="35"/>
        <v/>
      </c>
      <c r="R173" s="73" t="str">
        <f t="shared" si="36"/>
        <v/>
      </c>
      <c r="S173" s="64" t="str">
        <f t="shared" si="42"/>
        <v/>
      </c>
      <c r="T173" s="107" t="str">
        <f t="shared" si="37"/>
        <v/>
      </c>
      <c r="U173" s="74" t="str">
        <f t="shared" si="38"/>
        <v/>
      </c>
      <c r="V173" s="74"/>
      <c r="W173" s="74"/>
      <c r="Z173" s="61">
        <f t="shared" si="39"/>
        <v>0</v>
      </c>
    </row>
    <row r="174" spans="2:26" ht="31.9" customHeight="1" x14ac:dyDescent="0.25">
      <c r="B174" s="61">
        <f t="shared" si="31"/>
        <v>0</v>
      </c>
      <c r="C174" s="61" t="str">
        <f t="shared" si="43"/>
        <v/>
      </c>
      <c r="D174" s="61">
        <v>160</v>
      </c>
      <c r="E174" s="61" t="str">
        <f>IF(ISNUMBER(SMALL(Order_Form!$D:$D,1+($D174))),(VLOOKUP(SMALL(Order_Form!$D:$D,1+($D174)),Order_Form!$C:$Q,3,FALSE)),"")</f>
        <v/>
      </c>
      <c r="G174" s="64" t="str">
        <f>IFERROR(IF(E174=2,$AF$1,IF(AND(ISNUMBER(SMALL(Order_Form!$D:$D,1+($D174))),VLOOKUP(SMALL(Order_Form!$D:$D,1+($D174)),Order_Form!$C:$Q,6,FALSE)&gt;0),(VLOOKUP(SMALL(Order_Form!$D:$D,1+($D174)),Order_Form!$C:$Q,6,FALSE)),"")),"")</f>
        <v/>
      </c>
      <c r="H174" s="68" t="str">
        <f>IF(ISNUMBER(SMALL(Order_Form!$D:$D,1+($D174))),(VLOOKUP(SMALL(Order_Form!$D:$D,1+($D174)),Order_Form!$C:$Q,7,FALSE)),"")</f>
        <v/>
      </c>
      <c r="I174" s="61"/>
      <c r="J174" s="61"/>
      <c r="K174" s="61"/>
      <c r="L174" s="73" t="str">
        <f t="shared" si="40"/>
        <v/>
      </c>
      <c r="M174" s="64" t="str">
        <f t="shared" si="41"/>
        <v/>
      </c>
      <c r="N174" s="73" t="str">
        <f t="shared" si="32"/>
        <v/>
      </c>
      <c r="O174" s="73" t="str">
        <f t="shared" si="33"/>
        <v/>
      </c>
      <c r="P174" s="73" t="str">
        <f t="shared" si="34"/>
        <v/>
      </c>
      <c r="Q174" s="73" t="str">
        <f t="shared" si="35"/>
        <v/>
      </c>
      <c r="R174" s="73" t="str">
        <f t="shared" si="36"/>
        <v/>
      </c>
      <c r="S174" s="64" t="str">
        <f t="shared" si="42"/>
        <v/>
      </c>
      <c r="T174" s="107" t="str">
        <f t="shared" si="37"/>
        <v/>
      </c>
      <c r="U174" s="74" t="str">
        <f t="shared" si="38"/>
        <v/>
      </c>
      <c r="V174" s="74"/>
      <c r="W174" s="74"/>
      <c r="Z174" s="61">
        <f t="shared" si="39"/>
        <v>0</v>
      </c>
    </row>
    <row r="175" spans="2:26" ht="31.9" customHeight="1" x14ac:dyDescent="0.25">
      <c r="B175" s="61">
        <f t="shared" si="31"/>
        <v>0</v>
      </c>
      <c r="C175" s="61" t="str">
        <f t="shared" si="43"/>
        <v/>
      </c>
      <c r="D175" s="61">
        <v>161</v>
      </c>
      <c r="E175" s="61" t="str">
        <f>IF(ISNUMBER(SMALL(Order_Form!$D:$D,1+($D175))),(VLOOKUP(SMALL(Order_Form!$D:$D,1+($D175)),Order_Form!$C:$Q,3,FALSE)),"")</f>
        <v/>
      </c>
      <c r="G175" s="64" t="str">
        <f>IFERROR(IF(E175=2,$AF$1,IF(AND(ISNUMBER(SMALL(Order_Form!$D:$D,1+($D175))),VLOOKUP(SMALL(Order_Form!$D:$D,1+($D175)),Order_Form!$C:$Q,6,FALSE)&gt;0),(VLOOKUP(SMALL(Order_Form!$D:$D,1+($D175)),Order_Form!$C:$Q,6,FALSE)),"")),"")</f>
        <v/>
      </c>
      <c r="H175" s="68" t="str">
        <f>IF(ISNUMBER(SMALL(Order_Form!$D:$D,1+($D175))),(VLOOKUP(SMALL(Order_Form!$D:$D,1+($D175)),Order_Form!$C:$Q,7,FALSE)),"")</f>
        <v/>
      </c>
      <c r="I175" s="61"/>
      <c r="J175" s="61"/>
      <c r="K175" s="61"/>
      <c r="L175" s="73" t="str">
        <f t="shared" si="40"/>
        <v/>
      </c>
      <c r="M175" s="64" t="str">
        <f t="shared" si="41"/>
        <v/>
      </c>
      <c r="N175" s="73" t="str">
        <f t="shared" si="32"/>
        <v/>
      </c>
      <c r="O175" s="73" t="str">
        <f t="shared" si="33"/>
        <v/>
      </c>
      <c r="P175" s="73" t="str">
        <f t="shared" si="34"/>
        <v/>
      </c>
      <c r="Q175" s="73" t="str">
        <f t="shared" si="35"/>
        <v/>
      </c>
      <c r="R175" s="73" t="str">
        <f t="shared" si="36"/>
        <v/>
      </c>
      <c r="S175" s="64" t="str">
        <f t="shared" si="42"/>
        <v/>
      </c>
      <c r="T175" s="107" t="str">
        <f t="shared" si="37"/>
        <v/>
      </c>
      <c r="U175" s="74" t="str">
        <f t="shared" si="38"/>
        <v/>
      </c>
      <c r="V175" s="74"/>
      <c r="W175" s="74"/>
      <c r="Z175" s="61">
        <f t="shared" si="39"/>
        <v>0</v>
      </c>
    </row>
    <row r="176" spans="2:26" ht="31.9" customHeight="1" x14ac:dyDescent="0.25">
      <c r="B176" s="61">
        <f t="shared" si="31"/>
        <v>0</v>
      </c>
      <c r="C176" s="61" t="str">
        <f t="shared" si="43"/>
        <v/>
      </c>
      <c r="D176" s="61">
        <v>162</v>
      </c>
      <c r="E176" s="61" t="str">
        <f>IF(ISNUMBER(SMALL(Order_Form!$D:$D,1+($D176))),(VLOOKUP(SMALL(Order_Form!$D:$D,1+($D176)),Order_Form!$C:$Q,3,FALSE)),"")</f>
        <v/>
      </c>
      <c r="G176" s="64" t="str">
        <f>IFERROR(IF(E176=2,$AF$1,IF(AND(ISNUMBER(SMALL(Order_Form!$D:$D,1+($D176))),VLOOKUP(SMALL(Order_Form!$D:$D,1+($D176)),Order_Form!$C:$Q,6,FALSE)&gt;0),(VLOOKUP(SMALL(Order_Form!$D:$D,1+($D176)),Order_Form!$C:$Q,6,FALSE)),"")),"")</f>
        <v/>
      </c>
      <c r="H176" s="68" t="str">
        <f>IF(ISNUMBER(SMALL(Order_Form!$D:$D,1+($D176))),(VLOOKUP(SMALL(Order_Form!$D:$D,1+($D176)),Order_Form!$C:$Q,7,FALSE)),"")</f>
        <v/>
      </c>
      <c r="I176" s="61"/>
      <c r="J176" s="61"/>
      <c r="K176" s="61"/>
      <c r="L176" s="73" t="str">
        <f t="shared" si="40"/>
        <v/>
      </c>
      <c r="M176" s="64" t="str">
        <f t="shared" si="41"/>
        <v/>
      </c>
      <c r="N176" s="73" t="str">
        <f t="shared" si="32"/>
        <v/>
      </c>
      <c r="O176" s="73" t="str">
        <f t="shared" si="33"/>
        <v/>
      </c>
      <c r="P176" s="73" t="str">
        <f t="shared" si="34"/>
        <v/>
      </c>
      <c r="Q176" s="73" t="str">
        <f t="shared" si="35"/>
        <v/>
      </c>
      <c r="R176" s="73" t="str">
        <f t="shared" si="36"/>
        <v/>
      </c>
      <c r="S176" s="64" t="str">
        <f t="shared" si="42"/>
        <v/>
      </c>
      <c r="T176" s="107" t="str">
        <f t="shared" si="37"/>
        <v/>
      </c>
      <c r="U176" s="74" t="str">
        <f t="shared" si="38"/>
        <v/>
      </c>
      <c r="V176" s="74"/>
      <c r="W176" s="74"/>
      <c r="Z176" s="61">
        <f t="shared" si="39"/>
        <v>0</v>
      </c>
    </row>
    <row r="177" spans="2:26" ht="31.9" customHeight="1" x14ac:dyDescent="0.25">
      <c r="B177" s="61">
        <f t="shared" si="31"/>
        <v>0</v>
      </c>
      <c r="C177" s="61" t="str">
        <f t="shared" si="43"/>
        <v/>
      </c>
      <c r="D177" s="61">
        <v>163</v>
      </c>
      <c r="E177" s="61" t="str">
        <f>IF(ISNUMBER(SMALL(Order_Form!$D:$D,1+($D177))),(VLOOKUP(SMALL(Order_Form!$D:$D,1+($D177)),Order_Form!$C:$Q,3,FALSE)),"")</f>
        <v/>
      </c>
      <c r="G177" s="64" t="str">
        <f>IFERROR(IF(E177=2,$AF$1,IF(AND(ISNUMBER(SMALL(Order_Form!$D:$D,1+($D177))),VLOOKUP(SMALL(Order_Form!$D:$D,1+($D177)),Order_Form!$C:$Q,6,FALSE)&gt;0),(VLOOKUP(SMALL(Order_Form!$D:$D,1+($D177)),Order_Form!$C:$Q,6,FALSE)),"")),"")</f>
        <v/>
      </c>
      <c r="H177" s="68" t="str">
        <f>IF(ISNUMBER(SMALL(Order_Form!$D:$D,1+($D177))),(VLOOKUP(SMALL(Order_Form!$D:$D,1+($D177)),Order_Form!$C:$Q,7,FALSE)),"")</f>
        <v/>
      </c>
      <c r="I177" s="61"/>
      <c r="J177" s="61"/>
      <c r="K177" s="61"/>
      <c r="L177" s="73" t="str">
        <f t="shared" si="40"/>
        <v/>
      </c>
      <c r="M177" s="64" t="str">
        <f t="shared" si="41"/>
        <v/>
      </c>
      <c r="N177" s="73" t="str">
        <f t="shared" si="32"/>
        <v/>
      </c>
      <c r="O177" s="73" t="str">
        <f t="shared" si="33"/>
        <v/>
      </c>
      <c r="P177" s="73" t="str">
        <f t="shared" si="34"/>
        <v/>
      </c>
      <c r="Q177" s="73" t="str">
        <f t="shared" si="35"/>
        <v/>
      </c>
      <c r="R177" s="73" t="str">
        <f t="shared" si="36"/>
        <v/>
      </c>
      <c r="S177" s="64" t="str">
        <f t="shared" si="42"/>
        <v/>
      </c>
      <c r="T177" s="107" t="str">
        <f t="shared" si="37"/>
        <v/>
      </c>
      <c r="U177" s="74" t="str">
        <f t="shared" si="38"/>
        <v/>
      </c>
      <c r="V177" s="74"/>
      <c r="W177" s="74"/>
      <c r="Z177" s="61">
        <f t="shared" si="39"/>
        <v>0</v>
      </c>
    </row>
    <row r="178" spans="2:26" ht="31.9" customHeight="1" x14ac:dyDescent="0.25">
      <c r="B178" s="61">
        <f t="shared" si="31"/>
        <v>0</v>
      </c>
      <c r="C178" s="61" t="str">
        <f t="shared" si="43"/>
        <v/>
      </c>
      <c r="D178" s="61">
        <v>164</v>
      </c>
      <c r="E178" s="61" t="str">
        <f>IF(ISNUMBER(SMALL(Order_Form!$D:$D,1+($D178))),(VLOOKUP(SMALL(Order_Form!$D:$D,1+($D178)),Order_Form!$C:$Q,3,FALSE)),"")</f>
        <v/>
      </c>
      <c r="G178" s="64" t="str">
        <f>IFERROR(IF(E178=2,$AF$1,IF(AND(ISNUMBER(SMALL(Order_Form!$D:$D,1+($D178))),VLOOKUP(SMALL(Order_Form!$D:$D,1+($D178)),Order_Form!$C:$Q,6,FALSE)&gt;0),(VLOOKUP(SMALL(Order_Form!$D:$D,1+($D178)),Order_Form!$C:$Q,6,FALSE)),"")),"")</f>
        <v/>
      </c>
      <c r="H178" s="68" t="str">
        <f>IF(ISNUMBER(SMALL(Order_Form!$D:$D,1+($D178))),(VLOOKUP(SMALL(Order_Form!$D:$D,1+($D178)),Order_Form!$C:$Q,7,FALSE)),"")</f>
        <v/>
      </c>
      <c r="I178" s="61"/>
      <c r="J178" s="61"/>
      <c r="K178" s="61"/>
      <c r="L178" s="73" t="str">
        <f t="shared" si="40"/>
        <v/>
      </c>
      <c r="M178" s="64" t="str">
        <f t="shared" si="41"/>
        <v/>
      </c>
      <c r="N178" s="73" t="str">
        <f t="shared" si="32"/>
        <v/>
      </c>
      <c r="O178" s="73" t="str">
        <f t="shared" si="33"/>
        <v/>
      </c>
      <c r="P178" s="73" t="str">
        <f t="shared" si="34"/>
        <v/>
      </c>
      <c r="Q178" s="73" t="str">
        <f t="shared" si="35"/>
        <v/>
      </c>
      <c r="R178" s="73" t="str">
        <f t="shared" si="36"/>
        <v/>
      </c>
      <c r="S178" s="64" t="str">
        <f t="shared" si="42"/>
        <v/>
      </c>
      <c r="T178" s="107" t="str">
        <f t="shared" si="37"/>
        <v/>
      </c>
      <c r="U178" s="74" t="str">
        <f t="shared" si="38"/>
        <v/>
      </c>
      <c r="V178" s="74"/>
      <c r="W178" s="74"/>
      <c r="Z178" s="61">
        <f t="shared" si="39"/>
        <v>0</v>
      </c>
    </row>
    <row r="179" spans="2:26" ht="31.9" customHeight="1" x14ac:dyDescent="0.25">
      <c r="B179" s="61">
        <f t="shared" si="31"/>
        <v>0</v>
      </c>
      <c r="C179" s="61" t="str">
        <f t="shared" si="43"/>
        <v/>
      </c>
      <c r="D179" s="61">
        <v>165</v>
      </c>
      <c r="E179" s="61" t="str">
        <f>IF(ISNUMBER(SMALL(Order_Form!$D:$D,1+($D179))),(VLOOKUP(SMALL(Order_Form!$D:$D,1+($D179)),Order_Form!$C:$Q,3,FALSE)),"")</f>
        <v/>
      </c>
      <c r="G179" s="64" t="str">
        <f>IFERROR(IF(E179=2,$AF$1,IF(AND(ISNUMBER(SMALL(Order_Form!$D:$D,1+($D179))),VLOOKUP(SMALL(Order_Form!$D:$D,1+($D179)),Order_Form!$C:$Q,6,FALSE)&gt;0),(VLOOKUP(SMALL(Order_Form!$D:$D,1+($D179)),Order_Form!$C:$Q,6,FALSE)),"")),"")</f>
        <v/>
      </c>
      <c r="H179" s="68" t="str">
        <f>IF(ISNUMBER(SMALL(Order_Form!$D:$D,1+($D179))),(VLOOKUP(SMALL(Order_Form!$D:$D,1+($D179)),Order_Form!$C:$Q,7,FALSE)),"")</f>
        <v/>
      </c>
      <c r="I179" s="61"/>
      <c r="J179" s="61"/>
      <c r="K179" s="61"/>
      <c r="L179" s="73" t="str">
        <f t="shared" si="40"/>
        <v/>
      </c>
      <c r="M179" s="64" t="str">
        <f t="shared" si="41"/>
        <v/>
      </c>
      <c r="N179" s="73" t="str">
        <f t="shared" si="32"/>
        <v/>
      </c>
      <c r="O179" s="73" t="str">
        <f t="shared" si="33"/>
        <v/>
      </c>
      <c r="P179" s="73" t="str">
        <f t="shared" si="34"/>
        <v/>
      </c>
      <c r="Q179" s="73" t="str">
        <f t="shared" si="35"/>
        <v/>
      </c>
      <c r="R179" s="73" t="str">
        <f t="shared" si="36"/>
        <v/>
      </c>
      <c r="S179" s="64" t="str">
        <f t="shared" si="42"/>
        <v/>
      </c>
      <c r="T179" s="107" t="str">
        <f t="shared" si="37"/>
        <v/>
      </c>
      <c r="U179" s="74" t="str">
        <f t="shared" si="38"/>
        <v/>
      </c>
      <c r="V179" s="74"/>
      <c r="W179" s="74"/>
      <c r="Z179" s="61">
        <f t="shared" si="39"/>
        <v>0</v>
      </c>
    </row>
    <row r="180" spans="2:26" ht="31.9" customHeight="1" x14ac:dyDescent="0.25">
      <c r="B180" s="61">
        <f t="shared" si="31"/>
        <v>0</v>
      </c>
      <c r="C180" s="61" t="str">
        <f t="shared" si="43"/>
        <v/>
      </c>
      <c r="D180" s="61">
        <v>166</v>
      </c>
      <c r="E180" s="61" t="str">
        <f>IF(ISNUMBER(SMALL(Order_Form!$D:$D,1+($D180))),(VLOOKUP(SMALL(Order_Form!$D:$D,1+($D180)),Order_Form!$C:$Q,3,FALSE)),"")</f>
        <v/>
      </c>
      <c r="G180" s="64" t="str">
        <f>IFERROR(IF(E180=2,$AF$1,IF(AND(ISNUMBER(SMALL(Order_Form!$D:$D,1+($D180))),VLOOKUP(SMALL(Order_Form!$D:$D,1+($D180)),Order_Form!$C:$Q,6,FALSE)&gt;0),(VLOOKUP(SMALL(Order_Form!$D:$D,1+($D180)),Order_Form!$C:$Q,6,FALSE)),"")),"")</f>
        <v/>
      </c>
      <c r="H180" s="68" t="str">
        <f>IF(ISNUMBER(SMALL(Order_Form!$D:$D,1+($D180))),(VLOOKUP(SMALL(Order_Form!$D:$D,1+($D180)),Order_Form!$C:$Q,7,FALSE)),"")</f>
        <v/>
      </c>
      <c r="I180" s="61"/>
      <c r="J180" s="61"/>
      <c r="K180" s="61"/>
      <c r="L180" s="73" t="str">
        <f t="shared" si="40"/>
        <v/>
      </c>
      <c r="M180" s="64" t="str">
        <f t="shared" si="41"/>
        <v/>
      </c>
      <c r="N180" s="73" t="str">
        <f t="shared" si="32"/>
        <v/>
      </c>
      <c r="O180" s="73" t="str">
        <f t="shared" si="33"/>
        <v/>
      </c>
      <c r="P180" s="73" t="str">
        <f t="shared" si="34"/>
        <v/>
      </c>
      <c r="Q180" s="73" t="str">
        <f t="shared" si="35"/>
        <v/>
      </c>
      <c r="R180" s="73" t="str">
        <f t="shared" si="36"/>
        <v/>
      </c>
      <c r="S180" s="64" t="str">
        <f t="shared" si="42"/>
        <v/>
      </c>
      <c r="T180" s="107" t="str">
        <f t="shared" si="37"/>
        <v/>
      </c>
      <c r="U180" s="74" t="str">
        <f t="shared" si="38"/>
        <v/>
      </c>
      <c r="V180" s="74"/>
      <c r="W180" s="74"/>
      <c r="Z180" s="61">
        <f t="shared" si="39"/>
        <v>0</v>
      </c>
    </row>
    <row r="181" spans="2:26" ht="31.9" customHeight="1" x14ac:dyDescent="0.25">
      <c r="B181" s="61">
        <f t="shared" si="31"/>
        <v>0</v>
      </c>
      <c r="C181" s="61" t="str">
        <f t="shared" si="43"/>
        <v/>
      </c>
      <c r="D181" s="61">
        <v>167</v>
      </c>
      <c r="E181" s="61" t="str">
        <f>IF(ISNUMBER(SMALL(Order_Form!$D:$D,1+($D181))),(VLOOKUP(SMALL(Order_Form!$D:$D,1+($D181)),Order_Form!$C:$Q,3,FALSE)),"")</f>
        <v/>
      </c>
      <c r="G181" s="64" t="str">
        <f>IFERROR(IF(E181=2,$AF$1,IF(AND(ISNUMBER(SMALL(Order_Form!$D:$D,1+($D181))),VLOOKUP(SMALL(Order_Form!$D:$D,1+($D181)),Order_Form!$C:$Q,6,FALSE)&gt;0),(VLOOKUP(SMALL(Order_Form!$D:$D,1+($D181)),Order_Form!$C:$Q,6,FALSE)),"")),"")</f>
        <v/>
      </c>
      <c r="H181" s="68" t="str">
        <f>IF(ISNUMBER(SMALL(Order_Form!$D:$D,1+($D181))),(VLOOKUP(SMALL(Order_Form!$D:$D,1+($D181)),Order_Form!$C:$Q,7,FALSE)),"")</f>
        <v/>
      </c>
      <c r="I181" s="61"/>
      <c r="J181" s="61"/>
      <c r="K181" s="61"/>
      <c r="L181" s="73" t="str">
        <f t="shared" si="40"/>
        <v/>
      </c>
      <c r="M181" s="64" t="str">
        <f t="shared" si="41"/>
        <v/>
      </c>
      <c r="N181" s="73" t="str">
        <f t="shared" si="32"/>
        <v/>
      </c>
      <c r="O181" s="73" t="str">
        <f t="shared" si="33"/>
        <v/>
      </c>
      <c r="P181" s="73" t="str">
        <f t="shared" si="34"/>
        <v/>
      </c>
      <c r="Q181" s="73" t="str">
        <f t="shared" si="35"/>
        <v/>
      </c>
      <c r="R181" s="73" t="str">
        <f t="shared" si="36"/>
        <v/>
      </c>
      <c r="S181" s="64" t="str">
        <f t="shared" si="42"/>
        <v/>
      </c>
      <c r="T181" s="107" t="str">
        <f t="shared" si="37"/>
        <v/>
      </c>
      <c r="U181" s="74" t="str">
        <f t="shared" si="38"/>
        <v/>
      </c>
      <c r="V181" s="74"/>
      <c r="W181" s="74"/>
      <c r="Z181" s="61">
        <f t="shared" si="39"/>
        <v>0</v>
      </c>
    </row>
    <row r="182" spans="2:26" ht="31.9" customHeight="1" x14ac:dyDescent="0.25">
      <c r="B182" s="61">
        <f t="shared" si="31"/>
        <v>0</v>
      </c>
      <c r="C182" s="61" t="str">
        <f t="shared" si="43"/>
        <v/>
      </c>
      <c r="D182" s="61">
        <v>168</v>
      </c>
      <c r="E182" s="61" t="str">
        <f>IF(ISNUMBER(SMALL(Order_Form!$D:$D,1+($D182))),(VLOOKUP(SMALL(Order_Form!$D:$D,1+($D182)),Order_Form!$C:$Q,3,FALSE)),"")</f>
        <v/>
      </c>
      <c r="G182" s="64" t="str">
        <f>IFERROR(IF(E182=2,$AF$1,IF(AND(ISNUMBER(SMALL(Order_Form!$D:$D,1+($D182))),VLOOKUP(SMALL(Order_Form!$D:$D,1+($D182)),Order_Form!$C:$Q,6,FALSE)&gt;0),(VLOOKUP(SMALL(Order_Form!$D:$D,1+($D182)),Order_Form!$C:$Q,6,FALSE)),"")),"")</f>
        <v/>
      </c>
      <c r="H182" s="68" t="str">
        <f>IF(ISNUMBER(SMALL(Order_Form!$D:$D,1+($D182))),(VLOOKUP(SMALL(Order_Form!$D:$D,1+($D182)),Order_Form!$C:$Q,7,FALSE)),"")</f>
        <v/>
      </c>
      <c r="I182" s="61"/>
      <c r="J182" s="61"/>
      <c r="K182" s="61"/>
      <c r="L182" s="73" t="str">
        <f t="shared" si="40"/>
        <v/>
      </c>
      <c r="M182" s="64" t="str">
        <f t="shared" si="41"/>
        <v/>
      </c>
      <c r="N182" s="73" t="str">
        <f t="shared" si="32"/>
        <v/>
      </c>
      <c r="O182" s="73" t="str">
        <f t="shared" si="33"/>
        <v/>
      </c>
      <c r="P182" s="73" t="str">
        <f t="shared" si="34"/>
        <v/>
      </c>
      <c r="Q182" s="73" t="str">
        <f t="shared" si="35"/>
        <v/>
      </c>
      <c r="R182" s="73" t="str">
        <f t="shared" si="36"/>
        <v/>
      </c>
      <c r="S182" s="64" t="str">
        <f t="shared" si="42"/>
        <v/>
      </c>
      <c r="T182" s="107" t="str">
        <f t="shared" si="37"/>
        <v/>
      </c>
      <c r="U182" s="74" t="str">
        <f t="shared" si="38"/>
        <v/>
      </c>
      <c r="V182" s="74"/>
      <c r="W182" s="74"/>
      <c r="Z182" s="61">
        <f t="shared" si="39"/>
        <v>0</v>
      </c>
    </row>
    <row r="183" spans="2:26" ht="31.9" customHeight="1" x14ac:dyDescent="0.25">
      <c r="B183" s="61">
        <f t="shared" si="31"/>
        <v>0</v>
      </c>
      <c r="C183" s="61" t="str">
        <f t="shared" si="43"/>
        <v/>
      </c>
      <c r="D183" s="61">
        <v>169</v>
      </c>
      <c r="E183" s="61" t="str">
        <f>IF(ISNUMBER(SMALL(Order_Form!$D:$D,1+($D183))),(VLOOKUP(SMALL(Order_Form!$D:$D,1+($D183)),Order_Form!$C:$Q,3,FALSE)),"")</f>
        <v/>
      </c>
      <c r="G183" s="64" t="str">
        <f>IFERROR(IF(E183=2,$AF$1,IF(AND(ISNUMBER(SMALL(Order_Form!$D:$D,1+($D183))),VLOOKUP(SMALL(Order_Form!$D:$D,1+($D183)),Order_Form!$C:$Q,6,FALSE)&gt;0),(VLOOKUP(SMALL(Order_Form!$D:$D,1+($D183)),Order_Form!$C:$Q,6,FALSE)),"")),"")</f>
        <v/>
      </c>
      <c r="H183" s="68" t="str">
        <f>IF(ISNUMBER(SMALL(Order_Form!$D:$D,1+($D183))),(VLOOKUP(SMALL(Order_Form!$D:$D,1+($D183)),Order_Form!$C:$Q,7,FALSE)),"")</f>
        <v/>
      </c>
      <c r="I183" s="61"/>
      <c r="J183" s="61"/>
      <c r="K183" s="61"/>
      <c r="L183" s="73" t="str">
        <f t="shared" si="40"/>
        <v/>
      </c>
      <c r="M183" s="64" t="str">
        <f t="shared" si="41"/>
        <v/>
      </c>
      <c r="N183" s="73" t="str">
        <f t="shared" si="32"/>
        <v/>
      </c>
      <c r="O183" s="73" t="str">
        <f t="shared" si="33"/>
        <v/>
      </c>
      <c r="P183" s="73" t="str">
        <f t="shared" si="34"/>
        <v/>
      </c>
      <c r="Q183" s="73" t="str">
        <f t="shared" si="35"/>
        <v/>
      </c>
      <c r="R183" s="73" t="str">
        <f t="shared" si="36"/>
        <v/>
      </c>
      <c r="S183" s="64" t="str">
        <f t="shared" si="42"/>
        <v/>
      </c>
      <c r="T183" s="107" t="str">
        <f t="shared" si="37"/>
        <v/>
      </c>
      <c r="U183" s="74" t="str">
        <f t="shared" si="38"/>
        <v/>
      </c>
      <c r="V183" s="74"/>
      <c r="W183" s="74"/>
      <c r="Z183" s="61">
        <f t="shared" si="39"/>
        <v>0</v>
      </c>
    </row>
    <row r="184" spans="2:26" ht="31.9" customHeight="1" x14ac:dyDescent="0.25">
      <c r="B184" s="61">
        <f t="shared" si="31"/>
        <v>0</v>
      </c>
      <c r="C184" s="61" t="str">
        <f t="shared" si="43"/>
        <v/>
      </c>
      <c r="D184" s="61">
        <v>170</v>
      </c>
      <c r="E184" s="61" t="str">
        <f>IF(ISNUMBER(SMALL(Order_Form!$D:$D,1+($D184))),(VLOOKUP(SMALL(Order_Form!$D:$D,1+($D184)),Order_Form!$C:$Q,3,FALSE)),"")</f>
        <v/>
      </c>
      <c r="G184" s="64" t="str">
        <f>IFERROR(IF(E184=2,$AF$1,IF(AND(ISNUMBER(SMALL(Order_Form!$D:$D,1+($D184))),VLOOKUP(SMALL(Order_Form!$D:$D,1+($D184)),Order_Form!$C:$Q,6,FALSE)&gt;0),(VLOOKUP(SMALL(Order_Form!$D:$D,1+($D184)),Order_Form!$C:$Q,6,FALSE)),"")),"")</f>
        <v/>
      </c>
      <c r="H184" s="68" t="str">
        <f>IF(ISNUMBER(SMALL(Order_Form!$D:$D,1+($D184))),(VLOOKUP(SMALL(Order_Form!$D:$D,1+($D184)),Order_Form!$C:$Q,7,FALSE)),"")</f>
        <v/>
      </c>
      <c r="I184" s="61"/>
      <c r="J184" s="61"/>
      <c r="K184" s="61"/>
      <c r="L184" s="73" t="str">
        <f t="shared" si="40"/>
        <v/>
      </c>
      <c r="M184" s="64" t="str">
        <f t="shared" si="41"/>
        <v/>
      </c>
      <c r="N184" s="73" t="str">
        <f t="shared" si="32"/>
        <v/>
      </c>
      <c r="O184" s="73" t="str">
        <f t="shared" si="33"/>
        <v/>
      </c>
      <c r="P184" s="73" t="str">
        <f t="shared" si="34"/>
        <v/>
      </c>
      <c r="Q184" s="73" t="str">
        <f t="shared" si="35"/>
        <v/>
      </c>
      <c r="R184" s="73" t="str">
        <f t="shared" si="36"/>
        <v/>
      </c>
      <c r="S184" s="64" t="str">
        <f t="shared" si="42"/>
        <v/>
      </c>
      <c r="T184" s="107" t="str">
        <f t="shared" si="37"/>
        <v/>
      </c>
      <c r="U184" s="74" t="str">
        <f t="shared" si="38"/>
        <v/>
      </c>
      <c r="V184" s="74"/>
      <c r="W184" s="74"/>
      <c r="Z184" s="61">
        <f t="shared" si="39"/>
        <v>0</v>
      </c>
    </row>
    <row r="185" spans="2:26" ht="31.9" customHeight="1" x14ac:dyDescent="0.25">
      <c r="B185" s="61">
        <f t="shared" si="31"/>
        <v>0</v>
      </c>
      <c r="C185" s="61" t="str">
        <f t="shared" si="43"/>
        <v/>
      </c>
      <c r="D185" s="61">
        <v>171</v>
      </c>
      <c r="E185" s="61" t="str">
        <f>IF(ISNUMBER(SMALL(Order_Form!$D:$D,1+($D185))),(VLOOKUP(SMALL(Order_Form!$D:$D,1+($D185)),Order_Form!$C:$Q,3,FALSE)),"")</f>
        <v/>
      </c>
      <c r="G185" s="64" t="str">
        <f>IFERROR(IF(E185=2,$AF$1,IF(AND(ISNUMBER(SMALL(Order_Form!$D:$D,1+($D185))),VLOOKUP(SMALL(Order_Form!$D:$D,1+($D185)),Order_Form!$C:$Q,6,FALSE)&gt;0),(VLOOKUP(SMALL(Order_Form!$D:$D,1+($D185)),Order_Form!$C:$Q,6,FALSE)),"")),"")</f>
        <v/>
      </c>
      <c r="H185" s="68" t="str">
        <f>IF(ISNUMBER(SMALL(Order_Form!$D:$D,1+($D185))),(VLOOKUP(SMALL(Order_Form!$D:$D,1+($D185)),Order_Form!$C:$Q,7,FALSE)),"")</f>
        <v/>
      </c>
      <c r="I185" s="61"/>
      <c r="J185" s="61"/>
      <c r="K185" s="61"/>
      <c r="L185" s="73" t="str">
        <f t="shared" si="40"/>
        <v/>
      </c>
      <c r="M185" s="64" t="str">
        <f t="shared" si="41"/>
        <v/>
      </c>
      <c r="N185" s="73" t="str">
        <f t="shared" si="32"/>
        <v/>
      </c>
      <c r="O185" s="73" t="str">
        <f t="shared" si="33"/>
        <v/>
      </c>
      <c r="P185" s="73" t="str">
        <f t="shared" si="34"/>
        <v/>
      </c>
      <c r="Q185" s="73" t="str">
        <f t="shared" si="35"/>
        <v/>
      </c>
      <c r="R185" s="73" t="str">
        <f t="shared" si="36"/>
        <v/>
      </c>
      <c r="S185" s="64" t="str">
        <f t="shared" si="42"/>
        <v/>
      </c>
      <c r="T185" s="107" t="str">
        <f t="shared" si="37"/>
        <v/>
      </c>
      <c r="U185" s="74" t="str">
        <f t="shared" si="38"/>
        <v/>
      </c>
      <c r="V185" s="74"/>
      <c r="W185" s="74"/>
      <c r="Z185" s="61">
        <f t="shared" si="39"/>
        <v>0</v>
      </c>
    </row>
    <row r="186" spans="2:26" ht="31.9" customHeight="1" x14ac:dyDescent="0.25">
      <c r="B186" s="61">
        <f t="shared" si="31"/>
        <v>0</v>
      </c>
      <c r="C186" s="61" t="str">
        <f t="shared" si="43"/>
        <v/>
      </c>
      <c r="D186" s="61">
        <v>172</v>
      </c>
      <c r="E186" s="61" t="str">
        <f>IF(ISNUMBER(SMALL(Order_Form!$D:$D,1+($D186))),(VLOOKUP(SMALL(Order_Form!$D:$D,1+($D186)),Order_Form!$C:$Q,3,FALSE)),"")</f>
        <v/>
      </c>
      <c r="G186" s="64" t="str">
        <f>IFERROR(IF(E186=2,$AF$1,IF(AND(ISNUMBER(SMALL(Order_Form!$D:$D,1+($D186))),VLOOKUP(SMALL(Order_Form!$D:$D,1+($D186)),Order_Form!$C:$Q,6,FALSE)&gt;0),(VLOOKUP(SMALL(Order_Form!$D:$D,1+($D186)),Order_Form!$C:$Q,6,FALSE)),"")),"")</f>
        <v/>
      </c>
      <c r="H186" s="68" t="str">
        <f>IF(ISNUMBER(SMALL(Order_Form!$D:$D,1+($D186))),(VLOOKUP(SMALL(Order_Form!$D:$D,1+($D186)),Order_Form!$C:$Q,7,FALSE)),"")</f>
        <v/>
      </c>
      <c r="I186" s="61"/>
      <c r="J186" s="61"/>
      <c r="K186" s="61"/>
      <c r="L186" s="73" t="str">
        <f t="shared" si="40"/>
        <v/>
      </c>
      <c r="M186" s="64" t="str">
        <f t="shared" si="41"/>
        <v/>
      </c>
      <c r="N186" s="73" t="str">
        <f t="shared" si="32"/>
        <v/>
      </c>
      <c r="O186" s="73" t="str">
        <f t="shared" si="33"/>
        <v/>
      </c>
      <c r="P186" s="73" t="str">
        <f t="shared" si="34"/>
        <v/>
      </c>
      <c r="Q186" s="73" t="str">
        <f t="shared" si="35"/>
        <v/>
      </c>
      <c r="R186" s="73" t="str">
        <f t="shared" si="36"/>
        <v/>
      </c>
      <c r="S186" s="64" t="str">
        <f t="shared" si="42"/>
        <v/>
      </c>
      <c r="T186" s="107" t="str">
        <f t="shared" si="37"/>
        <v/>
      </c>
      <c r="U186" s="74" t="str">
        <f t="shared" si="38"/>
        <v/>
      </c>
      <c r="V186" s="74"/>
      <c r="W186" s="74"/>
      <c r="Z186" s="61">
        <f t="shared" si="39"/>
        <v>0</v>
      </c>
    </row>
    <row r="187" spans="2:26" ht="31.9" customHeight="1" x14ac:dyDescent="0.25">
      <c r="B187" s="61">
        <f t="shared" si="31"/>
        <v>0</v>
      </c>
      <c r="C187" s="61" t="str">
        <f t="shared" si="43"/>
        <v/>
      </c>
      <c r="D187" s="61">
        <v>173</v>
      </c>
      <c r="E187" s="61" t="str">
        <f>IF(ISNUMBER(SMALL(Order_Form!$D:$D,1+($D187))),(VLOOKUP(SMALL(Order_Form!$D:$D,1+($D187)),Order_Form!$C:$Q,3,FALSE)),"")</f>
        <v/>
      </c>
      <c r="G187" s="64" t="str">
        <f>IFERROR(IF(E187=2,$AF$1,IF(AND(ISNUMBER(SMALL(Order_Form!$D:$D,1+($D187))),VLOOKUP(SMALL(Order_Form!$D:$D,1+($D187)),Order_Form!$C:$Q,6,FALSE)&gt;0),(VLOOKUP(SMALL(Order_Form!$D:$D,1+($D187)),Order_Form!$C:$Q,6,FALSE)),"")),"")</f>
        <v/>
      </c>
      <c r="H187" s="68" t="str">
        <f>IF(ISNUMBER(SMALL(Order_Form!$D:$D,1+($D187))),(VLOOKUP(SMALL(Order_Form!$D:$D,1+($D187)),Order_Form!$C:$Q,7,FALSE)),"")</f>
        <v/>
      </c>
      <c r="I187" s="61"/>
      <c r="J187" s="61"/>
      <c r="K187" s="61"/>
      <c r="L187" s="73" t="str">
        <f t="shared" si="40"/>
        <v/>
      </c>
      <c r="M187" s="64" t="str">
        <f t="shared" si="41"/>
        <v/>
      </c>
      <c r="N187" s="73" t="str">
        <f t="shared" si="32"/>
        <v/>
      </c>
      <c r="O187" s="73" t="str">
        <f t="shared" si="33"/>
        <v/>
      </c>
      <c r="P187" s="73" t="str">
        <f t="shared" si="34"/>
        <v/>
      </c>
      <c r="Q187" s="73" t="str">
        <f t="shared" si="35"/>
        <v/>
      </c>
      <c r="R187" s="73" t="str">
        <f t="shared" si="36"/>
        <v/>
      </c>
      <c r="S187" s="64" t="str">
        <f t="shared" si="42"/>
        <v/>
      </c>
      <c r="T187" s="107" t="str">
        <f t="shared" si="37"/>
        <v/>
      </c>
      <c r="U187" s="74" t="str">
        <f t="shared" si="38"/>
        <v/>
      </c>
      <c r="V187" s="74"/>
      <c r="W187" s="74"/>
      <c r="Z187" s="61">
        <f t="shared" si="39"/>
        <v>0</v>
      </c>
    </row>
    <row r="188" spans="2:26" ht="31.9" customHeight="1" x14ac:dyDescent="0.25">
      <c r="B188" s="61">
        <f t="shared" si="31"/>
        <v>0</v>
      </c>
      <c r="C188" s="61" t="str">
        <f t="shared" si="43"/>
        <v/>
      </c>
      <c r="D188" s="61">
        <v>174</v>
      </c>
      <c r="E188" s="61" t="str">
        <f>IF(ISNUMBER(SMALL(Order_Form!$D:$D,1+($D188))),(VLOOKUP(SMALL(Order_Form!$D:$D,1+($D188)),Order_Form!$C:$Q,3,FALSE)),"")</f>
        <v/>
      </c>
      <c r="G188" s="64" t="str">
        <f>IFERROR(IF(E188=2,$AF$1,IF(AND(ISNUMBER(SMALL(Order_Form!$D:$D,1+($D188))),VLOOKUP(SMALL(Order_Form!$D:$D,1+($D188)),Order_Form!$C:$Q,6,FALSE)&gt;0),(VLOOKUP(SMALL(Order_Form!$D:$D,1+($D188)),Order_Form!$C:$Q,6,FALSE)),"")),"")</f>
        <v/>
      </c>
      <c r="H188" s="68" t="str">
        <f>IF(ISNUMBER(SMALL(Order_Form!$D:$D,1+($D188))),(VLOOKUP(SMALL(Order_Form!$D:$D,1+($D188)),Order_Form!$C:$Q,7,FALSE)),"")</f>
        <v/>
      </c>
      <c r="I188" s="61"/>
      <c r="J188" s="61"/>
      <c r="K188" s="61"/>
      <c r="L188" s="73" t="str">
        <f t="shared" si="40"/>
        <v/>
      </c>
      <c r="M188" s="64" t="str">
        <f t="shared" si="41"/>
        <v/>
      </c>
      <c r="N188" s="73" t="str">
        <f t="shared" si="32"/>
        <v/>
      </c>
      <c r="O188" s="73" t="str">
        <f t="shared" si="33"/>
        <v/>
      </c>
      <c r="P188" s="73" t="str">
        <f t="shared" si="34"/>
        <v/>
      </c>
      <c r="Q188" s="73" t="str">
        <f t="shared" si="35"/>
        <v/>
      </c>
      <c r="R188" s="73" t="str">
        <f t="shared" si="36"/>
        <v/>
      </c>
      <c r="S188" s="64" t="str">
        <f t="shared" si="42"/>
        <v/>
      </c>
      <c r="T188" s="107" t="str">
        <f t="shared" si="37"/>
        <v/>
      </c>
      <c r="U188" s="74" t="str">
        <f t="shared" si="38"/>
        <v/>
      </c>
      <c r="V188" s="74"/>
      <c r="W188" s="74"/>
      <c r="Z188" s="61">
        <f t="shared" si="39"/>
        <v>0</v>
      </c>
    </row>
    <row r="189" spans="2:26" ht="31.9" customHeight="1" x14ac:dyDescent="0.25">
      <c r="B189" s="61">
        <f t="shared" si="31"/>
        <v>0</v>
      </c>
      <c r="C189" s="61" t="str">
        <f t="shared" si="43"/>
        <v/>
      </c>
      <c r="D189" s="61">
        <v>175</v>
      </c>
      <c r="E189" s="61" t="str">
        <f>IF(ISNUMBER(SMALL(Order_Form!$D:$D,1+($D189))),(VLOOKUP(SMALL(Order_Form!$D:$D,1+($D189)),Order_Form!$C:$Q,3,FALSE)),"")</f>
        <v/>
      </c>
      <c r="G189" s="64" t="str">
        <f>IFERROR(IF(E189=2,$AF$1,IF(AND(ISNUMBER(SMALL(Order_Form!$D:$D,1+($D189))),VLOOKUP(SMALL(Order_Form!$D:$D,1+($D189)),Order_Form!$C:$Q,6,FALSE)&gt;0),(VLOOKUP(SMALL(Order_Form!$D:$D,1+($D189)),Order_Form!$C:$Q,6,FALSE)),"")),"")</f>
        <v/>
      </c>
      <c r="H189" s="68" t="str">
        <f>IF(ISNUMBER(SMALL(Order_Form!$D:$D,1+($D189))),(VLOOKUP(SMALL(Order_Form!$D:$D,1+($D189)),Order_Form!$C:$Q,7,FALSE)),"")</f>
        <v/>
      </c>
      <c r="I189" s="61"/>
      <c r="J189" s="61"/>
      <c r="K189" s="61"/>
      <c r="L189" s="73" t="str">
        <f t="shared" si="40"/>
        <v/>
      </c>
      <c r="M189" s="64" t="str">
        <f t="shared" si="41"/>
        <v/>
      </c>
      <c r="N189" s="73" t="str">
        <f t="shared" si="32"/>
        <v/>
      </c>
      <c r="O189" s="73" t="str">
        <f t="shared" si="33"/>
        <v/>
      </c>
      <c r="P189" s="73" t="str">
        <f t="shared" si="34"/>
        <v/>
      </c>
      <c r="Q189" s="73" t="str">
        <f t="shared" si="35"/>
        <v/>
      </c>
      <c r="R189" s="73" t="str">
        <f t="shared" si="36"/>
        <v/>
      </c>
      <c r="S189" s="64" t="str">
        <f t="shared" si="42"/>
        <v/>
      </c>
      <c r="T189" s="107" t="str">
        <f t="shared" si="37"/>
        <v/>
      </c>
      <c r="U189" s="74" t="str">
        <f t="shared" si="38"/>
        <v/>
      </c>
      <c r="V189" s="74"/>
      <c r="W189" s="74"/>
      <c r="Z189" s="61">
        <f t="shared" si="39"/>
        <v>0</v>
      </c>
    </row>
    <row r="190" spans="2:26" ht="31.9" customHeight="1" x14ac:dyDescent="0.25">
      <c r="B190" s="61">
        <f t="shared" si="31"/>
        <v>0</v>
      </c>
      <c r="C190" s="61" t="str">
        <f t="shared" si="43"/>
        <v/>
      </c>
      <c r="D190" s="61">
        <v>176</v>
      </c>
      <c r="E190" s="61" t="str">
        <f>IF(ISNUMBER(SMALL(Order_Form!$D:$D,1+($D190))),(VLOOKUP(SMALL(Order_Form!$D:$D,1+($D190)),Order_Form!$C:$Q,3,FALSE)),"")</f>
        <v/>
      </c>
      <c r="G190" s="64" t="str">
        <f>IFERROR(IF(E190=2,$AF$1,IF(AND(ISNUMBER(SMALL(Order_Form!$D:$D,1+($D190))),VLOOKUP(SMALL(Order_Form!$D:$D,1+($D190)),Order_Form!$C:$Q,6,FALSE)&gt;0),(VLOOKUP(SMALL(Order_Form!$D:$D,1+($D190)),Order_Form!$C:$Q,6,FALSE)),"")),"")</f>
        <v/>
      </c>
      <c r="H190" s="68" t="str">
        <f>IF(ISNUMBER(SMALL(Order_Form!$D:$D,1+($D190))),(VLOOKUP(SMALL(Order_Form!$D:$D,1+($D190)),Order_Form!$C:$Q,7,FALSE)),"")</f>
        <v/>
      </c>
      <c r="I190" s="61"/>
      <c r="J190" s="61"/>
      <c r="K190" s="61"/>
      <c r="L190" s="73" t="str">
        <f t="shared" si="40"/>
        <v/>
      </c>
      <c r="M190" s="64" t="str">
        <f t="shared" si="41"/>
        <v/>
      </c>
      <c r="N190" s="73" t="str">
        <f t="shared" si="32"/>
        <v/>
      </c>
      <c r="O190" s="73" t="str">
        <f t="shared" si="33"/>
        <v/>
      </c>
      <c r="P190" s="73" t="str">
        <f t="shared" si="34"/>
        <v/>
      </c>
      <c r="Q190" s="73" t="str">
        <f t="shared" si="35"/>
        <v/>
      </c>
      <c r="R190" s="73" t="str">
        <f t="shared" si="36"/>
        <v/>
      </c>
      <c r="S190" s="64" t="str">
        <f t="shared" si="42"/>
        <v/>
      </c>
      <c r="T190" s="107" t="str">
        <f t="shared" si="37"/>
        <v/>
      </c>
      <c r="U190" s="74" t="str">
        <f t="shared" si="38"/>
        <v/>
      </c>
      <c r="V190" s="74"/>
      <c r="W190" s="74"/>
      <c r="Z190" s="61">
        <f t="shared" si="39"/>
        <v>0</v>
      </c>
    </row>
    <row r="191" spans="2:26" ht="31.9" customHeight="1" x14ac:dyDescent="0.25">
      <c r="B191" s="61">
        <f t="shared" si="31"/>
        <v>0</v>
      </c>
      <c r="C191" s="61" t="str">
        <f t="shared" si="43"/>
        <v/>
      </c>
      <c r="D191" s="61">
        <v>177</v>
      </c>
      <c r="E191" s="61" t="str">
        <f>IF(ISNUMBER(SMALL(Order_Form!$D:$D,1+($D191))),(VLOOKUP(SMALL(Order_Form!$D:$D,1+($D191)),Order_Form!$C:$Q,3,FALSE)),"")</f>
        <v/>
      </c>
      <c r="G191" s="64" t="str">
        <f>IFERROR(IF(E191=2,$AF$1,IF(AND(ISNUMBER(SMALL(Order_Form!$D:$D,1+($D191))),VLOOKUP(SMALL(Order_Form!$D:$D,1+($D191)),Order_Form!$C:$Q,6,FALSE)&gt;0),(VLOOKUP(SMALL(Order_Form!$D:$D,1+($D191)),Order_Form!$C:$Q,6,FALSE)),"")),"")</f>
        <v/>
      </c>
      <c r="H191" s="68" t="str">
        <f>IF(ISNUMBER(SMALL(Order_Form!$D:$D,1+($D191))),(VLOOKUP(SMALL(Order_Form!$D:$D,1+($D191)),Order_Form!$C:$Q,7,FALSE)),"")</f>
        <v/>
      </c>
      <c r="I191" s="61"/>
      <c r="J191" s="61"/>
      <c r="K191" s="61"/>
      <c r="L191" s="73" t="str">
        <f t="shared" si="40"/>
        <v/>
      </c>
      <c r="M191" s="64" t="str">
        <f t="shared" si="41"/>
        <v/>
      </c>
      <c r="N191" s="73" t="str">
        <f t="shared" si="32"/>
        <v/>
      </c>
      <c r="O191" s="73" t="str">
        <f t="shared" si="33"/>
        <v/>
      </c>
      <c r="P191" s="73" t="str">
        <f t="shared" si="34"/>
        <v/>
      </c>
      <c r="Q191" s="73" t="str">
        <f t="shared" si="35"/>
        <v/>
      </c>
      <c r="R191" s="73" t="str">
        <f t="shared" si="36"/>
        <v/>
      </c>
      <c r="S191" s="64" t="str">
        <f t="shared" si="42"/>
        <v/>
      </c>
      <c r="T191" s="107" t="str">
        <f t="shared" si="37"/>
        <v/>
      </c>
      <c r="U191" s="74" t="str">
        <f t="shared" si="38"/>
        <v/>
      </c>
      <c r="V191" s="74"/>
      <c r="W191" s="74"/>
      <c r="Z191" s="61">
        <f t="shared" si="39"/>
        <v>0</v>
      </c>
    </row>
    <row r="192" spans="2:26" ht="31.9" customHeight="1" x14ac:dyDescent="0.25">
      <c r="B192" s="61">
        <f t="shared" si="31"/>
        <v>0</v>
      </c>
      <c r="C192" s="61" t="str">
        <f t="shared" si="43"/>
        <v/>
      </c>
      <c r="D192" s="61">
        <v>178</v>
      </c>
      <c r="E192" s="61" t="str">
        <f>IF(ISNUMBER(SMALL(Order_Form!$D:$D,1+($D192))),(VLOOKUP(SMALL(Order_Form!$D:$D,1+($D192)),Order_Form!$C:$Q,3,FALSE)),"")</f>
        <v/>
      </c>
      <c r="G192" s="64" t="str">
        <f>IFERROR(IF(E192=2,$AF$1,IF(AND(ISNUMBER(SMALL(Order_Form!$D:$D,1+($D192))),VLOOKUP(SMALL(Order_Form!$D:$D,1+($D192)),Order_Form!$C:$Q,6,FALSE)&gt;0),(VLOOKUP(SMALL(Order_Form!$D:$D,1+($D192)),Order_Form!$C:$Q,6,FALSE)),"")),"")</f>
        <v/>
      </c>
      <c r="H192" s="68" t="str">
        <f>IF(ISNUMBER(SMALL(Order_Form!$D:$D,1+($D192))),(VLOOKUP(SMALL(Order_Form!$D:$D,1+($D192)),Order_Form!$C:$Q,7,FALSE)),"")</f>
        <v/>
      </c>
      <c r="I192" s="61"/>
      <c r="J192" s="61"/>
      <c r="K192" s="61"/>
      <c r="L192" s="73" t="str">
        <f t="shared" si="40"/>
        <v/>
      </c>
      <c r="M192" s="64" t="str">
        <f t="shared" si="41"/>
        <v/>
      </c>
      <c r="N192" s="73" t="str">
        <f t="shared" si="32"/>
        <v/>
      </c>
      <c r="O192" s="73" t="str">
        <f t="shared" si="33"/>
        <v/>
      </c>
      <c r="P192" s="73" t="str">
        <f t="shared" si="34"/>
        <v/>
      </c>
      <c r="Q192" s="73" t="str">
        <f t="shared" si="35"/>
        <v/>
      </c>
      <c r="R192" s="73" t="str">
        <f t="shared" si="36"/>
        <v/>
      </c>
      <c r="S192" s="64" t="str">
        <f t="shared" si="42"/>
        <v/>
      </c>
      <c r="T192" s="107" t="str">
        <f t="shared" si="37"/>
        <v/>
      </c>
      <c r="U192" s="74" t="str">
        <f t="shared" si="38"/>
        <v/>
      </c>
      <c r="V192" s="74"/>
      <c r="W192" s="74"/>
      <c r="Z192" s="61">
        <f t="shared" si="39"/>
        <v>0</v>
      </c>
    </row>
    <row r="193" spans="2:26" ht="31.9" customHeight="1" x14ac:dyDescent="0.25">
      <c r="B193" s="61">
        <f t="shared" si="31"/>
        <v>0</v>
      </c>
      <c r="C193" s="61" t="str">
        <f t="shared" si="43"/>
        <v/>
      </c>
      <c r="D193" s="61">
        <v>179</v>
      </c>
      <c r="E193" s="61" t="str">
        <f>IF(ISNUMBER(SMALL(Order_Form!$D:$D,1+($D193))),(VLOOKUP(SMALL(Order_Form!$D:$D,1+($D193)),Order_Form!$C:$Q,3,FALSE)),"")</f>
        <v/>
      </c>
      <c r="G193" s="64" t="str">
        <f>IFERROR(IF(E193=2,$AF$1,IF(AND(ISNUMBER(SMALL(Order_Form!$D:$D,1+($D193))),VLOOKUP(SMALL(Order_Form!$D:$D,1+($D193)),Order_Form!$C:$Q,6,FALSE)&gt;0),(VLOOKUP(SMALL(Order_Form!$D:$D,1+($D193)),Order_Form!$C:$Q,6,FALSE)),"")),"")</f>
        <v/>
      </c>
      <c r="H193" s="68" t="str">
        <f>IF(ISNUMBER(SMALL(Order_Form!$D:$D,1+($D193))),(VLOOKUP(SMALL(Order_Form!$D:$D,1+($D193)),Order_Form!$C:$Q,7,FALSE)),"")</f>
        <v/>
      </c>
      <c r="I193" s="61"/>
      <c r="J193" s="61"/>
      <c r="K193" s="61"/>
      <c r="L193" s="73" t="str">
        <f t="shared" si="40"/>
        <v/>
      </c>
      <c r="M193" s="64" t="str">
        <f t="shared" si="41"/>
        <v/>
      </c>
      <c r="N193" s="73" t="str">
        <f t="shared" si="32"/>
        <v/>
      </c>
      <c r="O193" s="73" t="str">
        <f t="shared" si="33"/>
        <v/>
      </c>
      <c r="P193" s="73" t="str">
        <f t="shared" si="34"/>
        <v/>
      </c>
      <c r="Q193" s="73" t="str">
        <f t="shared" si="35"/>
        <v/>
      </c>
      <c r="R193" s="73" t="str">
        <f t="shared" si="36"/>
        <v/>
      </c>
      <c r="S193" s="64" t="str">
        <f t="shared" si="42"/>
        <v/>
      </c>
      <c r="T193" s="107" t="str">
        <f t="shared" si="37"/>
        <v/>
      </c>
      <c r="U193" s="74" t="str">
        <f t="shared" si="38"/>
        <v/>
      </c>
      <c r="V193" s="74"/>
      <c r="W193" s="74"/>
      <c r="Z193" s="61">
        <f t="shared" si="39"/>
        <v>0</v>
      </c>
    </row>
    <row r="194" spans="2:26" ht="31.9" customHeight="1" x14ac:dyDescent="0.25">
      <c r="B194" s="61">
        <f t="shared" si="31"/>
        <v>0</v>
      </c>
      <c r="C194" s="61" t="str">
        <f t="shared" si="43"/>
        <v/>
      </c>
      <c r="D194" s="61">
        <v>180</v>
      </c>
      <c r="E194" s="61" t="str">
        <f>IF(ISNUMBER(SMALL(Order_Form!$D:$D,1+($D194))),(VLOOKUP(SMALL(Order_Form!$D:$D,1+($D194)),Order_Form!$C:$Q,3,FALSE)),"")</f>
        <v/>
      </c>
      <c r="G194" s="64" t="str">
        <f>IFERROR(IF(E194=2,$AF$1,IF(AND(ISNUMBER(SMALL(Order_Form!$D:$D,1+($D194))),VLOOKUP(SMALL(Order_Form!$D:$D,1+($D194)),Order_Form!$C:$Q,6,FALSE)&gt;0),(VLOOKUP(SMALL(Order_Form!$D:$D,1+($D194)),Order_Form!$C:$Q,6,FALSE)),"")),"")</f>
        <v/>
      </c>
      <c r="H194" s="68" t="str">
        <f>IF(ISNUMBER(SMALL(Order_Form!$D:$D,1+($D194))),(VLOOKUP(SMALL(Order_Form!$D:$D,1+($D194)),Order_Form!$C:$Q,7,FALSE)),"")</f>
        <v/>
      </c>
      <c r="I194" s="61"/>
      <c r="J194" s="61"/>
      <c r="K194" s="61"/>
      <c r="L194" s="73" t="str">
        <f t="shared" si="40"/>
        <v/>
      </c>
      <c r="M194" s="64" t="str">
        <f t="shared" si="41"/>
        <v/>
      </c>
      <c r="N194" s="73" t="str">
        <f t="shared" si="32"/>
        <v/>
      </c>
      <c r="O194" s="73" t="str">
        <f t="shared" si="33"/>
        <v/>
      </c>
      <c r="P194" s="73" t="str">
        <f t="shared" si="34"/>
        <v/>
      </c>
      <c r="Q194" s="73" t="str">
        <f t="shared" si="35"/>
        <v/>
      </c>
      <c r="R194" s="73" t="str">
        <f t="shared" si="36"/>
        <v/>
      </c>
      <c r="S194" s="64" t="str">
        <f t="shared" si="42"/>
        <v/>
      </c>
      <c r="T194" s="107" t="str">
        <f t="shared" si="37"/>
        <v/>
      </c>
      <c r="U194" s="74" t="str">
        <f t="shared" si="38"/>
        <v/>
      </c>
      <c r="V194" s="74"/>
      <c r="W194" s="74"/>
      <c r="Z194" s="61">
        <f t="shared" si="39"/>
        <v>0</v>
      </c>
    </row>
    <row r="195" spans="2:26" ht="31.9" customHeight="1" x14ac:dyDescent="0.25">
      <c r="B195" s="61">
        <f t="shared" si="31"/>
        <v>0</v>
      </c>
      <c r="C195" s="61" t="str">
        <f t="shared" si="43"/>
        <v/>
      </c>
      <c r="D195" s="61">
        <v>181</v>
      </c>
      <c r="E195" s="61" t="str">
        <f>IF(ISNUMBER(SMALL(Order_Form!$D:$D,1+($D195))),(VLOOKUP(SMALL(Order_Form!$D:$D,1+($D195)),Order_Form!$C:$Q,3,FALSE)),"")</f>
        <v/>
      </c>
      <c r="G195" s="64" t="str">
        <f>IFERROR(IF(E195=2,$AF$1,IF(AND(ISNUMBER(SMALL(Order_Form!$D:$D,1+($D195))),VLOOKUP(SMALL(Order_Form!$D:$D,1+($D195)),Order_Form!$C:$Q,6,FALSE)&gt;0),(VLOOKUP(SMALL(Order_Form!$D:$D,1+($D195)),Order_Form!$C:$Q,6,FALSE)),"")),"")</f>
        <v/>
      </c>
      <c r="H195" s="68" t="str">
        <f>IF(ISNUMBER(SMALL(Order_Form!$D:$D,1+($D195))),(VLOOKUP(SMALL(Order_Form!$D:$D,1+($D195)),Order_Form!$C:$Q,7,FALSE)),"")</f>
        <v/>
      </c>
      <c r="I195" s="61"/>
      <c r="J195" s="61"/>
      <c r="K195" s="61"/>
      <c r="L195" s="73" t="str">
        <f t="shared" si="40"/>
        <v/>
      </c>
      <c r="M195" s="64" t="str">
        <f t="shared" si="41"/>
        <v/>
      </c>
      <c r="N195" s="73" t="str">
        <f t="shared" si="32"/>
        <v/>
      </c>
      <c r="O195" s="73" t="str">
        <f t="shared" si="33"/>
        <v/>
      </c>
      <c r="P195" s="73" t="str">
        <f t="shared" si="34"/>
        <v/>
      </c>
      <c r="Q195" s="73" t="str">
        <f t="shared" si="35"/>
        <v/>
      </c>
      <c r="R195" s="73" t="str">
        <f t="shared" si="36"/>
        <v/>
      </c>
      <c r="S195" s="64" t="str">
        <f t="shared" si="42"/>
        <v/>
      </c>
      <c r="T195" s="107" t="str">
        <f t="shared" si="37"/>
        <v/>
      </c>
      <c r="U195" s="74" t="str">
        <f t="shared" si="38"/>
        <v/>
      </c>
      <c r="V195" s="74"/>
      <c r="W195" s="74"/>
      <c r="Z195" s="61">
        <f t="shared" si="39"/>
        <v>0</v>
      </c>
    </row>
    <row r="196" spans="2:26" ht="31.9" customHeight="1" x14ac:dyDescent="0.25">
      <c r="B196" s="61">
        <f t="shared" si="31"/>
        <v>0</v>
      </c>
      <c r="C196" s="61" t="str">
        <f t="shared" si="43"/>
        <v/>
      </c>
      <c r="D196" s="61">
        <v>182</v>
      </c>
      <c r="E196" s="61" t="str">
        <f>IF(ISNUMBER(SMALL(Order_Form!$D:$D,1+($D196))),(VLOOKUP(SMALL(Order_Form!$D:$D,1+($D196)),Order_Form!$C:$Q,3,FALSE)),"")</f>
        <v/>
      </c>
      <c r="G196" s="64" t="str">
        <f>IFERROR(IF(E196=2,$AF$1,IF(AND(ISNUMBER(SMALL(Order_Form!$D:$D,1+($D196))),VLOOKUP(SMALL(Order_Form!$D:$D,1+($D196)),Order_Form!$C:$Q,6,FALSE)&gt;0),(VLOOKUP(SMALL(Order_Form!$D:$D,1+($D196)),Order_Form!$C:$Q,6,FALSE)),"")),"")</f>
        <v/>
      </c>
      <c r="H196" s="68" t="str">
        <f>IF(ISNUMBER(SMALL(Order_Form!$D:$D,1+($D196))),(VLOOKUP(SMALL(Order_Form!$D:$D,1+($D196)),Order_Form!$C:$Q,7,FALSE)),"")</f>
        <v/>
      </c>
      <c r="I196" s="61"/>
      <c r="J196" s="61"/>
      <c r="K196" s="61"/>
      <c r="L196" s="73" t="str">
        <f t="shared" si="40"/>
        <v/>
      </c>
      <c r="M196" s="64" t="str">
        <f t="shared" si="41"/>
        <v/>
      </c>
      <c r="N196" s="73" t="str">
        <f t="shared" si="32"/>
        <v/>
      </c>
      <c r="O196" s="73" t="str">
        <f t="shared" si="33"/>
        <v/>
      </c>
      <c r="P196" s="73" t="str">
        <f t="shared" si="34"/>
        <v/>
      </c>
      <c r="Q196" s="73" t="str">
        <f t="shared" si="35"/>
        <v/>
      </c>
      <c r="R196" s="73" t="str">
        <f t="shared" si="36"/>
        <v/>
      </c>
      <c r="S196" s="64" t="str">
        <f t="shared" si="42"/>
        <v/>
      </c>
      <c r="T196" s="107" t="str">
        <f t="shared" si="37"/>
        <v/>
      </c>
      <c r="U196" s="74" t="str">
        <f t="shared" si="38"/>
        <v/>
      </c>
      <c r="V196" s="74"/>
      <c r="W196" s="74"/>
      <c r="Z196" s="61">
        <f t="shared" si="39"/>
        <v>0</v>
      </c>
    </row>
    <row r="197" spans="2:26" ht="31.9" customHeight="1" x14ac:dyDescent="0.25">
      <c r="B197" s="61">
        <f t="shared" si="31"/>
        <v>0</v>
      </c>
      <c r="C197" s="61" t="str">
        <f t="shared" si="43"/>
        <v/>
      </c>
      <c r="D197" s="61">
        <v>183</v>
      </c>
      <c r="E197" s="61" t="str">
        <f>IF(ISNUMBER(SMALL(Order_Form!$D:$D,1+($D197))),(VLOOKUP(SMALL(Order_Form!$D:$D,1+($D197)),Order_Form!$C:$Q,3,FALSE)),"")</f>
        <v/>
      </c>
      <c r="G197" s="64" t="str">
        <f>IFERROR(IF(E197=2,$AF$1,IF(AND(ISNUMBER(SMALL(Order_Form!$D:$D,1+($D197))),VLOOKUP(SMALL(Order_Form!$D:$D,1+($D197)),Order_Form!$C:$Q,6,FALSE)&gt;0),(VLOOKUP(SMALL(Order_Form!$D:$D,1+($D197)),Order_Form!$C:$Q,6,FALSE)),"")),"")</f>
        <v/>
      </c>
      <c r="H197" s="68" t="str">
        <f>IF(ISNUMBER(SMALL(Order_Form!$D:$D,1+($D197))),(VLOOKUP(SMALL(Order_Form!$D:$D,1+($D197)),Order_Form!$C:$Q,7,FALSE)),"")</f>
        <v/>
      </c>
      <c r="I197" s="61"/>
      <c r="J197" s="61"/>
      <c r="K197" s="61"/>
      <c r="L197" s="73" t="str">
        <f t="shared" si="40"/>
        <v/>
      </c>
      <c r="M197" s="64" t="str">
        <f t="shared" si="41"/>
        <v/>
      </c>
      <c r="N197" s="73" t="str">
        <f t="shared" si="32"/>
        <v/>
      </c>
      <c r="O197" s="73" t="str">
        <f t="shared" si="33"/>
        <v/>
      </c>
      <c r="P197" s="73" t="str">
        <f t="shared" si="34"/>
        <v/>
      </c>
      <c r="Q197" s="73" t="str">
        <f t="shared" si="35"/>
        <v/>
      </c>
      <c r="R197" s="73" t="str">
        <f t="shared" si="36"/>
        <v/>
      </c>
      <c r="S197" s="64" t="str">
        <f t="shared" si="42"/>
        <v/>
      </c>
      <c r="T197" s="107" t="str">
        <f t="shared" si="37"/>
        <v/>
      </c>
      <c r="U197" s="74" t="str">
        <f t="shared" si="38"/>
        <v/>
      </c>
      <c r="V197" s="74"/>
      <c r="W197" s="74"/>
      <c r="Z197" s="61">
        <f t="shared" si="39"/>
        <v>0</v>
      </c>
    </row>
    <row r="198" spans="2:26" ht="31.9" customHeight="1" x14ac:dyDescent="0.25">
      <c r="B198" s="61">
        <f t="shared" si="31"/>
        <v>0</v>
      </c>
      <c r="C198" s="61" t="str">
        <f t="shared" si="43"/>
        <v/>
      </c>
      <c r="D198" s="61">
        <v>184</v>
      </c>
      <c r="E198" s="61" t="str">
        <f>IF(ISNUMBER(SMALL(Order_Form!$D:$D,1+($D198))),(VLOOKUP(SMALL(Order_Form!$D:$D,1+($D198)),Order_Form!$C:$Q,3,FALSE)),"")</f>
        <v/>
      </c>
      <c r="G198" s="64" t="str">
        <f>IFERROR(IF(E198=2,$AF$1,IF(AND(ISNUMBER(SMALL(Order_Form!$D:$D,1+($D198))),VLOOKUP(SMALL(Order_Form!$D:$D,1+($D198)),Order_Form!$C:$Q,6,FALSE)&gt;0),(VLOOKUP(SMALL(Order_Form!$D:$D,1+($D198)),Order_Form!$C:$Q,6,FALSE)),"")),"")</f>
        <v/>
      </c>
      <c r="H198" s="68" t="str">
        <f>IF(ISNUMBER(SMALL(Order_Form!$D:$D,1+($D198))),(VLOOKUP(SMALL(Order_Form!$D:$D,1+($D198)),Order_Form!$C:$Q,7,FALSE)),"")</f>
        <v/>
      </c>
      <c r="I198" s="61"/>
      <c r="J198" s="61"/>
      <c r="K198" s="61"/>
      <c r="L198" s="73" t="str">
        <f t="shared" si="40"/>
        <v/>
      </c>
      <c r="M198" s="64" t="str">
        <f t="shared" si="41"/>
        <v/>
      </c>
      <c r="N198" s="73" t="str">
        <f t="shared" si="32"/>
        <v/>
      </c>
      <c r="O198" s="73" t="str">
        <f t="shared" si="33"/>
        <v/>
      </c>
      <c r="P198" s="73" t="str">
        <f t="shared" si="34"/>
        <v/>
      </c>
      <c r="Q198" s="73" t="str">
        <f t="shared" si="35"/>
        <v/>
      </c>
      <c r="R198" s="73" t="str">
        <f t="shared" si="36"/>
        <v/>
      </c>
      <c r="S198" s="64" t="str">
        <f t="shared" si="42"/>
        <v/>
      </c>
      <c r="T198" s="107" t="str">
        <f t="shared" si="37"/>
        <v/>
      </c>
      <c r="U198" s="74" t="str">
        <f t="shared" si="38"/>
        <v/>
      </c>
      <c r="V198" s="74"/>
      <c r="W198" s="74"/>
      <c r="Z198" s="61">
        <f t="shared" si="39"/>
        <v>0</v>
      </c>
    </row>
    <row r="199" spans="2:26" ht="31.9" customHeight="1" x14ac:dyDescent="0.25">
      <c r="B199" s="61">
        <f t="shared" si="31"/>
        <v>0</v>
      </c>
      <c r="C199" s="61" t="str">
        <f t="shared" si="43"/>
        <v/>
      </c>
      <c r="D199" s="61">
        <v>185</v>
      </c>
      <c r="E199" s="61" t="str">
        <f>IF(ISNUMBER(SMALL(Order_Form!$D:$D,1+($D199))),(VLOOKUP(SMALL(Order_Form!$D:$D,1+($D199)),Order_Form!$C:$Q,3,FALSE)),"")</f>
        <v/>
      </c>
      <c r="G199" s="64" t="str">
        <f>IFERROR(IF(E199=2,$AF$1,IF(AND(ISNUMBER(SMALL(Order_Form!$D:$D,1+($D199))),VLOOKUP(SMALL(Order_Form!$D:$D,1+($D199)),Order_Form!$C:$Q,6,FALSE)&gt;0),(VLOOKUP(SMALL(Order_Form!$D:$D,1+($D199)),Order_Form!$C:$Q,6,FALSE)),"")),"")</f>
        <v/>
      </c>
      <c r="H199" s="68" t="str">
        <f>IF(ISNUMBER(SMALL(Order_Form!$D:$D,1+($D199))),(VLOOKUP(SMALL(Order_Form!$D:$D,1+($D199)),Order_Form!$C:$Q,7,FALSE)),"")</f>
        <v/>
      </c>
      <c r="I199" s="61"/>
      <c r="J199" s="61"/>
      <c r="K199" s="61"/>
      <c r="L199" s="73" t="str">
        <f t="shared" si="40"/>
        <v/>
      </c>
      <c r="M199" s="64" t="str">
        <f t="shared" si="41"/>
        <v/>
      </c>
      <c r="N199" s="73" t="str">
        <f t="shared" si="32"/>
        <v/>
      </c>
      <c r="O199" s="73" t="str">
        <f t="shared" si="33"/>
        <v/>
      </c>
      <c r="P199" s="73" t="str">
        <f t="shared" si="34"/>
        <v/>
      </c>
      <c r="Q199" s="73" t="str">
        <f t="shared" si="35"/>
        <v/>
      </c>
      <c r="R199" s="73" t="str">
        <f t="shared" si="36"/>
        <v/>
      </c>
      <c r="S199" s="64" t="str">
        <f t="shared" si="42"/>
        <v/>
      </c>
      <c r="T199" s="107" t="str">
        <f t="shared" si="37"/>
        <v/>
      </c>
      <c r="U199" s="74" t="str">
        <f t="shared" si="38"/>
        <v/>
      </c>
      <c r="V199" s="74"/>
      <c r="W199" s="74"/>
      <c r="Z199" s="61">
        <f t="shared" si="39"/>
        <v>0</v>
      </c>
    </row>
    <row r="200" spans="2:26" ht="31.9" customHeight="1" x14ac:dyDescent="0.25">
      <c r="B200" s="61">
        <f t="shared" si="31"/>
        <v>0</v>
      </c>
      <c r="C200" s="61" t="str">
        <f t="shared" si="43"/>
        <v/>
      </c>
      <c r="D200" s="61">
        <v>186</v>
      </c>
      <c r="E200" s="61" t="str">
        <f>IF(ISNUMBER(SMALL(Order_Form!$D:$D,1+($D200))),(VLOOKUP(SMALL(Order_Form!$D:$D,1+($D200)),Order_Form!$C:$Q,3,FALSE)),"")</f>
        <v/>
      </c>
      <c r="G200" s="64" t="str">
        <f>IFERROR(IF(E200=2,$AF$1,IF(AND(ISNUMBER(SMALL(Order_Form!$D:$D,1+($D200))),VLOOKUP(SMALL(Order_Form!$D:$D,1+($D200)),Order_Form!$C:$Q,6,FALSE)&gt;0),(VLOOKUP(SMALL(Order_Form!$D:$D,1+($D200)),Order_Form!$C:$Q,6,FALSE)),"")),"")</f>
        <v/>
      </c>
      <c r="H200" s="68" t="str">
        <f>IF(ISNUMBER(SMALL(Order_Form!$D:$D,1+($D200))),(VLOOKUP(SMALL(Order_Form!$D:$D,1+($D200)),Order_Form!$C:$Q,7,FALSE)),"")</f>
        <v/>
      </c>
      <c r="I200" s="61"/>
      <c r="J200" s="61"/>
      <c r="K200" s="61"/>
      <c r="L200" s="73" t="str">
        <f t="shared" si="40"/>
        <v/>
      </c>
      <c r="M200" s="64" t="str">
        <f t="shared" si="41"/>
        <v/>
      </c>
      <c r="N200" s="73" t="str">
        <f t="shared" si="32"/>
        <v/>
      </c>
      <c r="O200" s="73" t="str">
        <f t="shared" si="33"/>
        <v/>
      </c>
      <c r="P200" s="73" t="str">
        <f t="shared" si="34"/>
        <v/>
      </c>
      <c r="Q200" s="73" t="str">
        <f t="shared" si="35"/>
        <v/>
      </c>
      <c r="R200" s="73" t="str">
        <f t="shared" si="36"/>
        <v/>
      </c>
      <c r="S200" s="64" t="str">
        <f t="shared" si="42"/>
        <v/>
      </c>
      <c r="T200" s="107" t="str">
        <f t="shared" si="37"/>
        <v/>
      </c>
      <c r="U200" s="74" t="str">
        <f t="shared" si="38"/>
        <v/>
      </c>
      <c r="V200" s="74"/>
      <c r="W200" s="74"/>
      <c r="Z200" s="61">
        <f t="shared" si="39"/>
        <v>0</v>
      </c>
    </row>
    <row r="201" spans="2:26" ht="31.9" customHeight="1" x14ac:dyDescent="0.25">
      <c r="B201" s="61">
        <f t="shared" si="31"/>
        <v>0</v>
      </c>
      <c r="C201" s="61" t="str">
        <f t="shared" si="43"/>
        <v/>
      </c>
      <c r="D201" s="61">
        <v>187</v>
      </c>
      <c r="E201" s="61" t="str">
        <f>IF(ISNUMBER(SMALL(Order_Form!$D:$D,1+($D201))),(VLOOKUP(SMALL(Order_Form!$D:$D,1+($D201)),Order_Form!$C:$Q,3,FALSE)),"")</f>
        <v/>
      </c>
      <c r="G201" s="64" t="str">
        <f>IFERROR(IF(E201=2,$AF$1,IF(AND(ISNUMBER(SMALL(Order_Form!$D:$D,1+($D201))),VLOOKUP(SMALL(Order_Form!$D:$D,1+($D201)),Order_Form!$C:$Q,6,FALSE)&gt;0),(VLOOKUP(SMALL(Order_Form!$D:$D,1+($D201)),Order_Form!$C:$Q,6,FALSE)),"")),"")</f>
        <v/>
      </c>
      <c r="H201" s="68" t="str">
        <f>IF(ISNUMBER(SMALL(Order_Form!$D:$D,1+($D201))),(VLOOKUP(SMALL(Order_Form!$D:$D,1+($D201)),Order_Form!$C:$Q,7,FALSE)),"")</f>
        <v/>
      </c>
      <c r="I201" s="61"/>
      <c r="J201" s="61"/>
      <c r="K201" s="61"/>
      <c r="L201" s="73" t="str">
        <f t="shared" si="40"/>
        <v/>
      </c>
      <c r="M201" s="64" t="str">
        <f t="shared" si="41"/>
        <v/>
      </c>
      <c r="N201" s="73" t="str">
        <f t="shared" si="32"/>
        <v/>
      </c>
      <c r="O201" s="73" t="str">
        <f t="shared" si="33"/>
        <v/>
      </c>
      <c r="P201" s="73" t="str">
        <f t="shared" si="34"/>
        <v/>
      </c>
      <c r="Q201" s="73" t="str">
        <f t="shared" si="35"/>
        <v/>
      </c>
      <c r="R201" s="73" t="str">
        <f t="shared" si="36"/>
        <v/>
      </c>
      <c r="S201" s="64" t="str">
        <f t="shared" si="42"/>
        <v/>
      </c>
      <c r="T201" s="107" t="str">
        <f t="shared" si="37"/>
        <v/>
      </c>
      <c r="U201" s="74" t="str">
        <f t="shared" si="38"/>
        <v/>
      </c>
      <c r="V201" s="74"/>
      <c r="W201" s="74"/>
      <c r="Z201" s="61">
        <f t="shared" si="39"/>
        <v>0</v>
      </c>
    </row>
    <row r="202" spans="2:26" ht="31.9" customHeight="1" x14ac:dyDescent="0.25">
      <c r="B202" s="61">
        <f t="shared" si="31"/>
        <v>0</v>
      </c>
      <c r="C202" s="61" t="str">
        <f t="shared" si="43"/>
        <v/>
      </c>
      <c r="D202" s="61">
        <v>188</v>
      </c>
      <c r="E202" s="61" t="str">
        <f>IF(ISNUMBER(SMALL(Order_Form!$D:$D,1+($D202))),(VLOOKUP(SMALL(Order_Form!$D:$D,1+($D202)),Order_Form!$C:$Q,3,FALSE)),"")</f>
        <v/>
      </c>
      <c r="G202" s="64" t="str">
        <f>IFERROR(IF(E202=2,$AF$1,IF(AND(ISNUMBER(SMALL(Order_Form!$D:$D,1+($D202))),VLOOKUP(SMALL(Order_Form!$D:$D,1+($D202)),Order_Form!$C:$Q,6,FALSE)&gt;0),(VLOOKUP(SMALL(Order_Form!$D:$D,1+($D202)),Order_Form!$C:$Q,6,FALSE)),"")),"")</f>
        <v/>
      </c>
      <c r="H202" s="68" t="str">
        <f>IF(ISNUMBER(SMALL(Order_Form!$D:$D,1+($D202))),(VLOOKUP(SMALL(Order_Form!$D:$D,1+($D202)),Order_Form!$C:$Q,7,FALSE)),"")</f>
        <v/>
      </c>
      <c r="I202" s="61"/>
      <c r="J202" s="61"/>
      <c r="K202" s="61"/>
      <c r="L202" s="73" t="str">
        <f t="shared" si="40"/>
        <v/>
      </c>
      <c r="M202" s="64" t="str">
        <f t="shared" si="41"/>
        <v/>
      </c>
      <c r="N202" s="73" t="str">
        <f t="shared" si="32"/>
        <v/>
      </c>
      <c r="O202" s="73" t="str">
        <f t="shared" si="33"/>
        <v/>
      </c>
      <c r="P202" s="73" t="str">
        <f t="shared" si="34"/>
        <v/>
      </c>
      <c r="Q202" s="73" t="str">
        <f t="shared" si="35"/>
        <v/>
      </c>
      <c r="R202" s="73" t="str">
        <f t="shared" si="36"/>
        <v/>
      </c>
      <c r="S202" s="64" t="str">
        <f t="shared" si="42"/>
        <v/>
      </c>
      <c r="T202" s="107" t="str">
        <f t="shared" si="37"/>
        <v/>
      </c>
      <c r="U202" s="74" t="str">
        <f t="shared" si="38"/>
        <v/>
      </c>
      <c r="V202" s="74"/>
      <c r="W202" s="74"/>
      <c r="Z202" s="61">
        <f t="shared" si="39"/>
        <v>0</v>
      </c>
    </row>
    <row r="203" spans="2:26" ht="31.9" customHeight="1" x14ac:dyDescent="0.25">
      <c r="B203" s="61">
        <f t="shared" si="31"/>
        <v>0</v>
      </c>
      <c r="C203" s="61" t="str">
        <f t="shared" si="43"/>
        <v/>
      </c>
      <c r="D203" s="61">
        <v>189</v>
      </c>
      <c r="E203" s="61" t="str">
        <f>IF(ISNUMBER(SMALL(Order_Form!$D:$D,1+($D203))),(VLOOKUP(SMALL(Order_Form!$D:$D,1+($D203)),Order_Form!$C:$Q,3,FALSE)),"")</f>
        <v/>
      </c>
      <c r="G203" s="64" t="str">
        <f>IFERROR(IF(E203=2,$AF$1,IF(AND(ISNUMBER(SMALL(Order_Form!$D:$D,1+($D203))),VLOOKUP(SMALL(Order_Form!$D:$D,1+($D203)),Order_Form!$C:$Q,6,FALSE)&gt;0),(VLOOKUP(SMALL(Order_Form!$D:$D,1+($D203)),Order_Form!$C:$Q,6,FALSE)),"")),"")</f>
        <v/>
      </c>
      <c r="H203" s="68" t="str">
        <f>IF(ISNUMBER(SMALL(Order_Form!$D:$D,1+($D203))),(VLOOKUP(SMALL(Order_Form!$D:$D,1+($D203)),Order_Form!$C:$Q,7,FALSE)),"")</f>
        <v/>
      </c>
      <c r="I203" s="61"/>
      <c r="J203" s="61"/>
      <c r="K203" s="61"/>
      <c r="L203" s="73" t="str">
        <f t="shared" si="40"/>
        <v/>
      </c>
      <c r="M203" s="64" t="str">
        <f t="shared" si="41"/>
        <v/>
      </c>
      <c r="N203" s="73" t="str">
        <f t="shared" si="32"/>
        <v/>
      </c>
      <c r="O203" s="73" t="str">
        <f t="shared" si="33"/>
        <v/>
      </c>
      <c r="P203" s="73" t="str">
        <f t="shared" si="34"/>
        <v/>
      </c>
      <c r="Q203" s="73" t="str">
        <f t="shared" si="35"/>
        <v/>
      </c>
      <c r="R203" s="73" t="str">
        <f t="shared" si="36"/>
        <v/>
      </c>
      <c r="S203" s="64" t="str">
        <f t="shared" si="42"/>
        <v/>
      </c>
      <c r="T203" s="107" t="str">
        <f t="shared" si="37"/>
        <v/>
      </c>
      <c r="U203" s="74" t="str">
        <f t="shared" si="38"/>
        <v/>
      </c>
      <c r="V203" s="74"/>
      <c r="W203" s="74"/>
      <c r="Z203" s="61">
        <f t="shared" si="39"/>
        <v>0</v>
      </c>
    </row>
    <row r="204" spans="2:26" ht="31.9" customHeight="1" x14ac:dyDescent="0.25">
      <c r="B204" s="61">
        <f t="shared" si="31"/>
        <v>0</v>
      </c>
      <c r="C204" s="61" t="str">
        <f t="shared" si="43"/>
        <v/>
      </c>
      <c r="D204" s="61">
        <v>190</v>
      </c>
      <c r="E204" s="61" t="str">
        <f>IF(ISNUMBER(SMALL(Order_Form!$D:$D,1+($D204))),(VLOOKUP(SMALL(Order_Form!$D:$D,1+($D204)),Order_Form!$C:$Q,3,FALSE)),"")</f>
        <v/>
      </c>
      <c r="G204" s="64" t="str">
        <f>IFERROR(IF(E204=2,$AF$1,IF(AND(ISNUMBER(SMALL(Order_Form!$D:$D,1+($D204))),VLOOKUP(SMALL(Order_Form!$D:$D,1+($D204)),Order_Form!$C:$Q,6,FALSE)&gt;0),(VLOOKUP(SMALL(Order_Form!$D:$D,1+($D204)),Order_Form!$C:$Q,6,FALSE)),"")),"")</f>
        <v/>
      </c>
      <c r="H204" s="68" t="str">
        <f>IF(ISNUMBER(SMALL(Order_Form!$D:$D,1+($D204))),(VLOOKUP(SMALL(Order_Form!$D:$D,1+($D204)),Order_Form!$C:$Q,7,FALSE)),"")</f>
        <v/>
      </c>
      <c r="I204" s="61"/>
      <c r="J204" s="61"/>
      <c r="K204" s="61"/>
      <c r="L204" s="73" t="str">
        <f t="shared" si="40"/>
        <v/>
      </c>
      <c r="M204" s="64" t="str">
        <f t="shared" si="41"/>
        <v/>
      </c>
      <c r="N204" s="73" t="str">
        <f t="shared" si="32"/>
        <v/>
      </c>
      <c r="O204" s="73" t="str">
        <f t="shared" si="33"/>
        <v/>
      </c>
      <c r="P204" s="73" t="str">
        <f t="shared" si="34"/>
        <v/>
      </c>
      <c r="Q204" s="73" t="str">
        <f t="shared" si="35"/>
        <v/>
      </c>
      <c r="R204" s="73" t="str">
        <f t="shared" si="36"/>
        <v/>
      </c>
      <c r="S204" s="64" t="str">
        <f t="shared" si="42"/>
        <v/>
      </c>
      <c r="T204" s="107" t="str">
        <f t="shared" si="37"/>
        <v/>
      </c>
      <c r="U204" s="74" t="str">
        <f t="shared" si="38"/>
        <v/>
      </c>
      <c r="V204" s="74"/>
      <c r="W204" s="74"/>
      <c r="Z204" s="61">
        <f t="shared" si="39"/>
        <v>0</v>
      </c>
    </row>
    <row r="205" spans="2:26" ht="31.9" customHeight="1" x14ac:dyDescent="0.25">
      <c r="B205" s="61">
        <f t="shared" si="31"/>
        <v>0</v>
      </c>
      <c r="C205" s="61" t="str">
        <f t="shared" si="43"/>
        <v/>
      </c>
      <c r="D205" s="61">
        <v>191</v>
      </c>
      <c r="E205" s="61" t="str">
        <f>IF(ISNUMBER(SMALL(Order_Form!$D:$D,1+($D205))),(VLOOKUP(SMALL(Order_Form!$D:$D,1+($D205)),Order_Form!$C:$Q,3,FALSE)),"")</f>
        <v/>
      </c>
      <c r="G205" s="64" t="str">
        <f>IFERROR(IF(E205=2,$AF$1,IF(AND(ISNUMBER(SMALL(Order_Form!$D:$D,1+($D205))),VLOOKUP(SMALL(Order_Form!$D:$D,1+($D205)),Order_Form!$C:$Q,6,FALSE)&gt;0),(VLOOKUP(SMALL(Order_Form!$D:$D,1+($D205)),Order_Form!$C:$Q,6,FALSE)),"")),"")</f>
        <v/>
      </c>
      <c r="H205" s="68" t="str">
        <f>IF(ISNUMBER(SMALL(Order_Form!$D:$D,1+($D205))),(VLOOKUP(SMALL(Order_Form!$D:$D,1+($D205)),Order_Form!$C:$Q,7,FALSE)),"")</f>
        <v/>
      </c>
      <c r="I205" s="61"/>
      <c r="J205" s="61"/>
      <c r="K205" s="61"/>
      <c r="L205" s="73" t="str">
        <f t="shared" si="40"/>
        <v/>
      </c>
      <c r="M205" s="64" t="str">
        <f t="shared" si="41"/>
        <v/>
      </c>
      <c r="N205" s="73" t="str">
        <f t="shared" si="32"/>
        <v/>
      </c>
      <c r="O205" s="73" t="str">
        <f t="shared" si="33"/>
        <v/>
      </c>
      <c r="P205" s="73" t="str">
        <f t="shared" si="34"/>
        <v/>
      </c>
      <c r="Q205" s="73" t="str">
        <f t="shared" si="35"/>
        <v/>
      </c>
      <c r="R205" s="73" t="str">
        <f t="shared" si="36"/>
        <v/>
      </c>
      <c r="S205" s="64" t="str">
        <f t="shared" si="42"/>
        <v/>
      </c>
      <c r="T205" s="107" t="str">
        <f t="shared" si="37"/>
        <v/>
      </c>
      <c r="U205" s="74" t="str">
        <f t="shared" si="38"/>
        <v/>
      </c>
      <c r="V205" s="74"/>
      <c r="W205" s="74"/>
      <c r="Z205" s="61">
        <f t="shared" si="39"/>
        <v>0</v>
      </c>
    </row>
    <row r="206" spans="2:26" ht="31.9" customHeight="1" x14ac:dyDescent="0.25">
      <c r="B206" s="61">
        <f t="shared" ref="B206:B269" si="44">IF(AND(G206&gt;0,ISNONTEXT(G206)),1,0)</f>
        <v>0</v>
      </c>
      <c r="C206" s="61" t="str">
        <f t="shared" si="43"/>
        <v/>
      </c>
      <c r="D206" s="61">
        <v>192</v>
      </c>
      <c r="E206" s="61" t="str">
        <f>IF(ISNUMBER(SMALL(Order_Form!$D:$D,1+($D206))),(VLOOKUP(SMALL(Order_Form!$D:$D,1+($D206)),Order_Form!$C:$Q,3,FALSE)),"")</f>
        <v/>
      </c>
      <c r="G206" s="64" t="str">
        <f>IFERROR(IF(E206=2,$AF$1,IF(AND(ISNUMBER(SMALL(Order_Form!$D:$D,1+($D206))),VLOOKUP(SMALL(Order_Form!$D:$D,1+($D206)),Order_Form!$C:$Q,6,FALSE)&gt;0),(VLOOKUP(SMALL(Order_Form!$D:$D,1+($D206)),Order_Form!$C:$Q,6,FALSE)),"")),"")</f>
        <v/>
      </c>
      <c r="H206" s="68" t="str">
        <f>IF(ISNUMBER(SMALL(Order_Form!$D:$D,1+($D206))),(VLOOKUP(SMALL(Order_Form!$D:$D,1+($D206)),Order_Form!$C:$Q,7,FALSE)),"")</f>
        <v/>
      </c>
      <c r="I206" s="61"/>
      <c r="J206" s="61"/>
      <c r="K206" s="61"/>
      <c r="L206" s="73" t="str">
        <f t="shared" si="40"/>
        <v/>
      </c>
      <c r="M206" s="64" t="str">
        <f t="shared" si="41"/>
        <v/>
      </c>
      <c r="N206" s="73" t="str">
        <f t="shared" ref="N206:N269" si="45">IF($E206=2,$AH$1,"")</f>
        <v/>
      </c>
      <c r="O206" s="73" t="str">
        <f t="shared" ref="O206:O269" si="46">IF($E206=2,$AI$1,"")</f>
        <v/>
      </c>
      <c r="P206" s="73" t="str">
        <f t="shared" ref="P206:P269" si="47">IF($E206=2,$AK$1,"")</f>
        <v/>
      </c>
      <c r="Q206" s="73" t="str">
        <f t="shared" ref="Q206:Q269" si="48">IF($E206=2,$AL$1,"")</f>
        <v/>
      </c>
      <c r="R206" s="73" t="str">
        <f t="shared" ref="R206:R269" si="49">IF($E206=2,$AM$1,"")</f>
        <v/>
      </c>
      <c r="S206" s="64" t="str">
        <f t="shared" si="42"/>
        <v/>
      </c>
      <c r="T206" s="107" t="str">
        <f t="shared" ref="T206:T269" si="50">IF($E206=2,$AJ$1,"")</f>
        <v/>
      </c>
      <c r="U206" s="74" t="str">
        <f t="shared" ref="U206:U269" si="51">IF($E206=2,$AP$1,"")</f>
        <v/>
      </c>
      <c r="V206" s="74"/>
      <c r="W206" s="74"/>
      <c r="Z206" s="61">
        <f t="shared" ref="Z206:Z269" si="52">IF(OR(B206=1,E206=2),1,0)</f>
        <v>0</v>
      </c>
    </row>
    <row r="207" spans="2:26" ht="31.9" customHeight="1" x14ac:dyDescent="0.25">
      <c r="B207" s="61">
        <f t="shared" si="44"/>
        <v>0</v>
      </c>
      <c r="C207" s="61" t="str">
        <f t="shared" si="43"/>
        <v/>
      </c>
      <c r="D207" s="61">
        <v>193</v>
      </c>
      <c r="E207" s="61" t="str">
        <f>IF(ISNUMBER(SMALL(Order_Form!$D:$D,1+($D207))),(VLOOKUP(SMALL(Order_Form!$D:$D,1+($D207)),Order_Form!$C:$Q,3,FALSE)),"")</f>
        <v/>
      </c>
      <c r="G207" s="64" t="str">
        <f>IFERROR(IF(E207=2,$AF$1,IF(AND(ISNUMBER(SMALL(Order_Form!$D:$D,1+($D207))),VLOOKUP(SMALL(Order_Form!$D:$D,1+($D207)),Order_Form!$C:$Q,6,FALSE)&gt;0),(VLOOKUP(SMALL(Order_Form!$D:$D,1+($D207)),Order_Form!$C:$Q,6,FALSE)),"")),"")</f>
        <v/>
      </c>
      <c r="H207" s="68" t="str">
        <f>IF(ISNUMBER(SMALL(Order_Form!$D:$D,1+($D207))),(VLOOKUP(SMALL(Order_Form!$D:$D,1+($D207)),Order_Form!$C:$Q,7,FALSE)),"")</f>
        <v/>
      </c>
      <c r="I207" s="61"/>
      <c r="J207" s="61"/>
      <c r="K207" s="61"/>
      <c r="L207" s="73" t="str">
        <f t="shared" si="40"/>
        <v/>
      </c>
      <c r="M207" s="64" t="str">
        <f t="shared" si="41"/>
        <v/>
      </c>
      <c r="N207" s="73" t="str">
        <f t="shared" si="45"/>
        <v/>
      </c>
      <c r="O207" s="73" t="str">
        <f t="shared" si="46"/>
        <v/>
      </c>
      <c r="P207" s="73" t="str">
        <f t="shared" si="47"/>
        <v/>
      </c>
      <c r="Q207" s="73" t="str">
        <f t="shared" si="48"/>
        <v/>
      </c>
      <c r="R207" s="73" t="str">
        <f t="shared" si="49"/>
        <v/>
      </c>
      <c r="S207" s="64" t="str">
        <f t="shared" si="42"/>
        <v/>
      </c>
      <c r="T207" s="107" t="str">
        <f t="shared" si="50"/>
        <v/>
      </c>
      <c r="U207" s="74" t="str">
        <f t="shared" si="51"/>
        <v/>
      </c>
      <c r="V207" s="74"/>
      <c r="W207" s="74"/>
      <c r="Z207" s="61">
        <f t="shared" si="52"/>
        <v>0</v>
      </c>
    </row>
    <row r="208" spans="2:26" ht="31.9" customHeight="1" x14ac:dyDescent="0.25">
      <c r="B208" s="61">
        <f t="shared" si="44"/>
        <v>0</v>
      </c>
      <c r="C208" s="61" t="str">
        <f t="shared" si="43"/>
        <v/>
      </c>
      <c r="D208" s="61">
        <v>194</v>
      </c>
      <c r="E208" s="61" t="str">
        <f>IF(ISNUMBER(SMALL(Order_Form!$D:$D,1+($D208))),(VLOOKUP(SMALL(Order_Form!$D:$D,1+($D208)),Order_Form!$C:$Q,3,FALSE)),"")</f>
        <v/>
      </c>
      <c r="G208" s="64" t="str">
        <f>IFERROR(IF(E208=2,$AF$1,IF(AND(ISNUMBER(SMALL(Order_Form!$D:$D,1+($D208))),VLOOKUP(SMALL(Order_Form!$D:$D,1+($D208)),Order_Form!$C:$Q,6,FALSE)&gt;0),(VLOOKUP(SMALL(Order_Form!$D:$D,1+($D208)),Order_Form!$C:$Q,6,FALSE)),"")),"")</f>
        <v/>
      </c>
      <c r="H208" s="68" t="str">
        <f>IF(ISNUMBER(SMALL(Order_Form!$D:$D,1+($D208))),(VLOOKUP(SMALL(Order_Form!$D:$D,1+($D208)),Order_Form!$C:$Q,7,FALSE)),"")</f>
        <v/>
      </c>
      <c r="I208" s="61"/>
      <c r="J208" s="61"/>
      <c r="K208" s="61"/>
      <c r="L208" s="73" t="str">
        <f t="shared" si="40"/>
        <v/>
      </c>
      <c r="M208" s="64" t="str">
        <f t="shared" si="41"/>
        <v/>
      </c>
      <c r="N208" s="73" t="str">
        <f t="shared" si="45"/>
        <v/>
      </c>
      <c r="O208" s="73" t="str">
        <f t="shared" si="46"/>
        <v/>
      </c>
      <c r="P208" s="73" t="str">
        <f t="shared" si="47"/>
        <v/>
      </c>
      <c r="Q208" s="73" t="str">
        <f t="shared" si="48"/>
        <v/>
      </c>
      <c r="R208" s="73" t="str">
        <f t="shared" si="49"/>
        <v/>
      </c>
      <c r="S208" s="64" t="str">
        <f t="shared" si="42"/>
        <v/>
      </c>
      <c r="T208" s="107" t="str">
        <f t="shared" si="50"/>
        <v/>
      </c>
      <c r="U208" s="74" t="str">
        <f t="shared" si="51"/>
        <v/>
      </c>
      <c r="V208" s="74"/>
      <c r="W208" s="74"/>
      <c r="Z208" s="61">
        <f t="shared" si="52"/>
        <v>0</v>
      </c>
    </row>
    <row r="209" spans="2:26" ht="31.9" customHeight="1" x14ac:dyDescent="0.25">
      <c r="B209" s="61">
        <f t="shared" si="44"/>
        <v>0</v>
      </c>
      <c r="C209" s="61" t="str">
        <f t="shared" si="43"/>
        <v/>
      </c>
      <c r="D209" s="61">
        <v>195</v>
      </c>
      <c r="E209" s="61" t="str">
        <f>IF(ISNUMBER(SMALL(Order_Form!$D:$D,1+($D209))),(VLOOKUP(SMALL(Order_Form!$D:$D,1+($D209)),Order_Form!$C:$Q,3,FALSE)),"")</f>
        <v/>
      </c>
      <c r="G209" s="64" t="str">
        <f>IFERROR(IF(E209=2,$AF$1,IF(AND(ISNUMBER(SMALL(Order_Form!$D:$D,1+($D209))),VLOOKUP(SMALL(Order_Form!$D:$D,1+($D209)),Order_Form!$C:$Q,6,FALSE)&gt;0),(VLOOKUP(SMALL(Order_Form!$D:$D,1+($D209)),Order_Form!$C:$Q,6,FALSE)),"")),"")</f>
        <v/>
      </c>
      <c r="H209" s="68" t="str">
        <f>IF(ISNUMBER(SMALL(Order_Form!$D:$D,1+($D209))),(VLOOKUP(SMALL(Order_Form!$D:$D,1+($D209)),Order_Form!$C:$Q,7,FALSE)),"")</f>
        <v/>
      </c>
      <c r="I209" s="61"/>
      <c r="J209" s="61"/>
      <c r="K209" s="61"/>
      <c r="L209" s="73" t="str">
        <f t="shared" si="40"/>
        <v/>
      </c>
      <c r="M209" s="64" t="str">
        <f t="shared" si="41"/>
        <v/>
      </c>
      <c r="N209" s="73" t="str">
        <f t="shared" si="45"/>
        <v/>
      </c>
      <c r="O209" s="73" t="str">
        <f t="shared" si="46"/>
        <v/>
      </c>
      <c r="P209" s="73" t="str">
        <f t="shared" si="47"/>
        <v/>
      </c>
      <c r="Q209" s="73" t="str">
        <f t="shared" si="48"/>
        <v/>
      </c>
      <c r="R209" s="73" t="str">
        <f t="shared" si="49"/>
        <v/>
      </c>
      <c r="S209" s="64" t="str">
        <f t="shared" si="42"/>
        <v/>
      </c>
      <c r="T209" s="107" t="str">
        <f t="shared" si="50"/>
        <v/>
      </c>
      <c r="U209" s="74" t="str">
        <f t="shared" si="51"/>
        <v/>
      </c>
      <c r="V209" s="74"/>
      <c r="W209" s="74"/>
      <c r="Z209" s="61">
        <f t="shared" si="52"/>
        <v>0</v>
      </c>
    </row>
    <row r="210" spans="2:26" ht="31.9" customHeight="1" x14ac:dyDescent="0.25">
      <c r="B210" s="61">
        <f t="shared" si="44"/>
        <v>0</v>
      </c>
      <c r="C210" s="61" t="str">
        <f t="shared" si="43"/>
        <v/>
      </c>
      <c r="D210" s="61">
        <v>196</v>
      </c>
      <c r="E210" s="61" t="str">
        <f>IF(ISNUMBER(SMALL(Order_Form!$D:$D,1+($D210))),(VLOOKUP(SMALL(Order_Form!$D:$D,1+($D210)),Order_Form!$C:$Q,3,FALSE)),"")</f>
        <v/>
      </c>
      <c r="G210" s="64" t="str">
        <f>IFERROR(IF(E210=2,$AF$1,IF(AND(ISNUMBER(SMALL(Order_Form!$D:$D,1+($D210))),VLOOKUP(SMALL(Order_Form!$D:$D,1+($D210)),Order_Form!$C:$Q,6,FALSE)&gt;0),(VLOOKUP(SMALL(Order_Form!$D:$D,1+($D210)),Order_Form!$C:$Q,6,FALSE)),"")),"")</f>
        <v/>
      </c>
      <c r="H210" s="68" t="str">
        <f>IF(ISNUMBER(SMALL(Order_Form!$D:$D,1+($D210))),(VLOOKUP(SMALL(Order_Form!$D:$D,1+($D210)),Order_Form!$C:$Q,7,FALSE)),"")</f>
        <v/>
      </c>
      <c r="I210" s="61"/>
      <c r="J210" s="61"/>
      <c r="K210" s="61"/>
      <c r="L210" s="73" t="str">
        <f t="shared" si="40"/>
        <v/>
      </c>
      <c r="M210" s="64" t="str">
        <f t="shared" si="41"/>
        <v/>
      </c>
      <c r="N210" s="73" t="str">
        <f t="shared" si="45"/>
        <v/>
      </c>
      <c r="O210" s="73" t="str">
        <f t="shared" si="46"/>
        <v/>
      </c>
      <c r="P210" s="73" t="str">
        <f t="shared" si="47"/>
        <v/>
      </c>
      <c r="Q210" s="73" t="str">
        <f t="shared" si="48"/>
        <v/>
      </c>
      <c r="R210" s="73" t="str">
        <f t="shared" si="49"/>
        <v/>
      </c>
      <c r="S210" s="64" t="str">
        <f t="shared" si="42"/>
        <v/>
      </c>
      <c r="T210" s="107" t="str">
        <f t="shared" si="50"/>
        <v/>
      </c>
      <c r="U210" s="74" t="str">
        <f t="shared" si="51"/>
        <v/>
      </c>
      <c r="V210" s="74"/>
      <c r="W210" s="74"/>
      <c r="Z210" s="61">
        <f t="shared" si="52"/>
        <v>0</v>
      </c>
    </row>
    <row r="211" spans="2:26" ht="31.9" customHeight="1" x14ac:dyDescent="0.25">
      <c r="B211" s="61">
        <f t="shared" si="44"/>
        <v>0</v>
      </c>
      <c r="C211" s="61" t="str">
        <f t="shared" si="43"/>
        <v/>
      </c>
      <c r="D211" s="61">
        <v>197</v>
      </c>
      <c r="E211" s="61" t="str">
        <f>IF(ISNUMBER(SMALL(Order_Form!$D:$D,1+($D211))),(VLOOKUP(SMALL(Order_Form!$D:$D,1+($D211)),Order_Form!$C:$Q,3,FALSE)),"")</f>
        <v/>
      </c>
      <c r="G211" s="64" t="str">
        <f>IFERROR(IF(E211=2,$AF$1,IF(AND(ISNUMBER(SMALL(Order_Form!$D:$D,1+($D211))),VLOOKUP(SMALL(Order_Form!$D:$D,1+($D211)),Order_Form!$C:$Q,6,FALSE)&gt;0),(VLOOKUP(SMALL(Order_Form!$D:$D,1+($D211)),Order_Form!$C:$Q,6,FALSE)),"")),"")</f>
        <v/>
      </c>
      <c r="H211" s="68" t="str">
        <f>IF(ISNUMBER(SMALL(Order_Form!$D:$D,1+($D211))),(VLOOKUP(SMALL(Order_Form!$D:$D,1+($D211)),Order_Form!$C:$Q,7,FALSE)),"")</f>
        <v/>
      </c>
      <c r="I211" s="61"/>
      <c r="J211" s="61"/>
      <c r="K211" s="61"/>
      <c r="L211" s="73" t="str">
        <f t="shared" ref="L211:L274" si="53">IF(AND(E211=1,E212=0),"In",IF($E211=2,$AG$1,""))</f>
        <v/>
      </c>
      <c r="M211" s="64" t="str">
        <f t="shared" ref="M211:M274" si="54">IFERROR(IF(AND(E211=1,E212=0),"Used",IF($E211=2,$AN$1,IF(ISBLANK(G211),"",IF(ISNUMBER(L211),G211-L211,"")))),"")</f>
        <v/>
      </c>
      <c r="N211" s="73" t="str">
        <f t="shared" si="45"/>
        <v/>
      </c>
      <c r="O211" s="73" t="str">
        <f t="shared" si="46"/>
        <v/>
      </c>
      <c r="P211" s="73" t="str">
        <f t="shared" si="47"/>
        <v/>
      </c>
      <c r="Q211" s="73" t="str">
        <f t="shared" si="48"/>
        <v/>
      </c>
      <c r="R211" s="73" t="str">
        <f t="shared" si="49"/>
        <v/>
      </c>
      <c r="S211" s="64" t="str">
        <f t="shared" ref="S211:S274" si="55">IF(AND(E211=1,E212=0),"Tracked",IF($E211=2,$AO$1,IF(ISNUMBER(L211),SUM(N211:R211),"")))</f>
        <v/>
      </c>
      <c r="T211" s="107" t="str">
        <f t="shared" si="50"/>
        <v/>
      </c>
      <c r="U211" s="74" t="str">
        <f t="shared" si="51"/>
        <v/>
      </c>
      <c r="V211" s="74"/>
      <c r="W211" s="74"/>
      <c r="Z211" s="61">
        <f t="shared" si="52"/>
        <v>0</v>
      </c>
    </row>
    <row r="212" spans="2:26" ht="31.9" customHeight="1" x14ac:dyDescent="0.25">
      <c r="B212" s="61">
        <f t="shared" si="44"/>
        <v>0</v>
      </c>
      <c r="C212" s="61" t="str">
        <f t="shared" si="43"/>
        <v/>
      </c>
      <c r="D212" s="61">
        <v>198</v>
      </c>
      <c r="E212" s="61" t="str">
        <f>IF(ISNUMBER(SMALL(Order_Form!$D:$D,1+($D212))),(VLOOKUP(SMALL(Order_Form!$D:$D,1+($D212)),Order_Form!$C:$Q,3,FALSE)),"")</f>
        <v/>
      </c>
      <c r="G212" s="64" t="str">
        <f>IFERROR(IF(E212=2,$AF$1,IF(AND(ISNUMBER(SMALL(Order_Form!$D:$D,1+($D212))),VLOOKUP(SMALL(Order_Form!$D:$D,1+($D212)),Order_Form!$C:$Q,6,FALSE)&gt;0),(VLOOKUP(SMALL(Order_Form!$D:$D,1+($D212)),Order_Form!$C:$Q,6,FALSE)),"")),"")</f>
        <v/>
      </c>
      <c r="H212" s="68" t="str">
        <f>IF(ISNUMBER(SMALL(Order_Form!$D:$D,1+($D212))),(VLOOKUP(SMALL(Order_Form!$D:$D,1+($D212)),Order_Form!$C:$Q,7,FALSE)),"")</f>
        <v/>
      </c>
      <c r="I212" s="61"/>
      <c r="J212" s="61"/>
      <c r="K212" s="61"/>
      <c r="L212" s="73" t="str">
        <f t="shared" si="53"/>
        <v/>
      </c>
      <c r="M212" s="64" t="str">
        <f t="shared" si="54"/>
        <v/>
      </c>
      <c r="N212" s="73" t="str">
        <f t="shared" si="45"/>
        <v/>
      </c>
      <c r="O212" s="73" t="str">
        <f t="shared" si="46"/>
        <v/>
      </c>
      <c r="P212" s="73" t="str">
        <f t="shared" si="47"/>
        <v/>
      </c>
      <c r="Q212" s="73" t="str">
        <f t="shared" si="48"/>
        <v/>
      </c>
      <c r="R212" s="73" t="str">
        <f t="shared" si="49"/>
        <v/>
      </c>
      <c r="S212" s="64" t="str">
        <f t="shared" si="55"/>
        <v/>
      </c>
      <c r="T212" s="107" t="str">
        <f t="shared" si="50"/>
        <v/>
      </c>
      <c r="U212" s="74" t="str">
        <f t="shared" si="51"/>
        <v/>
      </c>
      <c r="V212" s="74"/>
      <c r="W212" s="74"/>
      <c r="Z212" s="61">
        <f t="shared" si="52"/>
        <v>0</v>
      </c>
    </row>
    <row r="213" spans="2:26" ht="31.9" customHeight="1" x14ac:dyDescent="0.25">
      <c r="B213" s="61">
        <f t="shared" si="44"/>
        <v>0</v>
      </c>
      <c r="C213" s="61" t="str">
        <f t="shared" si="43"/>
        <v/>
      </c>
      <c r="D213" s="61">
        <v>199</v>
      </c>
      <c r="E213" s="61" t="str">
        <f>IF(ISNUMBER(SMALL(Order_Form!$D:$D,1+($D213))),(VLOOKUP(SMALL(Order_Form!$D:$D,1+($D213)),Order_Form!$C:$Q,3,FALSE)),"")</f>
        <v/>
      </c>
      <c r="G213" s="64" t="str">
        <f>IFERROR(IF(E213=2,$AF$1,IF(AND(ISNUMBER(SMALL(Order_Form!$D:$D,1+($D213))),VLOOKUP(SMALL(Order_Form!$D:$D,1+($D213)),Order_Form!$C:$Q,6,FALSE)&gt;0),(VLOOKUP(SMALL(Order_Form!$D:$D,1+($D213)),Order_Form!$C:$Q,6,FALSE)),"")),"")</f>
        <v/>
      </c>
      <c r="H213" s="68" t="str">
        <f>IF(ISNUMBER(SMALL(Order_Form!$D:$D,1+($D213))),(VLOOKUP(SMALL(Order_Form!$D:$D,1+($D213)),Order_Form!$C:$Q,7,FALSE)),"")</f>
        <v/>
      </c>
      <c r="I213" s="61"/>
      <c r="J213" s="61"/>
      <c r="K213" s="61"/>
      <c r="L213" s="73" t="str">
        <f t="shared" si="53"/>
        <v/>
      </c>
      <c r="M213" s="64" t="str">
        <f t="shared" si="54"/>
        <v/>
      </c>
      <c r="N213" s="73" t="str">
        <f t="shared" si="45"/>
        <v/>
      </c>
      <c r="O213" s="73" t="str">
        <f t="shared" si="46"/>
        <v/>
      </c>
      <c r="P213" s="73" t="str">
        <f t="shared" si="47"/>
        <v/>
      </c>
      <c r="Q213" s="73" t="str">
        <f t="shared" si="48"/>
        <v/>
      </c>
      <c r="R213" s="73" t="str">
        <f t="shared" si="49"/>
        <v/>
      </c>
      <c r="S213" s="64" t="str">
        <f t="shared" si="55"/>
        <v/>
      </c>
      <c r="T213" s="107" t="str">
        <f t="shared" si="50"/>
        <v/>
      </c>
      <c r="U213" s="74" t="str">
        <f t="shared" si="51"/>
        <v/>
      </c>
      <c r="V213" s="74"/>
      <c r="W213" s="74"/>
      <c r="Z213" s="61">
        <f t="shared" si="52"/>
        <v>0</v>
      </c>
    </row>
    <row r="214" spans="2:26" ht="31.9" customHeight="1" x14ac:dyDescent="0.25">
      <c r="B214" s="61">
        <f t="shared" si="44"/>
        <v>0</v>
      </c>
      <c r="C214" s="61" t="str">
        <f t="shared" ref="C214:C277" si="56">IF(B214=1,D214,"")</f>
        <v/>
      </c>
      <c r="D214" s="61">
        <v>200</v>
      </c>
      <c r="E214" s="61" t="str">
        <f>IF(ISNUMBER(SMALL(Order_Form!$D:$D,1+($D214))),(VLOOKUP(SMALL(Order_Form!$D:$D,1+($D214)),Order_Form!$C:$Q,3,FALSE)),"")</f>
        <v/>
      </c>
      <c r="G214" s="64" t="str">
        <f>IFERROR(IF(E214=2,$AF$1,IF(AND(ISNUMBER(SMALL(Order_Form!$D:$D,1+($D214))),VLOOKUP(SMALL(Order_Form!$D:$D,1+($D214)),Order_Form!$C:$Q,6,FALSE)&gt;0),(VLOOKUP(SMALL(Order_Form!$D:$D,1+($D214)),Order_Form!$C:$Q,6,FALSE)),"")),"")</f>
        <v/>
      </c>
      <c r="H214" s="68" t="str">
        <f>IF(ISNUMBER(SMALL(Order_Form!$D:$D,1+($D214))),(VLOOKUP(SMALL(Order_Form!$D:$D,1+($D214)),Order_Form!$C:$Q,7,FALSE)),"")</f>
        <v/>
      </c>
      <c r="I214" s="61"/>
      <c r="J214" s="61"/>
      <c r="K214" s="61"/>
      <c r="L214" s="73" t="str">
        <f t="shared" si="53"/>
        <v/>
      </c>
      <c r="M214" s="64" t="str">
        <f t="shared" si="54"/>
        <v/>
      </c>
      <c r="N214" s="73" t="str">
        <f t="shared" si="45"/>
        <v/>
      </c>
      <c r="O214" s="73" t="str">
        <f t="shared" si="46"/>
        <v/>
      </c>
      <c r="P214" s="73" t="str">
        <f t="shared" si="47"/>
        <v/>
      </c>
      <c r="Q214" s="73" t="str">
        <f t="shared" si="48"/>
        <v/>
      </c>
      <c r="R214" s="73" t="str">
        <f t="shared" si="49"/>
        <v/>
      </c>
      <c r="S214" s="64" t="str">
        <f t="shared" si="55"/>
        <v/>
      </c>
      <c r="T214" s="107" t="str">
        <f t="shared" si="50"/>
        <v/>
      </c>
      <c r="U214" s="74" t="str">
        <f t="shared" si="51"/>
        <v/>
      </c>
      <c r="V214" s="74"/>
      <c r="W214" s="74"/>
      <c r="Z214" s="61">
        <f t="shared" si="52"/>
        <v>0</v>
      </c>
    </row>
    <row r="215" spans="2:26" ht="31.9" customHeight="1" x14ac:dyDescent="0.25">
      <c r="B215" s="61">
        <f t="shared" si="44"/>
        <v>0</v>
      </c>
      <c r="C215" s="61" t="str">
        <f t="shared" si="56"/>
        <v/>
      </c>
      <c r="D215" s="61">
        <v>201</v>
      </c>
      <c r="E215" s="61" t="str">
        <f>IF(ISNUMBER(SMALL(Order_Form!$D:$D,1+($D215))),(VLOOKUP(SMALL(Order_Form!$D:$D,1+($D215)),Order_Form!$C:$Q,3,FALSE)),"")</f>
        <v/>
      </c>
      <c r="G215" s="64" t="str">
        <f>IFERROR(IF(E215=2,$AF$1,IF(AND(ISNUMBER(SMALL(Order_Form!$D:$D,1+($D215))),VLOOKUP(SMALL(Order_Form!$D:$D,1+($D215)),Order_Form!$C:$Q,6,FALSE)&gt;0),(VLOOKUP(SMALL(Order_Form!$D:$D,1+($D215)),Order_Form!$C:$Q,6,FALSE)),"")),"")</f>
        <v/>
      </c>
      <c r="H215" s="68" t="str">
        <f>IF(ISNUMBER(SMALL(Order_Form!$D:$D,1+($D215))),(VLOOKUP(SMALL(Order_Form!$D:$D,1+($D215)),Order_Form!$C:$Q,7,FALSE)),"")</f>
        <v/>
      </c>
      <c r="I215" s="61"/>
      <c r="J215" s="61"/>
      <c r="K215" s="61"/>
      <c r="L215" s="73" t="str">
        <f t="shared" si="53"/>
        <v/>
      </c>
      <c r="M215" s="64" t="str">
        <f t="shared" si="54"/>
        <v/>
      </c>
      <c r="N215" s="73" t="str">
        <f t="shared" si="45"/>
        <v/>
      </c>
      <c r="O215" s="73" t="str">
        <f t="shared" si="46"/>
        <v/>
      </c>
      <c r="P215" s="73" t="str">
        <f t="shared" si="47"/>
        <v/>
      </c>
      <c r="Q215" s="73" t="str">
        <f t="shared" si="48"/>
        <v/>
      </c>
      <c r="R215" s="73" t="str">
        <f t="shared" si="49"/>
        <v/>
      </c>
      <c r="S215" s="64" t="str">
        <f t="shared" si="55"/>
        <v/>
      </c>
      <c r="T215" s="107" t="str">
        <f t="shared" si="50"/>
        <v/>
      </c>
      <c r="U215" s="74" t="str">
        <f t="shared" si="51"/>
        <v/>
      </c>
      <c r="V215" s="74"/>
      <c r="W215" s="74"/>
      <c r="Z215" s="61">
        <f t="shared" si="52"/>
        <v>0</v>
      </c>
    </row>
    <row r="216" spans="2:26" ht="31.9" customHeight="1" x14ac:dyDescent="0.25">
      <c r="B216" s="61">
        <f t="shared" si="44"/>
        <v>0</v>
      </c>
      <c r="C216" s="61" t="str">
        <f t="shared" si="56"/>
        <v/>
      </c>
      <c r="D216" s="61">
        <v>202</v>
      </c>
      <c r="E216" s="61" t="str">
        <f>IF(ISNUMBER(SMALL(Order_Form!$D:$D,1+($D216))),(VLOOKUP(SMALL(Order_Form!$D:$D,1+($D216)),Order_Form!$C:$Q,3,FALSE)),"")</f>
        <v/>
      </c>
      <c r="G216" s="64" t="str">
        <f>IFERROR(IF(E216=2,$AF$1,IF(AND(ISNUMBER(SMALL(Order_Form!$D:$D,1+($D216))),VLOOKUP(SMALL(Order_Form!$D:$D,1+($D216)),Order_Form!$C:$Q,6,FALSE)&gt;0),(VLOOKUP(SMALL(Order_Form!$D:$D,1+($D216)),Order_Form!$C:$Q,6,FALSE)),"")),"")</f>
        <v/>
      </c>
      <c r="H216" s="68" t="str">
        <f>IF(ISNUMBER(SMALL(Order_Form!$D:$D,1+($D216))),(VLOOKUP(SMALL(Order_Form!$D:$D,1+($D216)),Order_Form!$C:$Q,7,FALSE)),"")</f>
        <v/>
      </c>
      <c r="I216" s="61"/>
      <c r="J216" s="61"/>
      <c r="K216" s="61"/>
      <c r="L216" s="73" t="str">
        <f t="shared" si="53"/>
        <v/>
      </c>
      <c r="M216" s="64" t="str">
        <f t="shared" si="54"/>
        <v/>
      </c>
      <c r="N216" s="73" t="str">
        <f t="shared" si="45"/>
        <v/>
      </c>
      <c r="O216" s="73" t="str">
        <f t="shared" si="46"/>
        <v/>
      </c>
      <c r="P216" s="73" t="str">
        <f t="shared" si="47"/>
        <v/>
      </c>
      <c r="Q216" s="73" t="str">
        <f t="shared" si="48"/>
        <v/>
      </c>
      <c r="R216" s="73" t="str">
        <f t="shared" si="49"/>
        <v/>
      </c>
      <c r="S216" s="64" t="str">
        <f t="shared" si="55"/>
        <v/>
      </c>
      <c r="T216" s="107" t="str">
        <f t="shared" si="50"/>
        <v/>
      </c>
      <c r="U216" s="74" t="str">
        <f t="shared" si="51"/>
        <v/>
      </c>
      <c r="V216" s="74"/>
      <c r="W216" s="74"/>
      <c r="Z216" s="61">
        <f t="shared" si="52"/>
        <v>0</v>
      </c>
    </row>
    <row r="217" spans="2:26" ht="31.9" customHeight="1" x14ac:dyDescent="0.25">
      <c r="B217" s="61">
        <f t="shared" si="44"/>
        <v>0</v>
      </c>
      <c r="C217" s="61" t="str">
        <f t="shared" si="56"/>
        <v/>
      </c>
      <c r="D217" s="61">
        <v>203</v>
      </c>
      <c r="E217" s="61" t="str">
        <f>IF(ISNUMBER(SMALL(Order_Form!$D:$D,1+($D217))),(VLOOKUP(SMALL(Order_Form!$D:$D,1+($D217)),Order_Form!$C:$Q,3,FALSE)),"")</f>
        <v/>
      </c>
      <c r="G217" s="64" t="str">
        <f>IFERROR(IF(E217=2,$AF$1,IF(AND(ISNUMBER(SMALL(Order_Form!$D:$D,1+($D217))),VLOOKUP(SMALL(Order_Form!$D:$D,1+($D217)),Order_Form!$C:$Q,6,FALSE)&gt;0),(VLOOKUP(SMALL(Order_Form!$D:$D,1+($D217)),Order_Form!$C:$Q,6,FALSE)),"")),"")</f>
        <v/>
      </c>
      <c r="H217" s="68" t="str">
        <f>IF(ISNUMBER(SMALL(Order_Form!$D:$D,1+($D217))),(VLOOKUP(SMALL(Order_Form!$D:$D,1+($D217)),Order_Form!$C:$Q,7,FALSE)),"")</f>
        <v/>
      </c>
      <c r="I217" s="61"/>
      <c r="J217" s="61"/>
      <c r="K217" s="61"/>
      <c r="L217" s="73" t="str">
        <f t="shared" si="53"/>
        <v/>
      </c>
      <c r="M217" s="64" t="str">
        <f t="shared" si="54"/>
        <v/>
      </c>
      <c r="N217" s="73" t="str">
        <f t="shared" si="45"/>
        <v/>
      </c>
      <c r="O217" s="73" t="str">
        <f t="shared" si="46"/>
        <v/>
      </c>
      <c r="P217" s="73" t="str">
        <f t="shared" si="47"/>
        <v/>
      </c>
      <c r="Q217" s="73" t="str">
        <f t="shared" si="48"/>
        <v/>
      </c>
      <c r="R217" s="73" t="str">
        <f t="shared" si="49"/>
        <v/>
      </c>
      <c r="S217" s="64" t="str">
        <f t="shared" si="55"/>
        <v/>
      </c>
      <c r="T217" s="107" t="str">
        <f t="shared" si="50"/>
        <v/>
      </c>
      <c r="U217" s="74" t="str">
        <f t="shared" si="51"/>
        <v/>
      </c>
      <c r="V217" s="74"/>
      <c r="W217" s="74"/>
      <c r="Z217" s="61">
        <f t="shared" si="52"/>
        <v>0</v>
      </c>
    </row>
    <row r="218" spans="2:26" ht="31.9" customHeight="1" x14ac:dyDescent="0.25">
      <c r="B218" s="61">
        <f t="shared" si="44"/>
        <v>0</v>
      </c>
      <c r="C218" s="61" t="str">
        <f t="shared" si="56"/>
        <v/>
      </c>
      <c r="D218" s="61">
        <v>204</v>
      </c>
      <c r="E218" s="61" t="str">
        <f>IF(ISNUMBER(SMALL(Order_Form!$D:$D,1+($D218))),(VLOOKUP(SMALL(Order_Form!$D:$D,1+($D218)),Order_Form!$C:$Q,3,FALSE)),"")</f>
        <v/>
      </c>
      <c r="G218" s="64" t="str">
        <f>IFERROR(IF(E218=2,$AF$1,IF(AND(ISNUMBER(SMALL(Order_Form!$D:$D,1+($D218))),VLOOKUP(SMALL(Order_Form!$D:$D,1+($D218)),Order_Form!$C:$Q,6,FALSE)&gt;0),(VLOOKUP(SMALL(Order_Form!$D:$D,1+($D218)),Order_Form!$C:$Q,6,FALSE)),"")),"")</f>
        <v/>
      </c>
      <c r="H218" s="68" t="str">
        <f>IF(ISNUMBER(SMALL(Order_Form!$D:$D,1+($D218))),(VLOOKUP(SMALL(Order_Form!$D:$D,1+($D218)),Order_Form!$C:$Q,7,FALSE)),"")</f>
        <v/>
      </c>
      <c r="I218" s="61"/>
      <c r="J218" s="61"/>
      <c r="K218" s="61"/>
      <c r="L218" s="73" t="str">
        <f t="shared" si="53"/>
        <v/>
      </c>
      <c r="M218" s="64" t="str">
        <f t="shared" si="54"/>
        <v/>
      </c>
      <c r="N218" s="73" t="str">
        <f t="shared" si="45"/>
        <v/>
      </c>
      <c r="O218" s="73" t="str">
        <f t="shared" si="46"/>
        <v/>
      </c>
      <c r="P218" s="73" t="str">
        <f t="shared" si="47"/>
        <v/>
      </c>
      <c r="Q218" s="73" t="str">
        <f t="shared" si="48"/>
        <v/>
      </c>
      <c r="R218" s="73" t="str">
        <f t="shared" si="49"/>
        <v/>
      </c>
      <c r="S218" s="64" t="str">
        <f t="shared" si="55"/>
        <v/>
      </c>
      <c r="T218" s="107" t="str">
        <f t="shared" si="50"/>
        <v/>
      </c>
      <c r="U218" s="74" t="str">
        <f t="shared" si="51"/>
        <v/>
      </c>
      <c r="V218" s="74"/>
      <c r="W218" s="74"/>
      <c r="Z218" s="61">
        <f t="shared" si="52"/>
        <v>0</v>
      </c>
    </row>
    <row r="219" spans="2:26" ht="31.9" customHeight="1" x14ac:dyDescent="0.25">
      <c r="B219" s="61">
        <f t="shared" si="44"/>
        <v>0</v>
      </c>
      <c r="C219" s="61" t="str">
        <f t="shared" si="56"/>
        <v/>
      </c>
      <c r="D219" s="61">
        <v>205</v>
      </c>
      <c r="E219" s="61" t="str">
        <f>IF(ISNUMBER(SMALL(Order_Form!$D:$D,1+($D219))),(VLOOKUP(SMALL(Order_Form!$D:$D,1+($D219)),Order_Form!$C:$Q,3,FALSE)),"")</f>
        <v/>
      </c>
      <c r="G219" s="64" t="str">
        <f>IFERROR(IF(E219=2,$AF$1,IF(AND(ISNUMBER(SMALL(Order_Form!$D:$D,1+($D219))),VLOOKUP(SMALL(Order_Form!$D:$D,1+($D219)),Order_Form!$C:$Q,6,FALSE)&gt;0),(VLOOKUP(SMALL(Order_Form!$D:$D,1+($D219)),Order_Form!$C:$Q,6,FALSE)),"")),"")</f>
        <v/>
      </c>
      <c r="H219" s="68" t="str">
        <f>IF(ISNUMBER(SMALL(Order_Form!$D:$D,1+($D219))),(VLOOKUP(SMALL(Order_Form!$D:$D,1+($D219)),Order_Form!$C:$Q,7,FALSE)),"")</f>
        <v/>
      </c>
      <c r="I219" s="61"/>
      <c r="J219" s="61"/>
      <c r="K219" s="61"/>
      <c r="L219" s="73" t="str">
        <f t="shared" si="53"/>
        <v/>
      </c>
      <c r="M219" s="64" t="str">
        <f t="shared" si="54"/>
        <v/>
      </c>
      <c r="N219" s="73" t="str">
        <f t="shared" si="45"/>
        <v/>
      </c>
      <c r="O219" s="73" t="str">
        <f t="shared" si="46"/>
        <v/>
      </c>
      <c r="P219" s="73" t="str">
        <f t="shared" si="47"/>
        <v/>
      </c>
      <c r="Q219" s="73" t="str">
        <f t="shared" si="48"/>
        <v/>
      </c>
      <c r="R219" s="73" t="str">
        <f t="shared" si="49"/>
        <v/>
      </c>
      <c r="S219" s="64" t="str">
        <f t="shared" si="55"/>
        <v/>
      </c>
      <c r="T219" s="107" t="str">
        <f t="shared" si="50"/>
        <v/>
      </c>
      <c r="U219" s="74" t="str">
        <f t="shared" si="51"/>
        <v/>
      </c>
      <c r="V219" s="74"/>
      <c r="W219" s="74"/>
      <c r="Z219" s="61">
        <f t="shared" si="52"/>
        <v>0</v>
      </c>
    </row>
    <row r="220" spans="2:26" ht="31.9" customHeight="1" x14ac:dyDescent="0.25">
      <c r="B220" s="61">
        <f t="shared" si="44"/>
        <v>0</v>
      </c>
      <c r="C220" s="61" t="str">
        <f t="shared" si="56"/>
        <v/>
      </c>
      <c r="D220" s="61">
        <v>206</v>
      </c>
      <c r="E220" s="61" t="str">
        <f>IF(ISNUMBER(SMALL(Order_Form!$D:$D,1+($D220))),(VLOOKUP(SMALL(Order_Form!$D:$D,1+($D220)),Order_Form!$C:$Q,3,FALSE)),"")</f>
        <v/>
      </c>
      <c r="G220" s="64" t="str">
        <f>IFERROR(IF(E220=2,$AF$1,IF(AND(ISNUMBER(SMALL(Order_Form!$D:$D,1+($D220))),VLOOKUP(SMALL(Order_Form!$D:$D,1+($D220)),Order_Form!$C:$Q,6,FALSE)&gt;0),(VLOOKUP(SMALL(Order_Form!$D:$D,1+($D220)),Order_Form!$C:$Q,6,FALSE)),"")),"")</f>
        <v/>
      </c>
      <c r="H220" s="68" t="str">
        <f>IF(ISNUMBER(SMALL(Order_Form!$D:$D,1+($D220))),(VLOOKUP(SMALL(Order_Form!$D:$D,1+($D220)),Order_Form!$C:$Q,7,FALSE)),"")</f>
        <v/>
      </c>
      <c r="I220" s="61"/>
      <c r="J220" s="61"/>
      <c r="K220" s="61"/>
      <c r="L220" s="73" t="str">
        <f t="shared" si="53"/>
        <v/>
      </c>
      <c r="M220" s="64" t="str">
        <f t="shared" si="54"/>
        <v/>
      </c>
      <c r="N220" s="73" t="str">
        <f t="shared" si="45"/>
        <v/>
      </c>
      <c r="O220" s="73" t="str">
        <f t="shared" si="46"/>
        <v/>
      </c>
      <c r="P220" s="73" t="str">
        <f t="shared" si="47"/>
        <v/>
      </c>
      <c r="Q220" s="73" t="str">
        <f t="shared" si="48"/>
        <v/>
      </c>
      <c r="R220" s="73" t="str">
        <f t="shared" si="49"/>
        <v/>
      </c>
      <c r="S220" s="64" t="str">
        <f t="shared" si="55"/>
        <v/>
      </c>
      <c r="T220" s="107" t="str">
        <f t="shared" si="50"/>
        <v/>
      </c>
      <c r="U220" s="74" t="str">
        <f t="shared" si="51"/>
        <v/>
      </c>
      <c r="V220" s="74"/>
      <c r="W220" s="74"/>
      <c r="Z220" s="61">
        <f t="shared" si="52"/>
        <v>0</v>
      </c>
    </row>
    <row r="221" spans="2:26" ht="31.9" customHeight="1" x14ac:dyDescent="0.25">
      <c r="B221" s="61">
        <f t="shared" si="44"/>
        <v>0</v>
      </c>
      <c r="C221" s="61" t="str">
        <f t="shared" si="56"/>
        <v/>
      </c>
      <c r="D221" s="61">
        <v>207</v>
      </c>
      <c r="E221" s="61" t="str">
        <f>IF(ISNUMBER(SMALL(Order_Form!$D:$D,1+($D221))),(VLOOKUP(SMALL(Order_Form!$D:$D,1+($D221)),Order_Form!$C:$Q,3,FALSE)),"")</f>
        <v/>
      </c>
      <c r="G221" s="64" t="str">
        <f>IFERROR(IF(E221=2,$AF$1,IF(AND(ISNUMBER(SMALL(Order_Form!$D:$D,1+($D221))),VLOOKUP(SMALL(Order_Form!$D:$D,1+($D221)),Order_Form!$C:$Q,6,FALSE)&gt;0),(VLOOKUP(SMALL(Order_Form!$D:$D,1+($D221)),Order_Form!$C:$Q,6,FALSE)),"")),"")</f>
        <v/>
      </c>
      <c r="H221" s="68" t="str">
        <f>IF(ISNUMBER(SMALL(Order_Form!$D:$D,1+($D221))),(VLOOKUP(SMALL(Order_Form!$D:$D,1+($D221)),Order_Form!$C:$Q,7,FALSE)),"")</f>
        <v/>
      </c>
      <c r="I221" s="61"/>
      <c r="J221" s="61"/>
      <c r="K221" s="61"/>
      <c r="L221" s="73" t="str">
        <f t="shared" si="53"/>
        <v/>
      </c>
      <c r="M221" s="64" t="str">
        <f t="shared" si="54"/>
        <v/>
      </c>
      <c r="N221" s="73" t="str">
        <f t="shared" si="45"/>
        <v/>
      </c>
      <c r="O221" s="73" t="str">
        <f t="shared" si="46"/>
        <v/>
      </c>
      <c r="P221" s="73" t="str">
        <f t="shared" si="47"/>
        <v/>
      </c>
      <c r="Q221" s="73" t="str">
        <f t="shared" si="48"/>
        <v/>
      </c>
      <c r="R221" s="73" t="str">
        <f t="shared" si="49"/>
        <v/>
      </c>
      <c r="S221" s="64" t="str">
        <f t="shared" si="55"/>
        <v/>
      </c>
      <c r="T221" s="107" t="str">
        <f t="shared" si="50"/>
        <v/>
      </c>
      <c r="U221" s="74" t="str">
        <f t="shared" si="51"/>
        <v/>
      </c>
      <c r="V221" s="74"/>
      <c r="W221" s="74"/>
      <c r="Z221" s="61">
        <f t="shared" si="52"/>
        <v>0</v>
      </c>
    </row>
    <row r="222" spans="2:26" ht="31.9" customHeight="1" x14ac:dyDescent="0.25">
      <c r="B222" s="61">
        <f t="shared" si="44"/>
        <v>0</v>
      </c>
      <c r="C222" s="61" t="str">
        <f t="shared" si="56"/>
        <v/>
      </c>
      <c r="D222" s="61">
        <v>208</v>
      </c>
      <c r="E222" s="61" t="str">
        <f>IF(ISNUMBER(SMALL(Order_Form!$D:$D,1+($D222))),(VLOOKUP(SMALL(Order_Form!$D:$D,1+($D222)),Order_Form!$C:$Q,3,FALSE)),"")</f>
        <v/>
      </c>
      <c r="G222" s="64" t="str">
        <f>IFERROR(IF(E222=2,$AF$1,IF(AND(ISNUMBER(SMALL(Order_Form!$D:$D,1+($D222))),VLOOKUP(SMALL(Order_Form!$D:$D,1+($D222)),Order_Form!$C:$Q,6,FALSE)&gt;0),(VLOOKUP(SMALL(Order_Form!$D:$D,1+($D222)),Order_Form!$C:$Q,6,FALSE)),"")),"")</f>
        <v/>
      </c>
      <c r="H222" s="68" t="str">
        <f>IF(ISNUMBER(SMALL(Order_Form!$D:$D,1+($D222))),(VLOOKUP(SMALL(Order_Form!$D:$D,1+($D222)),Order_Form!$C:$Q,7,FALSE)),"")</f>
        <v/>
      </c>
      <c r="I222" s="61"/>
      <c r="J222" s="61"/>
      <c r="K222" s="61"/>
      <c r="L222" s="73" t="str">
        <f t="shared" si="53"/>
        <v/>
      </c>
      <c r="M222" s="64" t="str">
        <f t="shared" si="54"/>
        <v/>
      </c>
      <c r="N222" s="73" t="str">
        <f t="shared" si="45"/>
        <v/>
      </c>
      <c r="O222" s="73" t="str">
        <f t="shared" si="46"/>
        <v/>
      </c>
      <c r="P222" s="73" t="str">
        <f t="shared" si="47"/>
        <v/>
      </c>
      <c r="Q222" s="73" t="str">
        <f t="shared" si="48"/>
        <v/>
      </c>
      <c r="R222" s="73" t="str">
        <f t="shared" si="49"/>
        <v/>
      </c>
      <c r="S222" s="64" t="str">
        <f t="shared" si="55"/>
        <v/>
      </c>
      <c r="T222" s="107" t="str">
        <f t="shared" si="50"/>
        <v/>
      </c>
      <c r="U222" s="74" t="str">
        <f t="shared" si="51"/>
        <v/>
      </c>
      <c r="V222" s="74"/>
      <c r="W222" s="74"/>
      <c r="Z222" s="61">
        <f t="shared" si="52"/>
        <v>0</v>
      </c>
    </row>
    <row r="223" spans="2:26" ht="31.9" customHeight="1" x14ac:dyDescent="0.25">
      <c r="B223" s="61">
        <f t="shared" si="44"/>
        <v>0</v>
      </c>
      <c r="C223" s="61" t="str">
        <f t="shared" si="56"/>
        <v/>
      </c>
      <c r="D223" s="61">
        <v>209</v>
      </c>
      <c r="E223" s="61" t="str">
        <f>IF(ISNUMBER(SMALL(Order_Form!$D:$D,1+($D223))),(VLOOKUP(SMALL(Order_Form!$D:$D,1+($D223)),Order_Form!$C:$Q,3,FALSE)),"")</f>
        <v/>
      </c>
      <c r="G223" s="64" t="str">
        <f>IFERROR(IF(E223=2,$AF$1,IF(AND(ISNUMBER(SMALL(Order_Form!$D:$D,1+($D223))),VLOOKUP(SMALL(Order_Form!$D:$D,1+($D223)),Order_Form!$C:$Q,6,FALSE)&gt;0),(VLOOKUP(SMALL(Order_Form!$D:$D,1+($D223)),Order_Form!$C:$Q,6,FALSE)),"")),"")</f>
        <v/>
      </c>
      <c r="H223" s="68" t="str">
        <f>IF(ISNUMBER(SMALL(Order_Form!$D:$D,1+($D223))),(VLOOKUP(SMALL(Order_Form!$D:$D,1+($D223)),Order_Form!$C:$Q,7,FALSE)),"")</f>
        <v/>
      </c>
      <c r="I223" s="61"/>
      <c r="J223" s="61"/>
      <c r="K223" s="61"/>
      <c r="L223" s="73" t="str">
        <f t="shared" si="53"/>
        <v/>
      </c>
      <c r="M223" s="64" t="str">
        <f t="shared" si="54"/>
        <v/>
      </c>
      <c r="N223" s="73" t="str">
        <f t="shared" si="45"/>
        <v/>
      </c>
      <c r="O223" s="73" t="str">
        <f t="shared" si="46"/>
        <v/>
      </c>
      <c r="P223" s="73" t="str">
        <f t="shared" si="47"/>
        <v/>
      </c>
      <c r="Q223" s="73" t="str">
        <f t="shared" si="48"/>
        <v/>
      </c>
      <c r="R223" s="73" t="str">
        <f t="shared" si="49"/>
        <v/>
      </c>
      <c r="S223" s="64" t="str">
        <f t="shared" si="55"/>
        <v/>
      </c>
      <c r="T223" s="107" t="str">
        <f t="shared" si="50"/>
        <v/>
      </c>
      <c r="U223" s="74" t="str">
        <f t="shared" si="51"/>
        <v/>
      </c>
      <c r="V223" s="74"/>
      <c r="W223" s="74"/>
      <c r="Z223" s="61">
        <f t="shared" si="52"/>
        <v>0</v>
      </c>
    </row>
    <row r="224" spans="2:26" ht="31.9" customHeight="1" x14ac:dyDescent="0.25">
      <c r="B224" s="61">
        <f t="shared" si="44"/>
        <v>0</v>
      </c>
      <c r="C224" s="61" t="str">
        <f t="shared" si="56"/>
        <v/>
      </c>
      <c r="D224" s="61">
        <v>210</v>
      </c>
      <c r="E224" s="61" t="str">
        <f>IF(ISNUMBER(SMALL(Order_Form!$D:$D,1+($D224))),(VLOOKUP(SMALL(Order_Form!$D:$D,1+($D224)),Order_Form!$C:$Q,3,FALSE)),"")</f>
        <v/>
      </c>
      <c r="G224" s="64" t="str">
        <f>IFERROR(IF(E224=2,$AF$1,IF(AND(ISNUMBER(SMALL(Order_Form!$D:$D,1+($D224))),VLOOKUP(SMALL(Order_Form!$D:$D,1+($D224)),Order_Form!$C:$Q,6,FALSE)&gt;0),(VLOOKUP(SMALL(Order_Form!$D:$D,1+($D224)),Order_Form!$C:$Q,6,FALSE)),"")),"")</f>
        <v/>
      </c>
      <c r="H224" s="68" t="str">
        <f>IF(ISNUMBER(SMALL(Order_Form!$D:$D,1+($D224))),(VLOOKUP(SMALL(Order_Form!$D:$D,1+($D224)),Order_Form!$C:$Q,7,FALSE)),"")</f>
        <v/>
      </c>
      <c r="I224" s="61"/>
      <c r="J224" s="61"/>
      <c r="K224" s="61"/>
      <c r="L224" s="73" t="str">
        <f t="shared" si="53"/>
        <v/>
      </c>
      <c r="M224" s="64" t="str">
        <f t="shared" si="54"/>
        <v/>
      </c>
      <c r="N224" s="73" t="str">
        <f t="shared" si="45"/>
        <v/>
      </c>
      <c r="O224" s="73" t="str">
        <f t="shared" si="46"/>
        <v/>
      </c>
      <c r="P224" s="73" t="str">
        <f t="shared" si="47"/>
        <v/>
      </c>
      <c r="Q224" s="73" t="str">
        <f t="shared" si="48"/>
        <v/>
      </c>
      <c r="R224" s="73" t="str">
        <f t="shared" si="49"/>
        <v/>
      </c>
      <c r="S224" s="64" t="str">
        <f t="shared" si="55"/>
        <v/>
      </c>
      <c r="T224" s="107" t="str">
        <f t="shared" si="50"/>
        <v/>
      </c>
      <c r="U224" s="74" t="str">
        <f t="shared" si="51"/>
        <v/>
      </c>
      <c r="V224" s="74"/>
      <c r="W224" s="74"/>
      <c r="Z224" s="61">
        <f t="shared" si="52"/>
        <v>0</v>
      </c>
    </row>
    <row r="225" spans="2:26" ht="31.9" customHeight="1" x14ac:dyDescent="0.25">
      <c r="B225" s="61">
        <f t="shared" si="44"/>
        <v>0</v>
      </c>
      <c r="C225" s="61" t="str">
        <f t="shared" si="56"/>
        <v/>
      </c>
      <c r="D225" s="61">
        <v>211</v>
      </c>
      <c r="E225" s="61" t="str">
        <f>IF(ISNUMBER(SMALL(Order_Form!$D:$D,1+($D225))),(VLOOKUP(SMALL(Order_Form!$D:$D,1+($D225)),Order_Form!$C:$Q,3,FALSE)),"")</f>
        <v/>
      </c>
      <c r="G225" s="64" t="str">
        <f>IFERROR(IF(E225=2,$AF$1,IF(AND(ISNUMBER(SMALL(Order_Form!$D:$D,1+($D225))),VLOOKUP(SMALL(Order_Form!$D:$D,1+($D225)),Order_Form!$C:$Q,6,FALSE)&gt;0),(VLOOKUP(SMALL(Order_Form!$D:$D,1+($D225)),Order_Form!$C:$Q,6,FALSE)),"")),"")</f>
        <v/>
      </c>
      <c r="H225" s="68" t="str">
        <f>IF(ISNUMBER(SMALL(Order_Form!$D:$D,1+($D225))),(VLOOKUP(SMALL(Order_Form!$D:$D,1+($D225)),Order_Form!$C:$Q,7,FALSE)),"")</f>
        <v/>
      </c>
      <c r="I225" s="61"/>
      <c r="J225" s="61"/>
      <c r="K225" s="61"/>
      <c r="L225" s="73" t="str">
        <f t="shared" si="53"/>
        <v/>
      </c>
      <c r="M225" s="64" t="str">
        <f t="shared" si="54"/>
        <v/>
      </c>
      <c r="N225" s="73" t="str">
        <f t="shared" si="45"/>
        <v/>
      </c>
      <c r="O225" s="73" t="str">
        <f t="shared" si="46"/>
        <v/>
      </c>
      <c r="P225" s="73" t="str">
        <f t="shared" si="47"/>
        <v/>
      </c>
      <c r="Q225" s="73" t="str">
        <f t="shared" si="48"/>
        <v/>
      </c>
      <c r="R225" s="73" t="str">
        <f t="shared" si="49"/>
        <v/>
      </c>
      <c r="S225" s="64" t="str">
        <f t="shared" si="55"/>
        <v/>
      </c>
      <c r="T225" s="107" t="str">
        <f t="shared" si="50"/>
        <v/>
      </c>
      <c r="U225" s="74" t="str">
        <f t="shared" si="51"/>
        <v/>
      </c>
      <c r="V225" s="74"/>
      <c r="W225" s="74"/>
      <c r="Z225" s="61">
        <f t="shared" si="52"/>
        <v>0</v>
      </c>
    </row>
    <row r="226" spans="2:26" ht="31.9" customHeight="1" x14ac:dyDescent="0.25">
      <c r="B226" s="61">
        <f t="shared" si="44"/>
        <v>0</v>
      </c>
      <c r="C226" s="61" t="str">
        <f t="shared" si="56"/>
        <v/>
      </c>
      <c r="D226" s="61">
        <v>212</v>
      </c>
      <c r="E226" s="61" t="str">
        <f>IF(ISNUMBER(SMALL(Order_Form!$D:$D,1+($D226))),(VLOOKUP(SMALL(Order_Form!$D:$D,1+($D226)),Order_Form!$C:$Q,3,FALSE)),"")</f>
        <v/>
      </c>
      <c r="G226" s="64" t="str">
        <f>IFERROR(IF(E226=2,$AF$1,IF(AND(ISNUMBER(SMALL(Order_Form!$D:$D,1+($D226))),VLOOKUP(SMALL(Order_Form!$D:$D,1+($D226)),Order_Form!$C:$Q,6,FALSE)&gt;0),(VLOOKUP(SMALL(Order_Form!$D:$D,1+($D226)),Order_Form!$C:$Q,6,FALSE)),"")),"")</f>
        <v/>
      </c>
      <c r="H226" s="68" t="str">
        <f>IF(ISNUMBER(SMALL(Order_Form!$D:$D,1+($D226))),(VLOOKUP(SMALL(Order_Form!$D:$D,1+($D226)),Order_Form!$C:$Q,7,FALSE)),"")</f>
        <v/>
      </c>
      <c r="I226" s="61"/>
      <c r="J226" s="61"/>
      <c r="K226" s="61"/>
      <c r="L226" s="73" t="str">
        <f t="shared" si="53"/>
        <v/>
      </c>
      <c r="M226" s="64" t="str">
        <f t="shared" si="54"/>
        <v/>
      </c>
      <c r="N226" s="73" t="str">
        <f t="shared" si="45"/>
        <v/>
      </c>
      <c r="O226" s="73" t="str">
        <f t="shared" si="46"/>
        <v/>
      </c>
      <c r="P226" s="73" t="str">
        <f t="shared" si="47"/>
        <v/>
      </c>
      <c r="Q226" s="73" t="str">
        <f t="shared" si="48"/>
        <v/>
      </c>
      <c r="R226" s="73" t="str">
        <f t="shared" si="49"/>
        <v/>
      </c>
      <c r="S226" s="64" t="str">
        <f t="shared" si="55"/>
        <v/>
      </c>
      <c r="T226" s="107" t="str">
        <f t="shared" si="50"/>
        <v/>
      </c>
      <c r="U226" s="74" t="str">
        <f t="shared" si="51"/>
        <v/>
      </c>
      <c r="V226" s="74"/>
      <c r="W226" s="74"/>
      <c r="Z226" s="61">
        <f t="shared" si="52"/>
        <v>0</v>
      </c>
    </row>
    <row r="227" spans="2:26" ht="31.9" customHeight="1" x14ac:dyDescent="0.25">
      <c r="B227" s="61">
        <f t="shared" si="44"/>
        <v>0</v>
      </c>
      <c r="C227" s="61" t="str">
        <f t="shared" si="56"/>
        <v/>
      </c>
      <c r="D227" s="61">
        <v>213</v>
      </c>
      <c r="E227" s="61" t="str">
        <f>IF(ISNUMBER(SMALL(Order_Form!$D:$D,1+($D227))),(VLOOKUP(SMALL(Order_Form!$D:$D,1+($D227)),Order_Form!$C:$Q,3,FALSE)),"")</f>
        <v/>
      </c>
      <c r="G227" s="64" t="str">
        <f>IFERROR(IF(E227=2,$AF$1,IF(AND(ISNUMBER(SMALL(Order_Form!$D:$D,1+($D227))),VLOOKUP(SMALL(Order_Form!$D:$D,1+($D227)),Order_Form!$C:$Q,6,FALSE)&gt;0),(VLOOKUP(SMALL(Order_Form!$D:$D,1+($D227)),Order_Form!$C:$Q,6,FALSE)),"")),"")</f>
        <v/>
      </c>
      <c r="H227" s="68" t="str">
        <f>IF(ISNUMBER(SMALL(Order_Form!$D:$D,1+($D227))),(VLOOKUP(SMALL(Order_Form!$D:$D,1+($D227)),Order_Form!$C:$Q,7,FALSE)),"")</f>
        <v/>
      </c>
      <c r="I227" s="61"/>
      <c r="J227" s="61"/>
      <c r="K227" s="61"/>
      <c r="L227" s="73" t="str">
        <f t="shared" si="53"/>
        <v/>
      </c>
      <c r="M227" s="64" t="str">
        <f t="shared" si="54"/>
        <v/>
      </c>
      <c r="N227" s="73" t="str">
        <f t="shared" si="45"/>
        <v/>
      </c>
      <c r="O227" s="73" t="str">
        <f t="shared" si="46"/>
        <v/>
      </c>
      <c r="P227" s="73" t="str">
        <f t="shared" si="47"/>
        <v/>
      </c>
      <c r="Q227" s="73" t="str">
        <f t="shared" si="48"/>
        <v/>
      </c>
      <c r="R227" s="73" t="str">
        <f t="shared" si="49"/>
        <v/>
      </c>
      <c r="S227" s="64" t="str">
        <f t="shared" si="55"/>
        <v/>
      </c>
      <c r="T227" s="107" t="str">
        <f t="shared" si="50"/>
        <v/>
      </c>
      <c r="U227" s="74" t="str">
        <f t="shared" si="51"/>
        <v/>
      </c>
      <c r="V227" s="74"/>
      <c r="W227" s="74"/>
      <c r="Z227" s="61">
        <f t="shared" si="52"/>
        <v>0</v>
      </c>
    </row>
    <row r="228" spans="2:26" ht="31.9" customHeight="1" x14ac:dyDescent="0.25">
      <c r="B228" s="61">
        <f t="shared" si="44"/>
        <v>0</v>
      </c>
      <c r="C228" s="61" t="str">
        <f t="shared" si="56"/>
        <v/>
      </c>
      <c r="D228" s="61">
        <v>214</v>
      </c>
      <c r="E228" s="61" t="str">
        <f>IF(ISNUMBER(SMALL(Order_Form!$D:$D,1+($D228))),(VLOOKUP(SMALL(Order_Form!$D:$D,1+($D228)),Order_Form!$C:$Q,3,FALSE)),"")</f>
        <v/>
      </c>
      <c r="G228" s="64" t="str">
        <f>IFERROR(IF(E228=2,$AF$1,IF(AND(ISNUMBER(SMALL(Order_Form!$D:$D,1+($D228))),VLOOKUP(SMALL(Order_Form!$D:$D,1+($D228)),Order_Form!$C:$Q,6,FALSE)&gt;0),(VLOOKUP(SMALL(Order_Form!$D:$D,1+($D228)),Order_Form!$C:$Q,6,FALSE)),"")),"")</f>
        <v/>
      </c>
      <c r="H228" s="68" t="str">
        <f>IF(ISNUMBER(SMALL(Order_Form!$D:$D,1+($D228))),(VLOOKUP(SMALL(Order_Form!$D:$D,1+($D228)),Order_Form!$C:$Q,7,FALSE)),"")</f>
        <v/>
      </c>
      <c r="I228" s="61"/>
      <c r="J228" s="61"/>
      <c r="K228" s="61"/>
      <c r="L228" s="73" t="str">
        <f t="shared" si="53"/>
        <v/>
      </c>
      <c r="M228" s="64" t="str">
        <f t="shared" si="54"/>
        <v/>
      </c>
      <c r="N228" s="73" t="str">
        <f t="shared" si="45"/>
        <v/>
      </c>
      <c r="O228" s="73" t="str">
        <f t="shared" si="46"/>
        <v/>
      </c>
      <c r="P228" s="73" t="str">
        <f t="shared" si="47"/>
        <v/>
      </c>
      <c r="Q228" s="73" t="str">
        <f t="shared" si="48"/>
        <v/>
      </c>
      <c r="R228" s="73" t="str">
        <f t="shared" si="49"/>
        <v/>
      </c>
      <c r="S228" s="64" t="str">
        <f t="shared" si="55"/>
        <v/>
      </c>
      <c r="T228" s="107" t="str">
        <f t="shared" si="50"/>
        <v/>
      </c>
      <c r="U228" s="74" t="str">
        <f t="shared" si="51"/>
        <v/>
      </c>
      <c r="V228" s="74"/>
      <c r="W228" s="74"/>
      <c r="Z228" s="61">
        <f t="shared" si="52"/>
        <v>0</v>
      </c>
    </row>
    <row r="229" spans="2:26" ht="31.9" customHeight="1" x14ac:dyDescent="0.25">
      <c r="B229" s="61">
        <f t="shared" si="44"/>
        <v>0</v>
      </c>
      <c r="C229" s="61" t="str">
        <f t="shared" si="56"/>
        <v/>
      </c>
      <c r="D229" s="61">
        <v>215</v>
      </c>
      <c r="E229" s="61" t="str">
        <f>IF(ISNUMBER(SMALL(Order_Form!$D:$D,1+($D229))),(VLOOKUP(SMALL(Order_Form!$D:$D,1+($D229)),Order_Form!$C:$Q,3,FALSE)),"")</f>
        <v/>
      </c>
      <c r="G229" s="64" t="str">
        <f>IFERROR(IF(E229=2,$AF$1,IF(AND(ISNUMBER(SMALL(Order_Form!$D:$D,1+($D229))),VLOOKUP(SMALL(Order_Form!$D:$D,1+($D229)),Order_Form!$C:$Q,6,FALSE)&gt;0),(VLOOKUP(SMALL(Order_Form!$D:$D,1+($D229)),Order_Form!$C:$Q,6,FALSE)),"")),"")</f>
        <v/>
      </c>
      <c r="H229" s="68" t="str">
        <f>IF(ISNUMBER(SMALL(Order_Form!$D:$D,1+($D229))),(VLOOKUP(SMALL(Order_Form!$D:$D,1+($D229)),Order_Form!$C:$Q,7,FALSE)),"")</f>
        <v/>
      </c>
      <c r="I229" s="61"/>
      <c r="J229" s="61"/>
      <c r="K229" s="61"/>
      <c r="L229" s="73" t="str">
        <f t="shared" si="53"/>
        <v/>
      </c>
      <c r="M229" s="64" t="str">
        <f t="shared" si="54"/>
        <v/>
      </c>
      <c r="N229" s="73" t="str">
        <f t="shared" si="45"/>
        <v/>
      </c>
      <c r="O229" s="73" t="str">
        <f t="shared" si="46"/>
        <v/>
      </c>
      <c r="P229" s="73" t="str">
        <f t="shared" si="47"/>
        <v/>
      </c>
      <c r="Q229" s="73" t="str">
        <f t="shared" si="48"/>
        <v/>
      </c>
      <c r="R229" s="73" t="str">
        <f t="shared" si="49"/>
        <v/>
      </c>
      <c r="S229" s="64" t="str">
        <f t="shared" si="55"/>
        <v/>
      </c>
      <c r="T229" s="107" t="str">
        <f t="shared" si="50"/>
        <v/>
      </c>
      <c r="U229" s="74" t="str">
        <f t="shared" si="51"/>
        <v/>
      </c>
      <c r="V229" s="74"/>
      <c r="W229" s="74"/>
      <c r="Z229" s="61">
        <f t="shared" si="52"/>
        <v>0</v>
      </c>
    </row>
    <row r="230" spans="2:26" ht="31.9" customHeight="1" x14ac:dyDescent="0.25">
      <c r="B230" s="61">
        <f t="shared" si="44"/>
        <v>0</v>
      </c>
      <c r="C230" s="61" t="str">
        <f t="shared" si="56"/>
        <v/>
      </c>
      <c r="D230" s="61">
        <v>216</v>
      </c>
      <c r="E230" s="61" t="str">
        <f>IF(ISNUMBER(SMALL(Order_Form!$D:$D,1+($D230))),(VLOOKUP(SMALL(Order_Form!$D:$D,1+($D230)),Order_Form!$C:$Q,3,FALSE)),"")</f>
        <v/>
      </c>
      <c r="G230" s="64" t="str">
        <f>IFERROR(IF(E230=2,$AF$1,IF(AND(ISNUMBER(SMALL(Order_Form!$D:$D,1+($D230))),VLOOKUP(SMALL(Order_Form!$D:$D,1+($D230)),Order_Form!$C:$Q,6,FALSE)&gt;0),(VLOOKUP(SMALL(Order_Form!$D:$D,1+($D230)),Order_Form!$C:$Q,6,FALSE)),"")),"")</f>
        <v/>
      </c>
      <c r="H230" s="68" t="str">
        <f>IF(ISNUMBER(SMALL(Order_Form!$D:$D,1+($D230))),(VLOOKUP(SMALL(Order_Form!$D:$D,1+($D230)),Order_Form!$C:$Q,7,FALSE)),"")</f>
        <v/>
      </c>
      <c r="I230" s="61"/>
      <c r="J230" s="61"/>
      <c r="K230" s="61"/>
      <c r="L230" s="73" t="str">
        <f t="shared" si="53"/>
        <v/>
      </c>
      <c r="M230" s="64" t="str">
        <f t="shared" si="54"/>
        <v/>
      </c>
      <c r="N230" s="73" t="str">
        <f t="shared" si="45"/>
        <v/>
      </c>
      <c r="O230" s="73" t="str">
        <f t="shared" si="46"/>
        <v/>
      </c>
      <c r="P230" s="73" t="str">
        <f t="shared" si="47"/>
        <v/>
      </c>
      <c r="Q230" s="73" t="str">
        <f t="shared" si="48"/>
        <v/>
      </c>
      <c r="R230" s="73" t="str">
        <f t="shared" si="49"/>
        <v/>
      </c>
      <c r="S230" s="64" t="str">
        <f t="shared" si="55"/>
        <v/>
      </c>
      <c r="T230" s="107" t="str">
        <f t="shared" si="50"/>
        <v/>
      </c>
      <c r="U230" s="74" t="str">
        <f t="shared" si="51"/>
        <v/>
      </c>
      <c r="V230" s="74"/>
      <c r="W230" s="74"/>
      <c r="Z230" s="61">
        <f t="shared" si="52"/>
        <v>0</v>
      </c>
    </row>
    <row r="231" spans="2:26" ht="31.9" customHeight="1" x14ac:dyDescent="0.25">
      <c r="B231" s="61">
        <f t="shared" si="44"/>
        <v>0</v>
      </c>
      <c r="C231" s="61" t="str">
        <f t="shared" si="56"/>
        <v/>
      </c>
      <c r="D231" s="61">
        <v>217</v>
      </c>
      <c r="E231" s="61" t="str">
        <f>IF(ISNUMBER(SMALL(Order_Form!$D:$D,1+($D231))),(VLOOKUP(SMALL(Order_Form!$D:$D,1+($D231)),Order_Form!$C:$Q,3,FALSE)),"")</f>
        <v/>
      </c>
      <c r="G231" s="64" t="str">
        <f>IFERROR(IF(E231=2,$AF$1,IF(AND(ISNUMBER(SMALL(Order_Form!$D:$D,1+($D231))),VLOOKUP(SMALL(Order_Form!$D:$D,1+($D231)),Order_Form!$C:$Q,6,FALSE)&gt;0),(VLOOKUP(SMALL(Order_Form!$D:$D,1+($D231)),Order_Form!$C:$Q,6,FALSE)),"")),"")</f>
        <v/>
      </c>
      <c r="H231" s="68" t="str">
        <f>IF(ISNUMBER(SMALL(Order_Form!$D:$D,1+($D231))),(VLOOKUP(SMALL(Order_Form!$D:$D,1+($D231)),Order_Form!$C:$Q,7,FALSE)),"")</f>
        <v/>
      </c>
      <c r="I231" s="61"/>
      <c r="J231" s="61"/>
      <c r="K231" s="61"/>
      <c r="L231" s="73" t="str">
        <f t="shared" si="53"/>
        <v/>
      </c>
      <c r="M231" s="64" t="str">
        <f t="shared" si="54"/>
        <v/>
      </c>
      <c r="N231" s="73" t="str">
        <f t="shared" si="45"/>
        <v/>
      </c>
      <c r="O231" s="73" t="str">
        <f t="shared" si="46"/>
        <v/>
      </c>
      <c r="P231" s="73" t="str">
        <f t="shared" si="47"/>
        <v/>
      </c>
      <c r="Q231" s="73" t="str">
        <f t="shared" si="48"/>
        <v/>
      </c>
      <c r="R231" s="73" t="str">
        <f t="shared" si="49"/>
        <v/>
      </c>
      <c r="S231" s="64" t="str">
        <f t="shared" si="55"/>
        <v/>
      </c>
      <c r="T231" s="107" t="str">
        <f t="shared" si="50"/>
        <v/>
      </c>
      <c r="U231" s="74" t="str">
        <f t="shared" si="51"/>
        <v/>
      </c>
      <c r="V231" s="74"/>
      <c r="W231" s="74"/>
      <c r="Z231" s="61">
        <f t="shared" si="52"/>
        <v>0</v>
      </c>
    </row>
    <row r="232" spans="2:26" ht="31.9" customHeight="1" x14ac:dyDescent="0.25">
      <c r="B232" s="61">
        <f t="shared" si="44"/>
        <v>0</v>
      </c>
      <c r="C232" s="61" t="str">
        <f t="shared" si="56"/>
        <v/>
      </c>
      <c r="D232" s="61">
        <v>218</v>
      </c>
      <c r="E232" s="61" t="str">
        <f>IF(ISNUMBER(SMALL(Order_Form!$D:$D,1+($D232))),(VLOOKUP(SMALL(Order_Form!$D:$D,1+($D232)),Order_Form!$C:$Q,3,FALSE)),"")</f>
        <v/>
      </c>
      <c r="G232" s="64" t="str">
        <f>IFERROR(IF(E232=2,$AF$1,IF(AND(ISNUMBER(SMALL(Order_Form!$D:$D,1+($D232))),VLOOKUP(SMALL(Order_Form!$D:$D,1+($D232)),Order_Form!$C:$Q,6,FALSE)&gt;0),(VLOOKUP(SMALL(Order_Form!$D:$D,1+($D232)),Order_Form!$C:$Q,6,FALSE)),"")),"")</f>
        <v/>
      </c>
      <c r="H232" s="68" t="str">
        <f>IF(ISNUMBER(SMALL(Order_Form!$D:$D,1+($D232))),(VLOOKUP(SMALL(Order_Form!$D:$D,1+($D232)),Order_Form!$C:$Q,7,FALSE)),"")</f>
        <v/>
      </c>
      <c r="I232" s="61"/>
      <c r="J232" s="61"/>
      <c r="K232" s="61"/>
      <c r="L232" s="73" t="str">
        <f t="shared" si="53"/>
        <v/>
      </c>
      <c r="M232" s="64" t="str">
        <f t="shared" si="54"/>
        <v/>
      </c>
      <c r="N232" s="73" t="str">
        <f t="shared" si="45"/>
        <v/>
      </c>
      <c r="O232" s="73" t="str">
        <f t="shared" si="46"/>
        <v/>
      </c>
      <c r="P232" s="73" t="str">
        <f t="shared" si="47"/>
        <v/>
      </c>
      <c r="Q232" s="73" t="str">
        <f t="shared" si="48"/>
        <v/>
      </c>
      <c r="R232" s="73" t="str">
        <f t="shared" si="49"/>
        <v/>
      </c>
      <c r="S232" s="64" t="str">
        <f t="shared" si="55"/>
        <v/>
      </c>
      <c r="T232" s="107" t="str">
        <f t="shared" si="50"/>
        <v/>
      </c>
      <c r="U232" s="74" t="str">
        <f t="shared" si="51"/>
        <v/>
      </c>
      <c r="V232" s="74"/>
      <c r="W232" s="74"/>
      <c r="Z232" s="61">
        <f t="shared" si="52"/>
        <v>0</v>
      </c>
    </row>
    <row r="233" spans="2:26" ht="31.9" customHeight="1" x14ac:dyDescent="0.25">
      <c r="B233" s="61">
        <f t="shared" si="44"/>
        <v>0</v>
      </c>
      <c r="C233" s="61" t="str">
        <f t="shared" si="56"/>
        <v/>
      </c>
      <c r="D233" s="61">
        <v>219</v>
      </c>
      <c r="E233" s="61" t="str">
        <f>IF(ISNUMBER(SMALL(Order_Form!$D:$D,1+($D233))),(VLOOKUP(SMALL(Order_Form!$D:$D,1+($D233)),Order_Form!$C:$Q,3,FALSE)),"")</f>
        <v/>
      </c>
      <c r="G233" s="64" t="str">
        <f>IFERROR(IF(E233=2,$AF$1,IF(AND(ISNUMBER(SMALL(Order_Form!$D:$D,1+($D233))),VLOOKUP(SMALL(Order_Form!$D:$D,1+($D233)),Order_Form!$C:$Q,6,FALSE)&gt;0),(VLOOKUP(SMALL(Order_Form!$D:$D,1+($D233)),Order_Form!$C:$Q,6,FALSE)),"")),"")</f>
        <v/>
      </c>
      <c r="H233" s="68" t="str">
        <f>IF(ISNUMBER(SMALL(Order_Form!$D:$D,1+($D233))),(VLOOKUP(SMALL(Order_Form!$D:$D,1+($D233)),Order_Form!$C:$Q,7,FALSE)),"")</f>
        <v/>
      </c>
      <c r="I233" s="61"/>
      <c r="J233" s="61"/>
      <c r="K233" s="61"/>
      <c r="L233" s="73" t="str">
        <f t="shared" si="53"/>
        <v/>
      </c>
      <c r="M233" s="64" t="str">
        <f t="shared" si="54"/>
        <v/>
      </c>
      <c r="N233" s="73" t="str">
        <f t="shared" si="45"/>
        <v/>
      </c>
      <c r="O233" s="73" t="str">
        <f t="shared" si="46"/>
        <v/>
      </c>
      <c r="P233" s="73" t="str">
        <f t="shared" si="47"/>
        <v/>
      </c>
      <c r="Q233" s="73" t="str">
        <f t="shared" si="48"/>
        <v/>
      </c>
      <c r="R233" s="73" t="str">
        <f t="shared" si="49"/>
        <v/>
      </c>
      <c r="S233" s="64" t="str">
        <f t="shared" si="55"/>
        <v/>
      </c>
      <c r="T233" s="107" t="str">
        <f t="shared" si="50"/>
        <v/>
      </c>
      <c r="U233" s="74" t="str">
        <f t="shared" si="51"/>
        <v/>
      </c>
      <c r="V233" s="74"/>
      <c r="W233" s="74"/>
      <c r="Z233" s="61">
        <f t="shared" si="52"/>
        <v>0</v>
      </c>
    </row>
    <row r="234" spans="2:26" ht="31.9" customHeight="1" x14ac:dyDescent="0.25">
      <c r="B234" s="61">
        <f t="shared" si="44"/>
        <v>0</v>
      </c>
      <c r="C234" s="61" t="str">
        <f t="shared" si="56"/>
        <v/>
      </c>
      <c r="D234" s="61">
        <v>220</v>
      </c>
      <c r="E234" s="61" t="str">
        <f>IF(ISNUMBER(SMALL(Order_Form!$D:$D,1+($D234))),(VLOOKUP(SMALL(Order_Form!$D:$D,1+($D234)),Order_Form!$C:$Q,3,FALSE)),"")</f>
        <v/>
      </c>
      <c r="G234" s="64" t="str">
        <f>IFERROR(IF(E234=2,$AF$1,IF(AND(ISNUMBER(SMALL(Order_Form!$D:$D,1+($D234))),VLOOKUP(SMALL(Order_Form!$D:$D,1+($D234)),Order_Form!$C:$Q,6,FALSE)&gt;0),(VLOOKUP(SMALL(Order_Form!$D:$D,1+($D234)),Order_Form!$C:$Q,6,FALSE)),"")),"")</f>
        <v/>
      </c>
      <c r="H234" s="68" t="str">
        <f>IF(ISNUMBER(SMALL(Order_Form!$D:$D,1+($D234))),(VLOOKUP(SMALL(Order_Form!$D:$D,1+($D234)),Order_Form!$C:$Q,7,FALSE)),"")</f>
        <v/>
      </c>
      <c r="I234" s="61"/>
      <c r="J234" s="61"/>
      <c r="K234" s="61"/>
      <c r="L234" s="73" t="str">
        <f t="shared" si="53"/>
        <v/>
      </c>
      <c r="M234" s="64" t="str">
        <f t="shared" si="54"/>
        <v/>
      </c>
      <c r="N234" s="73" t="str">
        <f t="shared" si="45"/>
        <v/>
      </c>
      <c r="O234" s="73" t="str">
        <f t="shared" si="46"/>
        <v/>
      </c>
      <c r="P234" s="73" t="str">
        <f t="shared" si="47"/>
        <v/>
      </c>
      <c r="Q234" s="73" t="str">
        <f t="shared" si="48"/>
        <v/>
      </c>
      <c r="R234" s="73" t="str">
        <f t="shared" si="49"/>
        <v/>
      </c>
      <c r="S234" s="64" t="str">
        <f t="shared" si="55"/>
        <v/>
      </c>
      <c r="T234" s="107" t="str">
        <f t="shared" si="50"/>
        <v/>
      </c>
      <c r="U234" s="74" t="str">
        <f t="shared" si="51"/>
        <v/>
      </c>
      <c r="V234" s="74"/>
      <c r="W234" s="74"/>
      <c r="Z234" s="61">
        <f t="shared" si="52"/>
        <v>0</v>
      </c>
    </row>
    <row r="235" spans="2:26" ht="31.9" customHeight="1" x14ac:dyDescent="0.25">
      <c r="B235" s="61">
        <f t="shared" si="44"/>
        <v>0</v>
      </c>
      <c r="C235" s="61" t="str">
        <f t="shared" si="56"/>
        <v/>
      </c>
      <c r="D235" s="61">
        <v>221</v>
      </c>
      <c r="E235" s="61" t="str">
        <f>IF(ISNUMBER(SMALL(Order_Form!$D:$D,1+($D235))),(VLOOKUP(SMALL(Order_Form!$D:$D,1+($D235)),Order_Form!$C:$Q,3,FALSE)),"")</f>
        <v/>
      </c>
      <c r="G235" s="64" t="str">
        <f>IFERROR(IF(E235=2,$AF$1,IF(AND(ISNUMBER(SMALL(Order_Form!$D:$D,1+($D235))),VLOOKUP(SMALL(Order_Form!$D:$D,1+($D235)),Order_Form!$C:$Q,6,FALSE)&gt;0),(VLOOKUP(SMALL(Order_Form!$D:$D,1+($D235)),Order_Form!$C:$Q,6,FALSE)),"")),"")</f>
        <v/>
      </c>
      <c r="H235" s="68" t="str">
        <f>IF(ISNUMBER(SMALL(Order_Form!$D:$D,1+($D235))),(VLOOKUP(SMALL(Order_Form!$D:$D,1+($D235)),Order_Form!$C:$Q,7,FALSE)),"")</f>
        <v/>
      </c>
      <c r="I235" s="61"/>
      <c r="J235" s="61"/>
      <c r="K235" s="61"/>
      <c r="L235" s="73" t="str">
        <f t="shared" si="53"/>
        <v/>
      </c>
      <c r="M235" s="64" t="str">
        <f t="shared" si="54"/>
        <v/>
      </c>
      <c r="N235" s="73" t="str">
        <f t="shared" si="45"/>
        <v/>
      </c>
      <c r="O235" s="73" t="str">
        <f t="shared" si="46"/>
        <v/>
      </c>
      <c r="P235" s="73" t="str">
        <f t="shared" si="47"/>
        <v/>
      </c>
      <c r="Q235" s="73" t="str">
        <f t="shared" si="48"/>
        <v/>
      </c>
      <c r="R235" s="73" t="str">
        <f t="shared" si="49"/>
        <v/>
      </c>
      <c r="S235" s="64" t="str">
        <f t="shared" si="55"/>
        <v/>
      </c>
      <c r="T235" s="107" t="str">
        <f t="shared" si="50"/>
        <v/>
      </c>
      <c r="U235" s="74" t="str">
        <f t="shared" si="51"/>
        <v/>
      </c>
      <c r="V235" s="74"/>
      <c r="W235" s="74"/>
      <c r="Z235" s="61">
        <f t="shared" si="52"/>
        <v>0</v>
      </c>
    </row>
    <row r="236" spans="2:26" ht="31.9" customHeight="1" x14ac:dyDescent="0.25">
      <c r="B236" s="61">
        <f t="shared" si="44"/>
        <v>0</v>
      </c>
      <c r="C236" s="61" t="str">
        <f t="shared" si="56"/>
        <v/>
      </c>
      <c r="D236" s="61">
        <v>222</v>
      </c>
      <c r="E236" s="61" t="str">
        <f>IF(ISNUMBER(SMALL(Order_Form!$D:$D,1+($D236))),(VLOOKUP(SMALL(Order_Form!$D:$D,1+($D236)),Order_Form!$C:$Q,3,FALSE)),"")</f>
        <v/>
      </c>
      <c r="G236" s="64" t="str">
        <f>IFERROR(IF(E236=2,$AF$1,IF(AND(ISNUMBER(SMALL(Order_Form!$D:$D,1+($D236))),VLOOKUP(SMALL(Order_Form!$D:$D,1+($D236)),Order_Form!$C:$Q,6,FALSE)&gt;0),(VLOOKUP(SMALL(Order_Form!$D:$D,1+($D236)),Order_Form!$C:$Q,6,FALSE)),"")),"")</f>
        <v/>
      </c>
      <c r="H236" s="68" t="str">
        <f>IF(ISNUMBER(SMALL(Order_Form!$D:$D,1+($D236))),(VLOOKUP(SMALL(Order_Form!$D:$D,1+($D236)),Order_Form!$C:$Q,7,FALSE)),"")</f>
        <v/>
      </c>
      <c r="I236" s="61"/>
      <c r="J236" s="61"/>
      <c r="K236" s="61"/>
      <c r="L236" s="73" t="str">
        <f t="shared" si="53"/>
        <v/>
      </c>
      <c r="M236" s="64" t="str">
        <f t="shared" si="54"/>
        <v/>
      </c>
      <c r="N236" s="73" t="str">
        <f t="shared" si="45"/>
        <v/>
      </c>
      <c r="O236" s="73" t="str">
        <f t="shared" si="46"/>
        <v/>
      </c>
      <c r="P236" s="73" t="str">
        <f t="shared" si="47"/>
        <v/>
      </c>
      <c r="Q236" s="73" t="str">
        <f t="shared" si="48"/>
        <v/>
      </c>
      <c r="R236" s="73" t="str">
        <f t="shared" si="49"/>
        <v/>
      </c>
      <c r="S236" s="64" t="str">
        <f t="shared" si="55"/>
        <v/>
      </c>
      <c r="T236" s="107" t="str">
        <f t="shared" si="50"/>
        <v/>
      </c>
      <c r="U236" s="74" t="str">
        <f t="shared" si="51"/>
        <v/>
      </c>
      <c r="V236" s="74"/>
      <c r="W236" s="74"/>
      <c r="Z236" s="61">
        <f t="shared" si="52"/>
        <v>0</v>
      </c>
    </row>
    <row r="237" spans="2:26" ht="31.9" customHeight="1" x14ac:dyDescent="0.25">
      <c r="B237" s="61">
        <f t="shared" si="44"/>
        <v>0</v>
      </c>
      <c r="C237" s="61" t="str">
        <f t="shared" si="56"/>
        <v/>
      </c>
      <c r="D237" s="61">
        <v>223</v>
      </c>
      <c r="E237" s="61" t="str">
        <f>IF(ISNUMBER(SMALL(Order_Form!$D:$D,1+($D237))),(VLOOKUP(SMALL(Order_Form!$D:$D,1+($D237)),Order_Form!$C:$Q,3,FALSE)),"")</f>
        <v/>
      </c>
      <c r="G237" s="64" t="str">
        <f>IFERROR(IF(E237=2,$AF$1,IF(AND(ISNUMBER(SMALL(Order_Form!$D:$D,1+($D237))),VLOOKUP(SMALL(Order_Form!$D:$D,1+($D237)),Order_Form!$C:$Q,6,FALSE)&gt;0),(VLOOKUP(SMALL(Order_Form!$D:$D,1+($D237)),Order_Form!$C:$Q,6,FALSE)),"")),"")</f>
        <v/>
      </c>
      <c r="H237" s="68" t="str">
        <f>IF(ISNUMBER(SMALL(Order_Form!$D:$D,1+($D237))),(VLOOKUP(SMALL(Order_Form!$D:$D,1+($D237)),Order_Form!$C:$Q,7,FALSE)),"")</f>
        <v/>
      </c>
      <c r="I237" s="61"/>
      <c r="J237" s="61"/>
      <c r="K237" s="61"/>
      <c r="L237" s="73" t="str">
        <f t="shared" si="53"/>
        <v/>
      </c>
      <c r="M237" s="64" t="str">
        <f t="shared" si="54"/>
        <v/>
      </c>
      <c r="N237" s="73" t="str">
        <f t="shared" si="45"/>
        <v/>
      </c>
      <c r="O237" s="73" t="str">
        <f t="shared" si="46"/>
        <v/>
      </c>
      <c r="P237" s="73" t="str">
        <f t="shared" si="47"/>
        <v/>
      </c>
      <c r="Q237" s="73" t="str">
        <f t="shared" si="48"/>
        <v/>
      </c>
      <c r="R237" s="73" t="str">
        <f t="shared" si="49"/>
        <v/>
      </c>
      <c r="S237" s="64" t="str">
        <f t="shared" si="55"/>
        <v/>
      </c>
      <c r="T237" s="107" t="str">
        <f t="shared" si="50"/>
        <v/>
      </c>
      <c r="U237" s="74" t="str">
        <f t="shared" si="51"/>
        <v/>
      </c>
      <c r="V237" s="74"/>
      <c r="W237" s="74"/>
      <c r="Z237" s="61">
        <f t="shared" si="52"/>
        <v>0</v>
      </c>
    </row>
    <row r="238" spans="2:26" ht="31.9" customHeight="1" x14ac:dyDescent="0.25">
      <c r="B238" s="61">
        <f t="shared" si="44"/>
        <v>0</v>
      </c>
      <c r="C238" s="61" t="str">
        <f t="shared" si="56"/>
        <v/>
      </c>
      <c r="D238" s="61">
        <v>224</v>
      </c>
      <c r="E238" s="61" t="str">
        <f>IF(ISNUMBER(SMALL(Order_Form!$D:$D,1+($D238))),(VLOOKUP(SMALL(Order_Form!$D:$D,1+($D238)),Order_Form!$C:$Q,3,FALSE)),"")</f>
        <v/>
      </c>
      <c r="G238" s="64" t="str">
        <f>IFERROR(IF(E238=2,$AF$1,IF(AND(ISNUMBER(SMALL(Order_Form!$D:$D,1+($D238))),VLOOKUP(SMALL(Order_Form!$D:$D,1+($D238)),Order_Form!$C:$Q,6,FALSE)&gt;0),(VLOOKUP(SMALL(Order_Form!$D:$D,1+($D238)),Order_Form!$C:$Q,6,FALSE)),"")),"")</f>
        <v/>
      </c>
      <c r="H238" s="68" t="str">
        <f>IF(ISNUMBER(SMALL(Order_Form!$D:$D,1+($D238))),(VLOOKUP(SMALL(Order_Form!$D:$D,1+($D238)),Order_Form!$C:$Q,7,FALSE)),"")</f>
        <v/>
      </c>
      <c r="I238" s="61"/>
      <c r="J238" s="61"/>
      <c r="K238" s="61"/>
      <c r="L238" s="73" t="str">
        <f t="shared" si="53"/>
        <v/>
      </c>
      <c r="M238" s="64" t="str">
        <f t="shared" si="54"/>
        <v/>
      </c>
      <c r="N238" s="73" t="str">
        <f t="shared" si="45"/>
        <v/>
      </c>
      <c r="O238" s="73" t="str">
        <f t="shared" si="46"/>
        <v/>
      </c>
      <c r="P238" s="73" t="str">
        <f t="shared" si="47"/>
        <v/>
      </c>
      <c r="Q238" s="73" t="str">
        <f t="shared" si="48"/>
        <v/>
      </c>
      <c r="R238" s="73" t="str">
        <f t="shared" si="49"/>
        <v/>
      </c>
      <c r="S238" s="64" t="str">
        <f t="shared" si="55"/>
        <v/>
      </c>
      <c r="T238" s="107" t="str">
        <f t="shared" si="50"/>
        <v/>
      </c>
      <c r="U238" s="74" t="str">
        <f t="shared" si="51"/>
        <v/>
      </c>
      <c r="V238" s="74"/>
      <c r="W238" s="74"/>
      <c r="Z238" s="61">
        <f t="shared" si="52"/>
        <v>0</v>
      </c>
    </row>
    <row r="239" spans="2:26" ht="31.9" customHeight="1" x14ac:dyDescent="0.25">
      <c r="B239" s="61">
        <f t="shared" si="44"/>
        <v>0</v>
      </c>
      <c r="C239" s="61" t="str">
        <f t="shared" si="56"/>
        <v/>
      </c>
      <c r="D239" s="61">
        <v>225</v>
      </c>
      <c r="E239" s="61" t="str">
        <f>IF(ISNUMBER(SMALL(Order_Form!$D:$D,1+($D239))),(VLOOKUP(SMALL(Order_Form!$D:$D,1+($D239)),Order_Form!$C:$Q,3,FALSE)),"")</f>
        <v/>
      </c>
      <c r="G239" s="64" t="str">
        <f>IFERROR(IF(E239=2,$AF$1,IF(AND(ISNUMBER(SMALL(Order_Form!$D:$D,1+($D239))),VLOOKUP(SMALL(Order_Form!$D:$D,1+($D239)),Order_Form!$C:$Q,6,FALSE)&gt;0),(VLOOKUP(SMALL(Order_Form!$D:$D,1+($D239)),Order_Form!$C:$Q,6,FALSE)),"")),"")</f>
        <v/>
      </c>
      <c r="H239" s="68" t="str">
        <f>IF(ISNUMBER(SMALL(Order_Form!$D:$D,1+($D239))),(VLOOKUP(SMALL(Order_Form!$D:$D,1+($D239)),Order_Form!$C:$Q,7,FALSE)),"")</f>
        <v/>
      </c>
      <c r="I239" s="61"/>
      <c r="J239" s="61"/>
      <c r="K239" s="61"/>
      <c r="L239" s="73" t="str">
        <f t="shared" si="53"/>
        <v/>
      </c>
      <c r="M239" s="64" t="str">
        <f t="shared" si="54"/>
        <v/>
      </c>
      <c r="N239" s="73" t="str">
        <f t="shared" si="45"/>
        <v/>
      </c>
      <c r="O239" s="73" t="str">
        <f t="shared" si="46"/>
        <v/>
      </c>
      <c r="P239" s="73" t="str">
        <f t="shared" si="47"/>
        <v/>
      </c>
      <c r="Q239" s="73" t="str">
        <f t="shared" si="48"/>
        <v/>
      </c>
      <c r="R239" s="73" t="str">
        <f t="shared" si="49"/>
        <v/>
      </c>
      <c r="S239" s="64" t="str">
        <f t="shared" si="55"/>
        <v/>
      </c>
      <c r="T239" s="107" t="str">
        <f t="shared" si="50"/>
        <v/>
      </c>
      <c r="U239" s="74" t="str">
        <f t="shared" si="51"/>
        <v/>
      </c>
      <c r="V239" s="74"/>
      <c r="W239" s="74"/>
      <c r="Z239" s="61">
        <f t="shared" si="52"/>
        <v>0</v>
      </c>
    </row>
    <row r="240" spans="2:26" ht="31.9" customHeight="1" x14ac:dyDescent="0.25">
      <c r="B240" s="61">
        <f t="shared" si="44"/>
        <v>0</v>
      </c>
      <c r="C240" s="61" t="str">
        <f t="shared" si="56"/>
        <v/>
      </c>
      <c r="D240" s="61">
        <v>226</v>
      </c>
      <c r="E240" s="61" t="str">
        <f>IF(ISNUMBER(SMALL(Order_Form!$D:$D,1+($D240))),(VLOOKUP(SMALL(Order_Form!$D:$D,1+($D240)),Order_Form!$C:$Q,3,FALSE)),"")</f>
        <v/>
      </c>
      <c r="G240" s="64" t="str">
        <f>IFERROR(IF(E240=2,$AF$1,IF(AND(ISNUMBER(SMALL(Order_Form!$D:$D,1+($D240))),VLOOKUP(SMALL(Order_Form!$D:$D,1+($D240)),Order_Form!$C:$Q,6,FALSE)&gt;0),(VLOOKUP(SMALL(Order_Form!$D:$D,1+($D240)),Order_Form!$C:$Q,6,FALSE)),"")),"")</f>
        <v/>
      </c>
      <c r="H240" s="68" t="str">
        <f>IF(ISNUMBER(SMALL(Order_Form!$D:$D,1+($D240))),(VLOOKUP(SMALL(Order_Form!$D:$D,1+($D240)),Order_Form!$C:$Q,7,FALSE)),"")</f>
        <v/>
      </c>
      <c r="I240" s="61"/>
      <c r="J240" s="61"/>
      <c r="K240" s="61"/>
      <c r="L240" s="73" t="str">
        <f t="shared" si="53"/>
        <v/>
      </c>
      <c r="M240" s="64" t="str">
        <f t="shared" si="54"/>
        <v/>
      </c>
      <c r="N240" s="73" t="str">
        <f t="shared" si="45"/>
        <v/>
      </c>
      <c r="O240" s="73" t="str">
        <f t="shared" si="46"/>
        <v/>
      </c>
      <c r="P240" s="73" t="str">
        <f t="shared" si="47"/>
        <v/>
      </c>
      <c r="Q240" s="73" t="str">
        <f t="shared" si="48"/>
        <v/>
      </c>
      <c r="R240" s="73" t="str">
        <f t="shared" si="49"/>
        <v/>
      </c>
      <c r="S240" s="64" t="str">
        <f t="shared" si="55"/>
        <v/>
      </c>
      <c r="T240" s="107" t="str">
        <f t="shared" si="50"/>
        <v/>
      </c>
      <c r="U240" s="74" t="str">
        <f t="shared" si="51"/>
        <v/>
      </c>
      <c r="V240" s="74"/>
      <c r="W240" s="74"/>
      <c r="Z240" s="61">
        <f t="shared" si="52"/>
        <v>0</v>
      </c>
    </row>
    <row r="241" spans="2:26" ht="31.9" customHeight="1" x14ac:dyDescent="0.25">
      <c r="B241" s="61">
        <f t="shared" si="44"/>
        <v>0</v>
      </c>
      <c r="C241" s="61" t="str">
        <f t="shared" si="56"/>
        <v/>
      </c>
      <c r="D241" s="61">
        <v>227</v>
      </c>
      <c r="E241" s="61" t="str">
        <f>IF(ISNUMBER(SMALL(Order_Form!$D:$D,1+($D241))),(VLOOKUP(SMALL(Order_Form!$D:$D,1+($D241)),Order_Form!$C:$Q,3,FALSE)),"")</f>
        <v/>
      </c>
      <c r="G241" s="64" t="str">
        <f>IFERROR(IF(E241=2,$AF$1,IF(AND(ISNUMBER(SMALL(Order_Form!$D:$D,1+($D241))),VLOOKUP(SMALL(Order_Form!$D:$D,1+($D241)),Order_Form!$C:$Q,6,FALSE)&gt;0),(VLOOKUP(SMALL(Order_Form!$D:$D,1+($D241)),Order_Form!$C:$Q,6,FALSE)),"")),"")</f>
        <v/>
      </c>
      <c r="H241" s="68" t="str">
        <f>IF(ISNUMBER(SMALL(Order_Form!$D:$D,1+($D241))),(VLOOKUP(SMALL(Order_Form!$D:$D,1+($D241)),Order_Form!$C:$Q,7,FALSE)),"")</f>
        <v/>
      </c>
      <c r="I241" s="61"/>
      <c r="J241" s="61"/>
      <c r="K241" s="61"/>
      <c r="L241" s="73" t="str">
        <f t="shared" si="53"/>
        <v/>
      </c>
      <c r="M241" s="64" t="str">
        <f t="shared" si="54"/>
        <v/>
      </c>
      <c r="N241" s="73" t="str">
        <f t="shared" si="45"/>
        <v/>
      </c>
      <c r="O241" s="73" t="str">
        <f t="shared" si="46"/>
        <v/>
      </c>
      <c r="P241" s="73" t="str">
        <f t="shared" si="47"/>
        <v/>
      </c>
      <c r="Q241" s="73" t="str">
        <f t="shared" si="48"/>
        <v/>
      </c>
      <c r="R241" s="73" t="str">
        <f t="shared" si="49"/>
        <v/>
      </c>
      <c r="S241" s="64" t="str">
        <f t="shared" si="55"/>
        <v/>
      </c>
      <c r="T241" s="107" t="str">
        <f t="shared" si="50"/>
        <v/>
      </c>
      <c r="U241" s="74" t="str">
        <f t="shared" si="51"/>
        <v/>
      </c>
      <c r="V241" s="74"/>
      <c r="W241" s="74"/>
      <c r="Z241" s="61">
        <f t="shared" si="52"/>
        <v>0</v>
      </c>
    </row>
    <row r="242" spans="2:26" ht="31.9" customHeight="1" x14ac:dyDescent="0.25">
      <c r="B242" s="61">
        <f t="shared" si="44"/>
        <v>0</v>
      </c>
      <c r="C242" s="61" t="str">
        <f t="shared" si="56"/>
        <v/>
      </c>
      <c r="D242" s="61">
        <v>228</v>
      </c>
      <c r="E242" s="61" t="str">
        <f>IF(ISNUMBER(SMALL(Order_Form!$D:$D,1+($D242))),(VLOOKUP(SMALL(Order_Form!$D:$D,1+($D242)),Order_Form!$C:$Q,3,FALSE)),"")</f>
        <v/>
      </c>
      <c r="G242" s="64" t="str">
        <f>IFERROR(IF(E242=2,$AF$1,IF(AND(ISNUMBER(SMALL(Order_Form!$D:$D,1+($D242))),VLOOKUP(SMALL(Order_Form!$D:$D,1+($D242)),Order_Form!$C:$Q,6,FALSE)&gt;0),(VLOOKUP(SMALL(Order_Form!$D:$D,1+($D242)),Order_Form!$C:$Q,6,FALSE)),"")),"")</f>
        <v/>
      </c>
      <c r="H242" s="68" t="str">
        <f>IF(ISNUMBER(SMALL(Order_Form!$D:$D,1+($D242))),(VLOOKUP(SMALL(Order_Form!$D:$D,1+($D242)),Order_Form!$C:$Q,7,FALSE)),"")</f>
        <v/>
      </c>
      <c r="I242" s="61"/>
      <c r="J242" s="61"/>
      <c r="K242" s="61"/>
      <c r="L242" s="73" t="str">
        <f t="shared" si="53"/>
        <v/>
      </c>
      <c r="M242" s="64" t="str">
        <f t="shared" si="54"/>
        <v/>
      </c>
      <c r="N242" s="73" t="str">
        <f t="shared" si="45"/>
        <v/>
      </c>
      <c r="O242" s="73" t="str">
        <f t="shared" si="46"/>
        <v/>
      </c>
      <c r="P242" s="73" t="str">
        <f t="shared" si="47"/>
        <v/>
      </c>
      <c r="Q242" s="73" t="str">
        <f t="shared" si="48"/>
        <v/>
      </c>
      <c r="R242" s="73" t="str">
        <f t="shared" si="49"/>
        <v/>
      </c>
      <c r="S242" s="64" t="str">
        <f t="shared" si="55"/>
        <v/>
      </c>
      <c r="T242" s="107" t="str">
        <f t="shared" si="50"/>
        <v/>
      </c>
      <c r="U242" s="74" t="str">
        <f t="shared" si="51"/>
        <v/>
      </c>
      <c r="V242" s="74"/>
      <c r="W242" s="74"/>
      <c r="Z242" s="61">
        <f t="shared" si="52"/>
        <v>0</v>
      </c>
    </row>
    <row r="243" spans="2:26" ht="31.9" customHeight="1" x14ac:dyDescent="0.25">
      <c r="B243" s="61">
        <f t="shared" si="44"/>
        <v>0</v>
      </c>
      <c r="C243" s="61" t="str">
        <f t="shared" si="56"/>
        <v/>
      </c>
      <c r="D243" s="61">
        <v>229</v>
      </c>
      <c r="E243" s="61" t="str">
        <f>IF(ISNUMBER(SMALL(Order_Form!$D:$D,1+($D243))),(VLOOKUP(SMALL(Order_Form!$D:$D,1+($D243)),Order_Form!$C:$Q,3,FALSE)),"")</f>
        <v/>
      </c>
      <c r="G243" s="64" t="str">
        <f>IFERROR(IF(E243=2,$AF$1,IF(AND(ISNUMBER(SMALL(Order_Form!$D:$D,1+($D243))),VLOOKUP(SMALL(Order_Form!$D:$D,1+($D243)),Order_Form!$C:$Q,6,FALSE)&gt;0),(VLOOKUP(SMALL(Order_Form!$D:$D,1+($D243)),Order_Form!$C:$Q,6,FALSE)),"")),"")</f>
        <v/>
      </c>
      <c r="H243" s="68" t="str">
        <f>IF(ISNUMBER(SMALL(Order_Form!$D:$D,1+($D243))),(VLOOKUP(SMALL(Order_Form!$D:$D,1+($D243)),Order_Form!$C:$Q,7,FALSE)),"")</f>
        <v/>
      </c>
      <c r="I243" s="61"/>
      <c r="J243" s="61"/>
      <c r="K243" s="61"/>
      <c r="L243" s="73" t="str">
        <f t="shared" si="53"/>
        <v/>
      </c>
      <c r="M243" s="64" t="str">
        <f t="shared" si="54"/>
        <v/>
      </c>
      <c r="N243" s="73" t="str">
        <f t="shared" si="45"/>
        <v/>
      </c>
      <c r="O243" s="73" t="str">
        <f t="shared" si="46"/>
        <v/>
      </c>
      <c r="P243" s="73" t="str">
        <f t="shared" si="47"/>
        <v/>
      </c>
      <c r="Q243" s="73" t="str">
        <f t="shared" si="48"/>
        <v/>
      </c>
      <c r="R243" s="73" t="str">
        <f t="shared" si="49"/>
        <v/>
      </c>
      <c r="S243" s="64" t="str">
        <f t="shared" si="55"/>
        <v/>
      </c>
      <c r="T243" s="107" t="str">
        <f t="shared" si="50"/>
        <v/>
      </c>
      <c r="U243" s="74" t="str">
        <f t="shared" si="51"/>
        <v/>
      </c>
      <c r="V243" s="74"/>
      <c r="W243" s="74"/>
      <c r="Z243" s="61">
        <f t="shared" si="52"/>
        <v>0</v>
      </c>
    </row>
    <row r="244" spans="2:26" ht="31.9" customHeight="1" x14ac:dyDescent="0.25">
      <c r="B244" s="61">
        <f t="shared" si="44"/>
        <v>0</v>
      </c>
      <c r="C244" s="61" t="str">
        <f t="shared" si="56"/>
        <v/>
      </c>
      <c r="D244" s="61">
        <v>230</v>
      </c>
      <c r="E244" s="61" t="str">
        <f>IF(ISNUMBER(SMALL(Order_Form!$D:$D,1+($D244))),(VLOOKUP(SMALL(Order_Form!$D:$D,1+($D244)),Order_Form!$C:$Q,3,FALSE)),"")</f>
        <v/>
      </c>
      <c r="G244" s="64" t="str">
        <f>IFERROR(IF(E244=2,$AF$1,IF(AND(ISNUMBER(SMALL(Order_Form!$D:$D,1+($D244))),VLOOKUP(SMALL(Order_Form!$D:$D,1+($D244)),Order_Form!$C:$Q,6,FALSE)&gt;0),(VLOOKUP(SMALL(Order_Form!$D:$D,1+($D244)),Order_Form!$C:$Q,6,FALSE)),"")),"")</f>
        <v/>
      </c>
      <c r="H244" s="68" t="str">
        <f>IF(ISNUMBER(SMALL(Order_Form!$D:$D,1+($D244))),(VLOOKUP(SMALL(Order_Form!$D:$D,1+($D244)),Order_Form!$C:$Q,7,FALSE)),"")</f>
        <v/>
      </c>
      <c r="I244" s="61"/>
      <c r="J244" s="61"/>
      <c r="K244" s="61"/>
      <c r="L244" s="73" t="str">
        <f t="shared" si="53"/>
        <v/>
      </c>
      <c r="M244" s="64" t="str">
        <f t="shared" si="54"/>
        <v/>
      </c>
      <c r="N244" s="73" t="str">
        <f t="shared" si="45"/>
        <v/>
      </c>
      <c r="O244" s="73" t="str">
        <f t="shared" si="46"/>
        <v/>
      </c>
      <c r="P244" s="73" t="str">
        <f t="shared" si="47"/>
        <v/>
      </c>
      <c r="Q244" s="73" t="str">
        <f t="shared" si="48"/>
        <v/>
      </c>
      <c r="R244" s="73" t="str">
        <f t="shared" si="49"/>
        <v/>
      </c>
      <c r="S244" s="64" t="str">
        <f t="shared" si="55"/>
        <v/>
      </c>
      <c r="T244" s="107" t="str">
        <f t="shared" si="50"/>
        <v/>
      </c>
      <c r="U244" s="74" t="str">
        <f t="shared" si="51"/>
        <v/>
      </c>
      <c r="V244" s="74"/>
      <c r="W244" s="74"/>
      <c r="Z244" s="61">
        <f t="shared" si="52"/>
        <v>0</v>
      </c>
    </row>
    <row r="245" spans="2:26" ht="31.9" customHeight="1" x14ac:dyDescent="0.25">
      <c r="B245" s="61">
        <f t="shared" si="44"/>
        <v>0</v>
      </c>
      <c r="C245" s="61" t="str">
        <f t="shared" si="56"/>
        <v/>
      </c>
      <c r="D245" s="61">
        <v>231</v>
      </c>
      <c r="E245" s="61" t="str">
        <f>IF(ISNUMBER(SMALL(Order_Form!$D:$D,1+($D245))),(VLOOKUP(SMALL(Order_Form!$D:$D,1+($D245)),Order_Form!$C:$Q,3,FALSE)),"")</f>
        <v/>
      </c>
      <c r="G245" s="64" t="str">
        <f>IFERROR(IF(E245=2,$AF$1,IF(AND(ISNUMBER(SMALL(Order_Form!$D:$D,1+($D245))),VLOOKUP(SMALL(Order_Form!$D:$D,1+($D245)),Order_Form!$C:$Q,6,FALSE)&gt;0),(VLOOKUP(SMALL(Order_Form!$D:$D,1+($D245)),Order_Form!$C:$Q,6,FALSE)),"")),"")</f>
        <v/>
      </c>
      <c r="H245" s="68" t="str">
        <f>IF(ISNUMBER(SMALL(Order_Form!$D:$D,1+($D245))),(VLOOKUP(SMALL(Order_Form!$D:$D,1+($D245)),Order_Form!$C:$Q,7,FALSE)),"")</f>
        <v/>
      </c>
      <c r="I245" s="61"/>
      <c r="J245" s="61"/>
      <c r="K245" s="61"/>
      <c r="L245" s="73" t="str">
        <f t="shared" si="53"/>
        <v/>
      </c>
      <c r="M245" s="64" t="str">
        <f t="shared" si="54"/>
        <v/>
      </c>
      <c r="N245" s="73" t="str">
        <f t="shared" si="45"/>
        <v/>
      </c>
      <c r="O245" s="73" t="str">
        <f t="shared" si="46"/>
        <v/>
      </c>
      <c r="P245" s="73" t="str">
        <f t="shared" si="47"/>
        <v/>
      </c>
      <c r="Q245" s="73" t="str">
        <f t="shared" si="48"/>
        <v/>
      </c>
      <c r="R245" s="73" t="str">
        <f t="shared" si="49"/>
        <v/>
      </c>
      <c r="S245" s="64" t="str">
        <f t="shared" si="55"/>
        <v/>
      </c>
      <c r="T245" s="107" t="str">
        <f t="shared" si="50"/>
        <v/>
      </c>
      <c r="U245" s="74" t="str">
        <f t="shared" si="51"/>
        <v/>
      </c>
      <c r="V245" s="74"/>
      <c r="W245" s="74"/>
      <c r="Z245" s="61">
        <f t="shared" si="52"/>
        <v>0</v>
      </c>
    </row>
    <row r="246" spans="2:26" ht="31.9" customHeight="1" x14ac:dyDescent="0.25">
      <c r="B246" s="61">
        <f t="shared" si="44"/>
        <v>0</v>
      </c>
      <c r="C246" s="61" t="str">
        <f t="shared" si="56"/>
        <v/>
      </c>
      <c r="D246" s="61">
        <v>232</v>
      </c>
      <c r="E246" s="61" t="str">
        <f>IF(ISNUMBER(SMALL(Order_Form!$D:$D,1+($D246))),(VLOOKUP(SMALL(Order_Form!$D:$D,1+($D246)),Order_Form!$C:$Q,3,FALSE)),"")</f>
        <v/>
      </c>
      <c r="G246" s="64" t="str">
        <f>IFERROR(IF(E246=2,$AF$1,IF(AND(ISNUMBER(SMALL(Order_Form!$D:$D,1+($D246))),VLOOKUP(SMALL(Order_Form!$D:$D,1+($D246)),Order_Form!$C:$Q,6,FALSE)&gt;0),(VLOOKUP(SMALL(Order_Form!$D:$D,1+($D246)),Order_Form!$C:$Q,6,FALSE)),"")),"")</f>
        <v/>
      </c>
      <c r="H246" s="68" t="str">
        <f>IF(ISNUMBER(SMALL(Order_Form!$D:$D,1+($D246))),(VLOOKUP(SMALL(Order_Form!$D:$D,1+($D246)),Order_Form!$C:$Q,7,FALSE)),"")</f>
        <v/>
      </c>
      <c r="I246" s="61"/>
      <c r="J246" s="61"/>
      <c r="K246" s="61"/>
      <c r="L246" s="73" t="str">
        <f t="shared" si="53"/>
        <v/>
      </c>
      <c r="M246" s="64" t="str">
        <f t="shared" si="54"/>
        <v/>
      </c>
      <c r="N246" s="73" t="str">
        <f t="shared" si="45"/>
        <v/>
      </c>
      <c r="O246" s="73" t="str">
        <f t="shared" si="46"/>
        <v/>
      </c>
      <c r="P246" s="73" t="str">
        <f t="shared" si="47"/>
        <v/>
      </c>
      <c r="Q246" s="73" t="str">
        <f t="shared" si="48"/>
        <v/>
      </c>
      <c r="R246" s="73" t="str">
        <f t="shared" si="49"/>
        <v/>
      </c>
      <c r="S246" s="64" t="str">
        <f t="shared" si="55"/>
        <v/>
      </c>
      <c r="T246" s="107" t="str">
        <f t="shared" si="50"/>
        <v/>
      </c>
      <c r="U246" s="74" t="str">
        <f t="shared" si="51"/>
        <v/>
      </c>
      <c r="V246" s="74"/>
      <c r="W246" s="74"/>
      <c r="Z246" s="61">
        <f t="shared" si="52"/>
        <v>0</v>
      </c>
    </row>
    <row r="247" spans="2:26" ht="31.9" customHeight="1" x14ac:dyDescent="0.25">
      <c r="B247" s="61">
        <f t="shared" si="44"/>
        <v>0</v>
      </c>
      <c r="C247" s="61" t="str">
        <f t="shared" si="56"/>
        <v/>
      </c>
      <c r="D247" s="61">
        <v>233</v>
      </c>
      <c r="E247" s="61" t="str">
        <f>IF(ISNUMBER(SMALL(Order_Form!$D:$D,1+($D247))),(VLOOKUP(SMALL(Order_Form!$D:$D,1+($D247)),Order_Form!$C:$Q,3,FALSE)),"")</f>
        <v/>
      </c>
      <c r="G247" s="64" t="str">
        <f>IFERROR(IF(E247=2,$AF$1,IF(AND(ISNUMBER(SMALL(Order_Form!$D:$D,1+($D247))),VLOOKUP(SMALL(Order_Form!$D:$D,1+($D247)),Order_Form!$C:$Q,6,FALSE)&gt;0),(VLOOKUP(SMALL(Order_Form!$D:$D,1+($D247)),Order_Form!$C:$Q,6,FALSE)),"")),"")</f>
        <v/>
      </c>
      <c r="H247" s="68" t="str">
        <f>IF(ISNUMBER(SMALL(Order_Form!$D:$D,1+($D247))),(VLOOKUP(SMALL(Order_Form!$D:$D,1+($D247)),Order_Form!$C:$Q,7,FALSE)),"")</f>
        <v/>
      </c>
      <c r="I247" s="61"/>
      <c r="J247" s="61"/>
      <c r="K247" s="61"/>
      <c r="L247" s="73" t="str">
        <f t="shared" si="53"/>
        <v/>
      </c>
      <c r="M247" s="64" t="str">
        <f t="shared" si="54"/>
        <v/>
      </c>
      <c r="N247" s="73" t="str">
        <f t="shared" si="45"/>
        <v/>
      </c>
      <c r="O247" s="73" t="str">
        <f t="shared" si="46"/>
        <v/>
      </c>
      <c r="P247" s="73" t="str">
        <f t="shared" si="47"/>
        <v/>
      </c>
      <c r="Q247" s="73" t="str">
        <f t="shared" si="48"/>
        <v/>
      </c>
      <c r="R247" s="73" t="str">
        <f t="shared" si="49"/>
        <v/>
      </c>
      <c r="S247" s="64" t="str">
        <f t="shared" si="55"/>
        <v/>
      </c>
      <c r="T247" s="107" t="str">
        <f t="shared" si="50"/>
        <v/>
      </c>
      <c r="U247" s="74" t="str">
        <f t="shared" si="51"/>
        <v/>
      </c>
      <c r="V247" s="74"/>
      <c r="W247" s="74"/>
      <c r="Z247" s="61">
        <f t="shared" si="52"/>
        <v>0</v>
      </c>
    </row>
    <row r="248" spans="2:26" ht="31.9" customHeight="1" x14ac:dyDescent="0.25">
      <c r="B248" s="61">
        <f t="shared" si="44"/>
        <v>0</v>
      </c>
      <c r="C248" s="61" t="str">
        <f t="shared" si="56"/>
        <v/>
      </c>
      <c r="D248" s="61">
        <v>234</v>
      </c>
      <c r="E248" s="61" t="str">
        <f>IF(ISNUMBER(SMALL(Order_Form!$D:$D,1+($D248))),(VLOOKUP(SMALL(Order_Form!$D:$D,1+($D248)),Order_Form!$C:$Q,3,FALSE)),"")</f>
        <v/>
      </c>
      <c r="G248" s="64" t="str">
        <f>IFERROR(IF(E248=2,$AF$1,IF(AND(ISNUMBER(SMALL(Order_Form!$D:$D,1+($D248))),VLOOKUP(SMALL(Order_Form!$D:$D,1+($D248)),Order_Form!$C:$Q,6,FALSE)&gt;0),(VLOOKUP(SMALL(Order_Form!$D:$D,1+($D248)),Order_Form!$C:$Q,6,FALSE)),"")),"")</f>
        <v/>
      </c>
      <c r="H248" s="68" t="str">
        <f>IF(ISNUMBER(SMALL(Order_Form!$D:$D,1+($D248))),(VLOOKUP(SMALL(Order_Form!$D:$D,1+($D248)),Order_Form!$C:$Q,7,FALSE)),"")</f>
        <v/>
      </c>
      <c r="I248" s="61"/>
      <c r="J248" s="61"/>
      <c r="K248" s="61"/>
      <c r="L248" s="73" t="str">
        <f t="shared" si="53"/>
        <v/>
      </c>
      <c r="M248" s="64" t="str">
        <f t="shared" si="54"/>
        <v/>
      </c>
      <c r="N248" s="73" t="str">
        <f t="shared" si="45"/>
        <v/>
      </c>
      <c r="O248" s="73" t="str">
        <f t="shared" si="46"/>
        <v/>
      </c>
      <c r="P248" s="73" t="str">
        <f t="shared" si="47"/>
        <v/>
      </c>
      <c r="Q248" s="73" t="str">
        <f t="shared" si="48"/>
        <v/>
      </c>
      <c r="R248" s="73" t="str">
        <f t="shared" si="49"/>
        <v/>
      </c>
      <c r="S248" s="64" t="str">
        <f t="shared" si="55"/>
        <v/>
      </c>
      <c r="T248" s="107" t="str">
        <f t="shared" si="50"/>
        <v/>
      </c>
      <c r="U248" s="74" t="str">
        <f t="shared" si="51"/>
        <v/>
      </c>
      <c r="V248" s="74"/>
      <c r="W248" s="74"/>
      <c r="Z248" s="61">
        <f t="shared" si="52"/>
        <v>0</v>
      </c>
    </row>
    <row r="249" spans="2:26" ht="31.9" customHeight="1" x14ac:dyDescent="0.25">
      <c r="B249" s="61">
        <f t="shared" si="44"/>
        <v>0</v>
      </c>
      <c r="C249" s="61" t="str">
        <f t="shared" si="56"/>
        <v/>
      </c>
      <c r="D249" s="61">
        <v>235</v>
      </c>
      <c r="E249" s="61" t="str">
        <f>IF(ISNUMBER(SMALL(Order_Form!$D:$D,1+($D249))),(VLOOKUP(SMALL(Order_Form!$D:$D,1+($D249)),Order_Form!$C:$Q,3,FALSE)),"")</f>
        <v/>
      </c>
      <c r="G249" s="64" t="str">
        <f>IFERROR(IF(E249=2,$AF$1,IF(AND(ISNUMBER(SMALL(Order_Form!$D:$D,1+($D249))),VLOOKUP(SMALL(Order_Form!$D:$D,1+($D249)),Order_Form!$C:$Q,6,FALSE)&gt;0),(VLOOKUP(SMALL(Order_Form!$D:$D,1+($D249)),Order_Form!$C:$Q,6,FALSE)),"")),"")</f>
        <v/>
      </c>
      <c r="H249" s="68" t="str">
        <f>IF(ISNUMBER(SMALL(Order_Form!$D:$D,1+($D249))),(VLOOKUP(SMALL(Order_Form!$D:$D,1+($D249)),Order_Form!$C:$Q,7,FALSE)),"")</f>
        <v/>
      </c>
      <c r="I249" s="61"/>
      <c r="J249" s="61"/>
      <c r="K249" s="61"/>
      <c r="L249" s="73" t="str">
        <f t="shared" si="53"/>
        <v/>
      </c>
      <c r="M249" s="64" t="str">
        <f t="shared" si="54"/>
        <v/>
      </c>
      <c r="N249" s="73" t="str">
        <f t="shared" si="45"/>
        <v/>
      </c>
      <c r="O249" s="73" t="str">
        <f t="shared" si="46"/>
        <v/>
      </c>
      <c r="P249" s="73" t="str">
        <f t="shared" si="47"/>
        <v/>
      </c>
      <c r="Q249" s="73" t="str">
        <f t="shared" si="48"/>
        <v/>
      </c>
      <c r="R249" s="73" t="str">
        <f t="shared" si="49"/>
        <v/>
      </c>
      <c r="S249" s="64" t="str">
        <f t="shared" si="55"/>
        <v/>
      </c>
      <c r="T249" s="107" t="str">
        <f t="shared" si="50"/>
        <v/>
      </c>
      <c r="U249" s="74" t="str">
        <f t="shared" si="51"/>
        <v/>
      </c>
      <c r="V249" s="74"/>
      <c r="W249" s="74"/>
      <c r="Z249" s="61">
        <f t="shared" si="52"/>
        <v>0</v>
      </c>
    </row>
    <row r="250" spans="2:26" ht="31.9" customHeight="1" x14ac:dyDescent="0.25">
      <c r="B250" s="61">
        <f t="shared" si="44"/>
        <v>0</v>
      </c>
      <c r="C250" s="61" t="str">
        <f t="shared" si="56"/>
        <v/>
      </c>
      <c r="D250" s="61">
        <v>236</v>
      </c>
      <c r="E250" s="61" t="str">
        <f>IF(ISNUMBER(SMALL(Order_Form!$D:$D,1+($D250))),(VLOOKUP(SMALL(Order_Form!$D:$D,1+($D250)),Order_Form!$C:$Q,3,FALSE)),"")</f>
        <v/>
      </c>
      <c r="G250" s="64" t="str">
        <f>IFERROR(IF(E250=2,$AF$1,IF(AND(ISNUMBER(SMALL(Order_Form!$D:$D,1+($D250))),VLOOKUP(SMALL(Order_Form!$D:$D,1+($D250)),Order_Form!$C:$Q,6,FALSE)&gt;0),(VLOOKUP(SMALL(Order_Form!$D:$D,1+($D250)),Order_Form!$C:$Q,6,FALSE)),"")),"")</f>
        <v/>
      </c>
      <c r="H250" s="68" t="str">
        <f>IF(ISNUMBER(SMALL(Order_Form!$D:$D,1+($D250))),(VLOOKUP(SMALL(Order_Form!$D:$D,1+($D250)),Order_Form!$C:$Q,7,FALSE)),"")</f>
        <v/>
      </c>
      <c r="I250" s="61"/>
      <c r="J250" s="61"/>
      <c r="K250" s="61"/>
      <c r="L250" s="73" t="str">
        <f t="shared" si="53"/>
        <v/>
      </c>
      <c r="M250" s="64" t="str">
        <f t="shared" si="54"/>
        <v/>
      </c>
      <c r="N250" s="73" t="str">
        <f t="shared" si="45"/>
        <v/>
      </c>
      <c r="O250" s="73" t="str">
        <f t="shared" si="46"/>
        <v/>
      </c>
      <c r="P250" s="73" t="str">
        <f t="shared" si="47"/>
        <v/>
      </c>
      <c r="Q250" s="73" t="str">
        <f t="shared" si="48"/>
        <v/>
      </c>
      <c r="R250" s="73" t="str">
        <f t="shared" si="49"/>
        <v/>
      </c>
      <c r="S250" s="64" t="str">
        <f t="shared" si="55"/>
        <v/>
      </c>
      <c r="T250" s="107" t="str">
        <f t="shared" si="50"/>
        <v/>
      </c>
      <c r="U250" s="74" t="str">
        <f t="shared" si="51"/>
        <v/>
      </c>
      <c r="V250" s="74"/>
      <c r="W250" s="74"/>
      <c r="Z250" s="61">
        <f t="shared" si="52"/>
        <v>0</v>
      </c>
    </row>
    <row r="251" spans="2:26" ht="31.9" customHeight="1" x14ac:dyDescent="0.25">
      <c r="B251" s="61">
        <f t="shared" si="44"/>
        <v>0</v>
      </c>
      <c r="C251" s="61" t="str">
        <f t="shared" si="56"/>
        <v/>
      </c>
      <c r="D251" s="61">
        <v>237</v>
      </c>
      <c r="E251" s="61" t="str">
        <f>IF(ISNUMBER(SMALL(Order_Form!$D:$D,1+($D251))),(VLOOKUP(SMALL(Order_Form!$D:$D,1+($D251)),Order_Form!$C:$Q,3,FALSE)),"")</f>
        <v/>
      </c>
      <c r="G251" s="64" t="str">
        <f>IFERROR(IF(E251=2,$AF$1,IF(AND(ISNUMBER(SMALL(Order_Form!$D:$D,1+($D251))),VLOOKUP(SMALL(Order_Form!$D:$D,1+($D251)),Order_Form!$C:$Q,6,FALSE)&gt;0),(VLOOKUP(SMALL(Order_Form!$D:$D,1+($D251)),Order_Form!$C:$Q,6,FALSE)),"")),"")</f>
        <v/>
      </c>
      <c r="H251" s="68" t="str">
        <f>IF(ISNUMBER(SMALL(Order_Form!$D:$D,1+($D251))),(VLOOKUP(SMALL(Order_Form!$D:$D,1+($D251)),Order_Form!$C:$Q,7,FALSE)),"")</f>
        <v/>
      </c>
      <c r="I251" s="61"/>
      <c r="J251" s="61"/>
      <c r="K251" s="61"/>
      <c r="L251" s="73" t="str">
        <f t="shared" si="53"/>
        <v/>
      </c>
      <c r="M251" s="64" t="str">
        <f t="shared" si="54"/>
        <v/>
      </c>
      <c r="N251" s="73" t="str">
        <f t="shared" si="45"/>
        <v/>
      </c>
      <c r="O251" s="73" t="str">
        <f t="shared" si="46"/>
        <v/>
      </c>
      <c r="P251" s="73" t="str">
        <f t="shared" si="47"/>
        <v/>
      </c>
      <c r="Q251" s="73" t="str">
        <f t="shared" si="48"/>
        <v/>
      </c>
      <c r="R251" s="73" t="str">
        <f t="shared" si="49"/>
        <v/>
      </c>
      <c r="S251" s="64" t="str">
        <f t="shared" si="55"/>
        <v/>
      </c>
      <c r="T251" s="107" t="str">
        <f t="shared" si="50"/>
        <v/>
      </c>
      <c r="U251" s="74" t="str">
        <f t="shared" si="51"/>
        <v/>
      </c>
      <c r="V251" s="74"/>
      <c r="W251" s="74"/>
      <c r="Z251" s="61">
        <f t="shared" si="52"/>
        <v>0</v>
      </c>
    </row>
    <row r="252" spans="2:26" ht="31.9" customHeight="1" x14ac:dyDescent="0.25">
      <c r="B252" s="61">
        <f t="shared" si="44"/>
        <v>0</v>
      </c>
      <c r="C252" s="61" t="str">
        <f t="shared" si="56"/>
        <v/>
      </c>
      <c r="D252" s="61">
        <v>238</v>
      </c>
      <c r="E252" s="61" t="str">
        <f>IF(ISNUMBER(SMALL(Order_Form!$D:$D,1+($D252))),(VLOOKUP(SMALL(Order_Form!$D:$D,1+($D252)),Order_Form!$C:$Q,3,FALSE)),"")</f>
        <v/>
      </c>
      <c r="G252" s="64" t="str">
        <f>IFERROR(IF(E252=2,$AF$1,IF(AND(ISNUMBER(SMALL(Order_Form!$D:$D,1+($D252))),VLOOKUP(SMALL(Order_Form!$D:$D,1+($D252)),Order_Form!$C:$Q,6,FALSE)&gt;0),(VLOOKUP(SMALL(Order_Form!$D:$D,1+($D252)),Order_Form!$C:$Q,6,FALSE)),"")),"")</f>
        <v/>
      </c>
      <c r="H252" s="68" t="str">
        <f>IF(ISNUMBER(SMALL(Order_Form!$D:$D,1+($D252))),(VLOOKUP(SMALL(Order_Form!$D:$D,1+($D252)),Order_Form!$C:$Q,7,FALSE)),"")</f>
        <v/>
      </c>
      <c r="I252" s="61"/>
      <c r="J252" s="61"/>
      <c r="K252" s="61"/>
      <c r="L252" s="73" t="str">
        <f t="shared" si="53"/>
        <v/>
      </c>
      <c r="M252" s="64" t="str">
        <f t="shared" si="54"/>
        <v/>
      </c>
      <c r="N252" s="73" t="str">
        <f t="shared" si="45"/>
        <v/>
      </c>
      <c r="O252" s="73" t="str">
        <f t="shared" si="46"/>
        <v/>
      </c>
      <c r="P252" s="73" t="str">
        <f t="shared" si="47"/>
        <v/>
      </c>
      <c r="Q252" s="73" t="str">
        <f t="shared" si="48"/>
        <v/>
      </c>
      <c r="R252" s="73" t="str">
        <f t="shared" si="49"/>
        <v/>
      </c>
      <c r="S252" s="64" t="str">
        <f t="shared" si="55"/>
        <v/>
      </c>
      <c r="T252" s="107" t="str">
        <f t="shared" si="50"/>
        <v/>
      </c>
      <c r="U252" s="74" t="str">
        <f t="shared" si="51"/>
        <v/>
      </c>
      <c r="V252" s="74"/>
      <c r="W252" s="74"/>
      <c r="Z252" s="61">
        <f t="shared" si="52"/>
        <v>0</v>
      </c>
    </row>
    <row r="253" spans="2:26" ht="31.9" customHeight="1" x14ac:dyDescent="0.25">
      <c r="B253" s="61">
        <f t="shared" si="44"/>
        <v>0</v>
      </c>
      <c r="C253" s="61" t="str">
        <f t="shared" si="56"/>
        <v/>
      </c>
      <c r="D253" s="61">
        <v>239</v>
      </c>
      <c r="E253" s="61" t="str">
        <f>IF(ISNUMBER(SMALL(Order_Form!$D:$D,1+($D253))),(VLOOKUP(SMALL(Order_Form!$D:$D,1+($D253)),Order_Form!$C:$Q,3,FALSE)),"")</f>
        <v/>
      </c>
      <c r="G253" s="64" t="str">
        <f>IFERROR(IF(E253=2,$AF$1,IF(AND(ISNUMBER(SMALL(Order_Form!$D:$D,1+($D253))),VLOOKUP(SMALL(Order_Form!$D:$D,1+($D253)),Order_Form!$C:$Q,6,FALSE)&gt;0),(VLOOKUP(SMALL(Order_Form!$D:$D,1+($D253)),Order_Form!$C:$Q,6,FALSE)),"")),"")</f>
        <v/>
      </c>
      <c r="H253" s="68" t="str">
        <f>IF(ISNUMBER(SMALL(Order_Form!$D:$D,1+($D253))),(VLOOKUP(SMALL(Order_Form!$D:$D,1+($D253)),Order_Form!$C:$Q,7,FALSE)),"")</f>
        <v/>
      </c>
      <c r="I253" s="61"/>
      <c r="J253" s="61"/>
      <c r="K253" s="61"/>
      <c r="L253" s="73" t="str">
        <f t="shared" si="53"/>
        <v/>
      </c>
      <c r="M253" s="64" t="str">
        <f t="shared" si="54"/>
        <v/>
      </c>
      <c r="N253" s="73" t="str">
        <f t="shared" si="45"/>
        <v/>
      </c>
      <c r="O253" s="73" t="str">
        <f t="shared" si="46"/>
        <v/>
      </c>
      <c r="P253" s="73" t="str">
        <f t="shared" si="47"/>
        <v/>
      </c>
      <c r="Q253" s="73" t="str">
        <f t="shared" si="48"/>
        <v/>
      </c>
      <c r="R253" s="73" t="str">
        <f t="shared" si="49"/>
        <v/>
      </c>
      <c r="S253" s="64" t="str">
        <f t="shared" si="55"/>
        <v/>
      </c>
      <c r="T253" s="107" t="str">
        <f t="shared" si="50"/>
        <v/>
      </c>
      <c r="U253" s="74" t="str">
        <f t="shared" si="51"/>
        <v/>
      </c>
      <c r="V253" s="74"/>
      <c r="W253" s="74"/>
      <c r="Z253" s="61">
        <f t="shared" si="52"/>
        <v>0</v>
      </c>
    </row>
    <row r="254" spans="2:26" ht="31.9" customHeight="1" x14ac:dyDescent="0.25">
      <c r="B254" s="61">
        <f t="shared" si="44"/>
        <v>0</v>
      </c>
      <c r="C254" s="61" t="str">
        <f t="shared" si="56"/>
        <v/>
      </c>
      <c r="D254" s="61">
        <v>240</v>
      </c>
      <c r="E254" s="61" t="str">
        <f>IF(ISNUMBER(SMALL(Order_Form!$D:$D,1+($D254))),(VLOOKUP(SMALL(Order_Form!$D:$D,1+($D254)),Order_Form!$C:$Q,3,FALSE)),"")</f>
        <v/>
      </c>
      <c r="G254" s="64" t="str">
        <f>IFERROR(IF(E254=2,$AF$1,IF(AND(ISNUMBER(SMALL(Order_Form!$D:$D,1+($D254))),VLOOKUP(SMALL(Order_Form!$D:$D,1+($D254)),Order_Form!$C:$Q,6,FALSE)&gt;0),(VLOOKUP(SMALL(Order_Form!$D:$D,1+($D254)),Order_Form!$C:$Q,6,FALSE)),"")),"")</f>
        <v/>
      </c>
      <c r="H254" s="68" t="str">
        <f>IF(ISNUMBER(SMALL(Order_Form!$D:$D,1+($D254))),(VLOOKUP(SMALL(Order_Form!$D:$D,1+($D254)),Order_Form!$C:$Q,7,FALSE)),"")</f>
        <v/>
      </c>
      <c r="I254" s="61"/>
      <c r="J254" s="61"/>
      <c r="K254" s="61"/>
      <c r="L254" s="73" t="str">
        <f t="shared" si="53"/>
        <v/>
      </c>
      <c r="M254" s="64" t="str">
        <f t="shared" si="54"/>
        <v/>
      </c>
      <c r="N254" s="73" t="str">
        <f t="shared" si="45"/>
        <v/>
      </c>
      <c r="O254" s="73" t="str">
        <f t="shared" si="46"/>
        <v/>
      </c>
      <c r="P254" s="73" t="str">
        <f t="shared" si="47"/>
        <v/>
      </c>
      <c r="Q254" s="73" t="str">
        <f t="shared" si="48"/>
        <v/>
      </c>
      <c r="R254" s="73" t="str">
        <f t="shared" si="49"/>
        <v/>
      </c>
      <c r="S254" s="64" t="str">
        <f t="shared" si="55"/>
        <v/>
      </c>
      <c r="T254" s="107" t="str">
        <f t="shared" si="50"/>
        <v/>
      </c>
      <c r="U254" s="74" t="str">
        <f t="shared" si="51"/>
        <v/>
      </c>
      <c r="V254" s="74"/>
      <c r="W254" s="74"/>
      <c r="Z254" s="61">
        <f t="shared" si="52"/>
        <v>0</v>
      </c>
    </row>
    <row r="255" spans="2:26" ht="31.9" customHeight="1" x14ac:dyDescent="0.25">
      <c r="B255" s="61">
        <f t="shared" si="44"/>
        <v>0</v>
      </c>
      <c r="C255" s="61" t="str">
        <f t="shared" si="56"/>
        <v/>
      </c>
      <c r="D255" s="61">
        <v>241</v>
      </c>
      <c r="E255" s="61" t="str">
        <f>IF(ISNUMBER(SMALL(Order_Form!$D:$D,1+($D255))),(VLOOKUP(SMALL(Order_Form!$D:$D,1+($D255)),Order_Form!$C:$Q,3,FALSE)),"")</f>
        <v/>
      </c>
      <c r="G255" s="64" t="str">
        <f>IFERROR(IF(E255=2,$AF$1,IF(AND(ISNUMBER(SMALL(Order_Form!$D:$D,1+($D255))),VLOOKUP(SMALL(Order_Form!$D:$D,1+($D255)),Order_Form!$C:$Q,6,FALSE)&gt;0),(VLOOKUP(SMALL(Order_Form!$D:$D,1+($D255)),Order_Form!$C:$Q,6,FALSE)),"")),"")</f>
        <v/>
      </c>
      <c r="H255" s="68" t="str">
        <f>IF(ISNUMBER(SMALL(Order_Form!$D:$D,1+($D255))),(VLOOKUP(SMALL(Order_Form!$D:$D,1+($D255)),Order_Form!$C:$Q,7,FALSE)),"")</f>
        <v/>
      </c>
      <c r="I255" s="61"/>
      <c r="J255" s="61"/>
      <c r="K255" s="61"/>
      <c r="L255" s="73" t="str">
        <f t="shared" si="53"/>
        <v/>
      </c>
      <c r="M255" s="64" t="str">
        <f t="shared" si="54"/>
        <v/>
      </c>
      <c r="N255" s="73" t="str">
        <f t="shared" si="45"/>
        <v/>
      </c>
      <c r="O255" s="73" t="str">
        <f t="shared" si="46"/>
        <v/>
      </c>
      <c r="P255" s="73" t="str">
        <f t="shared" si="47"/>
        <v/>
      </c>
      <c r="Q255" s="73" t="str">
        <f t="shared" si="48"/>
        <v/>
      </c>
      <c r="R255" s="73" t="str">
        <f t="shared" si="49"/>
        <v/>
      </c>
      <c r="S255" s="64" t="str">
        <f t="shared" si="55"/>
        <v/>
      </c>
      <c r="T255" s="107" t="str">
        <f t="shared" si="50"/>
        <v/>
      </c>
      <c r="U255" s="74" t="str">
        <f t="shared" si="51"/>
        <v/>
      </c>
      <c r="V255" s="74"/>
      <c r="W255" s="74"/>
      <c r="Z255" s="61">
        <f t="shared" si="52"/>
        <v>0</v>
      </c>
    </row>
    <row r="256" spans="2:26" ht="31.9" customHeight="1" x14ac:dyDescent="0.25">
      <c r="B256" s="61">
        <f t="shared" si="44"/>
        <v>0</v>
      </c>
      <c r="C256" s="61" t="str">
        <f t="shared" si="56"/>
        <v/>
      </c>
      <c r="D256" s="61">
        <v>242</v>
      </c>
      <c r="E256" s="61" t="str">
        <f>IF(ISNUMBER(SMALL(Order_Form!$D:$D,1+($D256))),(VLOOKUP(SMALL(Order_Form!$D:$D,1+($D256)),Order_Form!$C:$Q,3,FALSE)),"")</f>
        <v/>
      </c>
      <c r="G256" s="64" t="str">
        <f>IFERROR(IF(E256=2,$AF$1,IF(AND(ISNUMBER(SMALL(Order_Form!$D:$D,1+($D256))),VLOOKUP(SMALL(Order_Form!$D:$D,1+($D256)),Order_Form!$C:$Q,6,FALSE)&gt;0),(VLOOKUP(SMALL(Order_Form!$D:$D,1+($D256)),Order_Form!$C:$Q,6,FALSE)),"")),"")</f>
        <v/>
      </c>
      <c r="H256" s="68" t="str">
        <f>IF(ISNUMBER(SMALL(Order_Form!$D:$D,1+($D256))),(VLOOKUP(SMALL(Order_Form!$D:$D,1+($D256)),Order_Form!$C:$Q,7,FALSE)),"")</f>
        <v/>
      </c>
      <c r="I256" s="61"/>
      <c r="J256" s="61"/>
      <c r="K256" s="61"/>
      <c r="L256" s="73" t="str">
        <f t="shared" si="53"/>
        <v/>
      </c>
      <c r="M256" s="64" t="str">
        <f t="shared" si="54"/>
        <v/>
      </c>
      <c r="N256" s="73" t="str">
        <f t="shared" si="45"/>
        <v/>
      </c>
      <c r="O256" s="73" t="str">
        <f t="shared" si="46"/>
        <v/>
      </c>
      <c r="P256" s="73" t="str">
        <f t="shared" si="47"/>
        <v/>
      </c>
      <c r="Q256" s="73" t="str">
        <f t="shared" si="48"/>
        <v/>
      </c>
      <c r="R256" s="73" t="str">
        <f t="shared" si="49"/>
        <v/>
      </c>
      <c r="S256" s="64" t="str">
        <f t="shared" si="55"/>
        <v/>
      </c>
      <c r="T256" s="107" t="str">
        <f t="shared" si="50"/>
        <v/>
      </c>
      <c r="U256" s="74" t="str">
        <f t="shared" si="51"/>
        <v/>
      </c>
      <c r="V256" s="74"/>
      <c r="W256" s="74"/>
      <c r="Z256" s="61">
        <f t="shared" si="52"/>
        <v>0</v>
      </c>
    </row>
    <row r="257" spans="2:26" ht="31.9" customHeight="1" x14ac:dyDescent="0.25">
      <c r="B257" s="61">
        <f t="shared" si="44"/>
        <v>0</v>
      </c>
      <c r="C257" s="61" t="str">
        <f t="shared" si="56"/>
        <v/>
      </c>
      <c r="D257" s="61">
        <v>243</v>
      </c>
      <c r="E257" s="61" t="str">
        <f>IF(ISNUMBER(SMALL(Order_Form!$D:$D,1+($D257))),(VLOOKUP(SMALL(Order_Form!$D:$D,1+($D257)),Order_Form!$C:$Q,3,FALSE)),"")</f>
        <v/>
      </c>
      <c r="G257" s="64" t="str">
        <f>IFERROR(IF(E257=2,$AF$1,IF(AND(ISNUMBER(SMALL(Order_Form!$D:$D,1+($D257))),VLOOKUP(SMALL(Order_Form!$D:$D,1+($D257)),Order_Form!$C:$Q,6,FALSE)&gt;0),(VLOOKUP(SMALL(Order_Form!$D:$D,1+($D257)),Order_Form!$C:$Q,6,FALSE)),"")),"")</f>
        <v/>
      </c>
      <c r="H257" s="68" t="str">
        <f>IF(ISNUMBER(SMALL(Order_Form!$D:$D,1+($D257))),(VLOOKUP(SMALL(Order_Form!$D:$D,1+($D257)),Order_Form!$C:$Q,7,FALSE)),"")</f>
        <v/>
      </c>
      <c r="I257" s="61"/>
      <c r="J257" s="61"/>
      <c r="K257" s="61"/>
      <c r="L257" s="73" t="str">
        <f t="shared" si="53"/>
        <v/>
      </c>
      <c r="M257" s="64" t="str">
        <f t="shared" si="54"/>
        <v/>
      </c>
      <c r="N257" s="73" t="str">
        <f t="shared" si="45"/>
        <v/>
      </c>
      <c r="O257" s="73" t="str">
        <f t="shared" si="46"/>
        <v/>
      </c>
      <c r="P257" s="73" t="str">
        <f t="shared" si="47"/>
        <v/>
      </c>
      <c r="Q257" s="73" t="str">
        <f t="shared" si="48"/>
        <v/>
      </c>
      <c r="R257" s="73" t="str">
        <f t="shared" si="49"/>
        <v/>
      </c>
      <c r="S257" s="64" t="str">
        <f t="shared" si="55"/>
        <v/>
      </c>
      <c r="T257" s="107" t="str">
        <f t="shared" si="50"/>
        <v/>
      </c>
      <c r="U257" s="74" t="str">
        <f t="shared" si="51"/>
        <v/>
      </c>
      <c r="V257" s="74"/>
      <c r="W257" s="74"/>
      <c r="Z257" s="61">
        <f t="shared" si="52"/>
        <v>0</v>
      </c>
    </row>
    <row r="258" spans="2:26" ht="31.9" customHeight="1" x14ac:dyDescent="0.25">
      <c r="B258" s="61">
        <f t="shared" si="44"/>
        <v>0</v>
      </c>
      <c r="C258" s="61" t="str">
        <f t="shared" si="56"/>
        <v/>
      </c>
      <c r="D258" s="61">
        <v>244</v>
      </c>
      <c r="E258" s="61" t="str">
        <f>IF(ISNUMBER(SMALL(Order_Form!$D:$D,1+($D258))),(VLOOKUP(SMALL(Order_Form!$D:$D,1+($D258)),Order_Form!$C:$Q,3,FALSE)),"")</f>
        <v/>
      </c>
      <c r="G258" s="64" t="str">
        <f>IFERROR(IF(E258=2,$AF$1,IF(AND(ISNUMBER(SMALL(Order_Form!$D:$D,1+($D258))),VLOOKUP(SMALL(Order_Form!$D:$D,1+($D258)),Order_Form!$C:$Q,6,FALSE)&gt;0),(VLOOKUP(SMALL(Order_Form!$D:$D,1+($D258)),Order_Form!$C:$Q,6,FALSE)),"")),"")</f>
        <v/>
      </c>
      <c r="H258" s="68" t="str">
        <f>IF(ISNUMBER(SMALL(Order_Form!$D:$D,1+($D258))),(VLOOKUP(SMALL(Order_Form!$D:$D,1+($D258)),Order_Form!$C:$Q,7,FALSE)),"")</f>
        <v/>
      </c>
      <c r="I258" s="61"/>
      <c r="J258" s="61"/>
      <c r="K258" s="61"/>
      <c r="L258" s="73" t="str">
        <f t="shared" si="53"/>
        <v/>
      </c>
      <c r="M258" s="64" t="str">
        <f t="shared" si="54"/>
        <v/>
      </c>
      <c r="N258" s="73" t="str">
        <f t="shared" si="45"/>
        <v/>
      </c>
      <c r="O258" s="73" t="str">
        <f t="shared" si="46"/>
        <v/>
      </c>
      <c r="P258" s="73" t="str">
        <f t="shared" si="47"/>
        <v/>
      </c>
      <c r="Q258" s="73" t="str">
        <f t="shared" si="48"/>
        <v/>
      </c>
      <c r="R258" s="73" t="str">
        <f t="shared" si="49"/>
        <v/>
      </c>
      <c r="S258" s="64" t="str">
        <f t="shared" si="55"/>
        <v/>
      </c>
      <c r="T258" s="107" t="str">
        <f t="shared" si="50"/>
        <v/>
      </c>
      <c r="U258" s="74" t="str">
        <f t="shared" si="51"/>
        <v/>
      </c>
      <c r="V258" s="74"/>
      <c r="W258" s="74"/>
      <c r="Z258" s="61">
        <f t="shared" si="52"/>
        <v>0</v>
      </c>
    </row>
    <row r="259" spans="2:26" ht="31.9" customHeight="1" x14ac:dyDescent="0.25">
      <c r="B259" s="61">
        <f t="shared" si="44"/>
        <v>0</v>
      </c>
      <c r="C259" s="61" t="str">
        <f t="shared" si="56"/>
        <v/>
      </c>
      <c r="D259" s="61">
        <v>245</v>
      </c>
      <c r="E259" s="61" t="str">
        <f>IF(ISNUMBER(SMALL(Order_Form!$D:$D,1+($D259))),(VLOOKUP(SMALL(Order_Form!$D:$D,1+($D259)),Order_Form!$C:$Q,3,FALSE)),"")</f>
        <v/>
      </c>
      <c r="G259" s="64" t="str">
        <f>IFERROR(IF(E259=2,$AF$1,IF(AND(ISNUMBER(SMALL(Order_Form!$D:$D,1+($D259))),VLOOKUP(SMALL(Order_Form!$D:$D,1+($D259)),Order_Form!$C:$Q,6,FALSE)&gt;0),(VLOOKUP(SMALL(Order_Form!$D:$D,1+($D259)),Order_Form!$C:$Q,6,FALSE)),"")),"")</f>
        <v/>
      </c>
      <c r="H259" s="68" t="str">
        <f>IF(ISNUMBER(SMALL(Order_Form!$D:$D,1+($D259))),(VLOOKUP(SMALL(Order_Form!$D:$D,1+($D259)),Order_Form!$C:$Q,7,FALSE)),"")</f>
        <v/>
      </c>
      <c r="I259" s="61"/>
      <c r="J259" s="61"/>
      <c r="K259" s="61"/>
      <c r="L259" s="73" t="str">
        <f t="shared" si="53"/>
        <v/>
      </c>
      <c r="M259" s="64" t="str">
        <f t="shared" si="54"/>
        <v/>
      </c>
      <c r="N259" s="73" t="str">
        <f t="shared" si="45"/>
        <v/>
      </c>
      <c r="O259" s="73" t="str">
        <f t="shared" si="46"/>
        <v/>
      </c>
      <c r="P259" s="73" t="str">
        <f t="shared" si="47"/>
        <v/>
      </c>
      <c r="Q259" s="73" t="str">
        <f t="shared" si="48"/>
        <v/>
      </c>
      <c r="R259" s="73" t="str">
        <f t="shared" si="49"/>
        <v/>
      </c>
      <c r="S259" s="64" t="str">
        <f t="shared" si="55"/>
        <v/>
      </c>
      <c r="T259" s="107" t="str">
        <f t="shared" si="50"/>
        <v/>
      </c>
      <c r="U259" s="74" t="str">
        <f t="shared" si="51"/>
        <v/>
      </c>
      <c r="V259" s="74"/>
      <c r="W259" s="74"/>
      <c r="Z259" s="61">
        <f t="shared" si="52"/>
        <v>0</v>
      </c>
    </row>
    <row r="260" spans="2:26" ht="31.9" customHeight="1" x14ac:dyDescent="0.25">
      <c r="B260" s="61">
        <f t="shared" si="44"/>
        <v>0</v>
      </c>
      <c r="C260" s="61" t="str">
        <f t="shared" si="56"/>
        <v/>
      </c>
      <c r="D260" s="61">
        <v>246</v>
      </c>
      <c r="E260" s="61" t="str">
        <f>IF(ISNUMBER(SMALL(Order_Form!$D:$D,1+($D260))),(VLOOKUP(SMALL(Order_Form!$D:$D,1+($D260)),Order_Form!$C:$Q,3,FALSE)),"")</f>
        <v/>
      </c>
      <c r="G260" s="64" t="str">
        <f>IFERROR(IF(E260=2,$AF$1,IF(AND(ISNUMBER(SMALL(Order_Form!$D:$D,1+($D260))),VLOOKUP(SMALL(Order_Form!$D:$D,1+($D260)),Order_Form!$C:$Q,6,FALSE)&gt;0),(VLOOKUP(SMALL(Order_Form!$D:$D,1+($D260)),Order_Form!$C:$Q,6,FALSE)),"")),"")</f>
        <v/>
      </c>
      <c r="H260" s="68" t="str">
        <f>IF(ISNUMBER(SMALL(Order_Form!$D:$D,1+($D260))),(VLOOKUP(SMALL(Order_Form!$D:$D,1+($D260)),Order_Form!$C:$Q,7,FALSE)),"")</f>
        <v/>
      </c>
      <c r="I260" s="61"/>
      <c r="J260" s="61"/>
      <c r="K260" s="61"/>
      <c r="L260" s="73" t="str">
        <f t="shared" si="53"/>
        <v/>
      </c>
      <c r="M260" s="64" t="str">
        <f t="shared" si="54"/>
        <v/>
      </c>
      <c r="N260" s="73" t="str">
        <f t="shared" si="45"/>
        <v/>
      </c>
      <c r="O260" s="73" t="str">
        <f t="shared" si="46"/>
        <v/>
      </c>
      <c r="P260" s="73" t="str">
        <f t="shared" si="47"/>
        <v/>
      </c>
      <c r="Q260" s="73" t="str">
        <f t="shared" si="48"/>
        <v/>
      </c>
      <c r="R260" s="73" t="str">
        <f t="shared" si="49"/>
        <v/>
      </c>
      <c r="S260" s="64" t="str">
        <f t="shared" si="55"/>
        <v/>
      </c>
      <c r="T260" s="107" t="str">
        <f t="shared" si="50"/>
        <v/>
      </c>
      <c r="U260" s="74" t="str">
        <f t="shared" si="51"/>
        <v/>
      </c>
      <c r="V260" s="74"/>
      <c r="W260" s="74"/>
      <c r="Z260" s="61">
        <f t="shared" si="52"/>
        <v>0</v>
      </c>
    </row>
    <row r="261" spans="2:26" ht="31.9" customHeight="1" x14ac:dyDescent="0.25">
      <c r="B261" s="61">
        <f t="shared" si="44"/>
        <v>0</v>
      </c>
      <c r="C261" s="61" t="str">
        <f t="shared" si="56"/>
        <v/>
      </c>
      <c r="D261" s="61">
        <v>247</v>
      </c>
      <c r="E261" s="61" t="str">
        <f>IF(ISNUMBER(SMALL(Order_Form!$D:$D,1+($D261))),(VLOOKUP(SMALL(Order_Form!$D:$D,1+($D261)),Order_Form!$C:$Q,3,FALSE)),"")</f>
        <v/>
      </c>
      <c r="G261" s="64" t="str">
        <f>IFERROR(IF(E261=2,$AF$1,IF(AND(ISNUMBER(SMALL(Order_Form!$D:$D,1+($D261))),VLOOKUP(SMALL(Order_Form!$D:$D,1+($D261)),Order_Form!$C:$Q,6,FALSE)&gt;0),(VLOOKUP(SMALL(Order_Form!$D:$D,1+($D261)),Order_Form!$C:$Q,6,FALSE)),"")),"")</f>
        <v/>
      </c>
      <c r="H261" s="68" t="str">
        <f>IF(ISNUMBER(SMALL(Order_Form!$D:$D,1+($D261))),(VLOOKUP(SMALL(Order_Form!$D:$D,1+($D261)),Order_Form!$C:$Q,7,FALSE)),"")</f>
        <v/>
      </c>
      <c r="I261" s="61"/>
      <c r="J261" s="61"/>
      <c r="K261" s="61"/>
      <c r="L261" s="73" t="str">
        <f t="shared" si="53"/>
        <v/>
      </c>
      <c r="M261" s="64" t="str">
        <f t="shared" si="54"/>
        <v/>
      </c>
      <c r="N261" s="73" t="str">
        <f t="shared" si="45"/>
        <v/>
      </c>
      <c r="O261" s="73" t="str">
        <f t="shared" si="46"/>
        <v/>
      </c>
      <c r="P261" s="73" t="str">
        <f t="shared" si="47"/>
        <v/>
      </c>
      <c r="Q261" s="73" t="str">
        <f t="shared" si="48"/>
        <v/>
      </c>
      <c r="R261" s="73" t="str">
        <f t="shared" si="49"/>
        <v/>
      </c>
      <c r="S261" s="64" t="str">
        <f t="shared" si="55"/>
        <v/>
      </c>
      <c r="T261" s="107" t="str">
        <f t="shared" si="50"/>
        <v/>
      </c>
      <c r="U261" s="74" t="str">
        <f t="shared" si="51"/>
        <v/>
      </c>
      <c r="V261" s="74"/>
      <c r="W261" s="74"/>
      <c r="Z261" s="61">
        <f t="shared" si="52"/>
        <v>0</v>
      </c>
    </row>
    <row r="262" spans="2:26" ht="31.9" customHeight="1" x14ac:dyDescent="0.25">
      <c r="B262" s="61">
        <f t="shared" si="44"/>
        <v>0</v>
      </c>
      <c r="C262" s="61" t="str">
        <f t="shared" si="56"/>
        <v/>
      </c>
      <c r="D262" s="61">
        <v>248</v>
      </c>
      <c r="E262" s="61" t="str">
        <f>IF(ISNUMBER(SMALL(Order_Form!$D:$D,1+($D262))),(VLOOKUP(SMALL(Order_Form!$D:$D,1+($D262)),Order_Form!$C:$Q,3,FALSE)),"")</f>
        <v/>
      </c>
      <c r="G262" s="64" t="str">
        <f>IFERROR(IF(E262=2,$AF$1,IF(AND(ISNUMBER(SMALL(Order_Form!$D:$D,1+($D262))),VLOOKUP(SMALL(Order_Form!$D:$D,1+($D262)),Order_Form!$C:$Q,6,FALSE)&gt;0),(VLOOKUP(SMALL(Order_Form!$D:$D,1+($D262)),Order_Form!$C:$Q,6,FALSE)),"")),"")</f>
        <v/>
      </c>
      <c r="H262" s="68" t="str">
        <f>IF(ISNUMBER(SMALL(Order_Form!$D:$D,1+($D262))),(VLOOKUP(SMALL(Order_Form!$D:$D,1+($D262)),Order_Form!$C:$Q,7,FALSE)),"")</f>
        <v/>
      </c>
      <c r="I262" s="61"/>
      <c r="J262" s="61"/>
      <c r="K262" s="61"/>
      <c r="L262" s="73" t="str">
        <f t="shared" si="53"/>
        <v/>
      </c>
      <c r="M262" s="64" t="str">
        <f t="shared" si="54"/>
        <v/>
      </c>
      <c r="N262" s="73" t="str">
        <f t="shared" si="45"/>
        <v/>
      </c>
      <c r="O262" s="73" t="str">
        <f t="shared" si="46"/>
        <v/>
      </c>
      <c r="P262" s="73" t="str">
        <f t="shared" si="47"/>
        <v/>
      </c>
      <c r="Q262" s="73" t="str">
        <f t="shared" si="48"/>
        <v/>
      </c>
      <c r="R262" s="73" t="str">
        <f t="shared" si="49"/>
        <v/>
      </c>
      <c r="S262" s="64" t="str">
        <f t="shared" si="55"/>
        <v/>
      </c>
      <c r="T262" s="107" t="str">
        <f t="shared" si="50"/>
        <v/>
      </c>
      <c r="U262" s="74" t="str">
        <f t="shared" si="51"/>
        <v/>
      </c>
      <c r="V262" s="74"/>
      <c r="W262" s="74"/>
      <c r="Z262" s="61">
        <f t="shared" si="52"/>
        <v>0</v>
      </c>
    </row>
    <row r="263" spans="2:26" ht="31.9" customHeight="1" x14ac:dyDescent="0.25">
      <c r="B263" s="61">
        <f t="shared" si="44"/>
        <v>0</v>
      </c>
      <c r="C263" s="61" t="str">
        <f t="shared" si="56"/>
        <v/>
      </c>
      <c r="D263" s="61">
        <v>249</v>
      </c>
      <c r="E263" s="61" t="str">
        <f>IF(ISNUMBER(SMALL(Order_Form!$D:$D,1+($D263))),(VLOOKUP(SMALL(Order_Form!$D:$D,1+($D263)),Order_Form!$C:$Q,3,FALSE)),"")</f>
        <v/>
      </c>
      <c r="G263" s="64" t="str">
        <f>IFERROR(IF(E263=2,$AF$1,IF(AND(ISNUMBER(SMALL(Order_Form!$D:$D,1+($D263))),VLOOKUP(SMALL(Order_Form!$D:$D,1+($D263)),Order_Form!$C:$Q,6,FALSE)&gt;0),(VLOOKUP(SMALL(Order_Form!$D:$D,1+($D263)),Order_Form!$C:$Q,6,FALSE)),"")),"")</f>
        <v/>
      </c>
      <c r="H263" s="68" t="str">
        <f>IF(ISNUMBER(SMALL(Order_Form!$D:$D,1+($D263))),(VLOOKUP(SMALL(Order_Form!$D:$D,1+($D263)),Order_Form!$C:$Q,7,FALSE)),"")</f>
        <v/>
      </c>
      <c r="I263" s="61"/>
      <c r="J263" s="61"/>
      <c r="K263" s="61"/>
      <c r="L263" s="73" t="str">
        <f t="shared" si="53"/>
        <v/>
      </c>
      <c r="M263" s="64" t="str">
        <f t="shared" si="54"/>
        <v/>
      </c>
      <c r="N263" s="73" t="str">
        <f t="shared" si="45"/>
        <v/>
      </c>
      <c r="O263" s="73" t="str">
        <f t="shared" si="46"/>
        <v/>
      </c>
      <c r="P263" s="73" t="str">
        <f t="shared" si="47"/>
        <v/>
      </c>
      <c r="Q263" s="73" t="str">
        <f t="shared" si="48"/>
        <v/>
      </c>
      <c r="R263" s="73" t="str">
        <f t="shared" si="49"/>
        <v/>
      </c>
      <c r="S263" s="64" t="str">
        <f t="shared" si="55"/>
        <v/>
      </c>
      <c r="T263" s="107" t="str">
        <f t="shared" si="50"/>
        <v/>
      </c>
      <c r="U263" s="74" t="str">
        <f t="shared" si="51"/>
        <v/>
      </c>
      <c r="V263" s="74"/>
      <c r="W263" s="74"/>
      <c r="Z263" s="61">
        <f t="shared" si="52"/>
        <v>0</v>
      </c>
    </row>
    <row r="264" spans="2:26" ht="31.9" customHeight="1" x14ac:dyDescent="0.25">
      <c r="B264" s="61">
        <f t="shared" si="44"/>
        <v>0</v>
      </c>
      <c r="C264" s="61" t="str">
        <f t="shared" si="56"/>
        <v/>
      </c>
      <c r="D264" s="61">
        <v>250</v>
      </c>
      <c r="E264" s="61" t="str">
        <f>IF(ISNUMBER(SMALL(Order_Form!$D:$D,1+($D264))),(VLOOKUP(SMALL(Order_Form!$D:$D,1+($D264)),Order_Form!$C:$Q,3,FALSE)),"")</f>
        <v/>
      </c>
      <c r="G264" s="64" t="str">
        <f>IFERROR(IF(E264=2,$AF$1,IF(AND(ISNUMBER(SMALL(Order_Form!$D:$D,1+($D264))),VLOOKUP(SMALL(Order_Form!$D:$D,1+($D264)),Order_Form!$C:$Q,6,FALSE)&gt;0),(VLOOKUP(SMALL(Order_Form!$D:$D,1+($D264)),Order_Form!$C:$Q,6,FALSE)),"")),"")</f>
        <v/>
      </c>
      <c r="H264" s="68" t="str">
        <f>IF(ISNUMBER(SMALL(Order_Form!$D:$D,1+($D264))),(VLOOKUP(SMALL(Order_Form!$D:$D,1+($D264)),Order_Form!$C:$Q,7,FALSE)),"")</f>
        <v/>
      </c>
      <c r="I264" s="61"/>
      <c r="J264" s="61"/>
      <c r="K264" s="61"/>
      <c r="L264" s="73" t="str">
        <f t="shared" si="53"/>
        <v/>
      </c>
      <c r="M264" s="64" t="str">
        <f t="shared" si="54"/>
        <v/>
      </c>
      <c r="N264" s="73" t="str">
        <f t="shared" si="45"/>
        <v/>
      </c>
      <c r="O264" s="73" t="str">
        <f t="shared" si="46"/>
        <v/>
      </c>
      <c r="P264" s="73" t="str">
        <f t="shared" si="47"/>
        <v/>
      </c>
      <c r="Q264" s="73" t="str">
        <f t="shared" si="48"/>
        <v/>
      </c>
      <c r="R264" s="73" t="str">
        <f t="shared" si="49"/>
        <v/>
      </c>
      <c r="S264" s="64" t="str">
        <f t="shared" si="55"/>
        <v/>
      </c>
      <c r="T264" s="107" t="str">
        <f t="shared" si="50"/>
        <v/>
      </c>
      <c r="U264" s="74" t="str">
        <f t="shared" si="51"/>
        <v/>
      </c>
      <c r="V264" s="74"/>
      <c r="W264" s="74"/>
      <c r="Z264" s="61">
        <f t="shared" si="52"/>
        <v>0</v>
      </c>
    </row>
    <row r="265" spans="2:26" ht="31.9" customHeight="1" x14ac:dyDescent="0.25">
      <c r="B265" s="61">
        <f t="shared" si="44"/>
        <v>0</v>
      </c>
      <c r="C265" s="61" t="str">
        <f t="shared" si="56"/>
        <v/>
      </c>
      <c r="D265" s="61">
        <v>251</v>
      </c>
      <c r="E265" s="61" t="str">
        <f>IF(ISNUMBER(SMALL(Order_Form!$D:$D,1+($D265))),(VLOOKUP(SMALL(Order_Form!$D:$D,1+($D265)),Order_Form!$C:$Q,3,FALSE)),"")</f>
        <v/>
      </c>
      <c r="G265" s="64" t="str">
        <f>IFERROR(IF(E265=2,$AF$1,IF(AND(ISNUMBER(SMALL(Order_Form!$D:$D,1+($D265))),VLOOKUP(SMALL(Order_Form!$D:$D,1+($D265)),Order_Form!$C:$Q,6,FALSE)&gt;0),(VLOOKUP(SMALL(Order_Form!$D:$D,1+($D265)),Order_Form!$C:$Q,6,FALSE)),"")),"")</f>
        <v/>
      </c>
      <c r="H265" s="68" t="str">
        <f>IF(ISNUMBER(SMALL(Order_Form!$D:$D,1+($D265))),(VLOOKUP(SMALL(Order_Form!$D:$D,1+($D265)),Order_Form!$C:$Q,7,FALSE)),"")</f>
        <v/>
      </c>
      <c r="I265" s="61"/>
      <c r="J265" s="61"/>
      <c r="K265" s="61"/>
      <c r="L265" s="73" t="str">
        <f t="shared" si="53"/>
        <v/>
      </c>
      <c r="M265" s="64" t="str">
        <f t="shared" si="54"/>
        <v/>
      </c>
      <c r="N265" s="73" t="str">
        <f t="shared" si="45"/>
        <v/>
      </c>
      <c r="O265" s="73" t="str">
        <f t="shared" si="46"/>
        <v/>
      </c>
      <c r="P265" s="73" t="str">
        <f t="shared" si="47"/>
        <v/>
      </c>
      <c r="Q265" s="73" t="str">
        <f t="shared" si="48"/>
        <v/>
      </c>
      <c r="R265" s="73" t="str">
        <f t="shared" si="49"/>
        <v/>
      </c>
      <c r="S265" s="64" t="str">
        <f t="shared" si="55"/>
        <v/>
      </c>
      <c r="T265" s="107" t="str">
        <f t="shared" si="50"/>
        <v/>
      </c>
      <c r="U265" s="74" t="str">
        <f t="shared" si="51"/>
        <v/>
      </c>
      <c r="V265" s="74"/>
      <c r="W265" s="74"/>
      <c r="Z265" s="61">
        <f t="shared" si="52"/>
        <v>0</v>
      </c>
    </row>
    <row r="266" spans="2:26" ht="31.9" customHeight="1" x14ac:dyDescent="0.25">
      <c r="B266" s="61">
        <f t="shared" si="44"/>
        <v>0</v>
      </c>
      <c r="C266" s="61" t="str">
        <f t="shared" si="56"/>
        <v/>
      </c>
      <c r="D266" s="61">
        <v>252</v>
      </c>
      <c r="E266" s="61" t="str">
        <f>IF(ISNUMBER(SMALL(Order_Form!$D:$D,1+($D266))),(VLOOKUP(SMALL(Order_Form!$D:$D,1+($D266)),Order_Form!$C:$Q,3,FALSE)),"")</f>
        <v/>
      </c>
      <c r="G266" s="64" t="str">
        <f>IFERROR(IF(E266=2,$AF$1,IF(AND(ISNUMBER(SMALL(Order_Form!$D:$D,1+($D266))),VLOOKUP(SMALL(Order_Form!$D:$D,1+($D266)),Order_Form!$C:$Q,6,FALSE)&gt;0),(VLOOKUP(SMALL(Order_Form!$D:$D,1+($D266)),Order_Form!$C:$Q,6,FALSE)),"")),"")</f>
        <v/>
      </c>
      <c r="H266" s="68" t="str">
        <f>IF(ISNUMBER(SMALL(Order_Form!$D:$D,1+($D266))),(VLOOKUP(SMALL(Order_Form!$D:$D,1+($D266)),Order_Form!$C:$Q,7,FALSE)),"")</f>
        <v/>
      </c>
      <c r="I266" s="61"/>
      <c r="J266" s="61"/>
      <c r="K266" s="61"/>
      <c r="L266" s="73" t="str">
        <f t="shared" si="53"/>
        <v/>
      </c>
      <c r="M266" s="64" t="str">
        <f t="shared" si="54"/>
        <v/>
      </c>
      <c r="N266" s="73" t="str">
        <f t="shared" si="45"/>
        <v/>
      </c>
      <c r="O266" s="73" t="str">
        <f t="shared" si="46"/>
        <v/>
      </c>
      <c r="P266" s="73" t="str">
        <f t="shared" si="47"/>
        <v/>
      </c>
      <c r="Q266" s="73" t="str">
        <f t="shared" si="48"/>
        <v/>
      </c>
      <c r="R266" s="73" t="str">
        <f t="shared" si="49"/>
        <v/>
      </c>
      <c r="S266" s="64" t="str">
        <f t="shared" si="55"/>
        <v/>
      </c>
      <c r="T266" s="107" t="str">
        <f t="shared" si="50"/>
        <v/>
      </c>
      <c r="U266" s="74" t="str">
        <f t="shared" si="51"/>
        <v/>
      </c>
      <c r="V266" s="74"/>
      <c r="W266" s="74"/>
      <c r="Z266" s="61">
        <f t="shared" si="52"/>
        <v>0</v>
      </c>
    </row>
    <row r="267" spans="2:26" ht="31.9" customHeight="1" x14ac:dyDescent="0.25">
      <c r="B267" s="61">
        <f t="shared" si="44"/>
        <v>0</v>
      </c>
      <c r="C267" s="61" t="str">
        <f t="shared" si="56"/>
        <v/>
      </c>
      <c r="D267" s="61">
        <v>253</v>
      </c>
      <c r="E267" s="61" t="str">
        <f>IF(ISNUMBER(SMALL(Order_Form!$D:$D,1+($D267))),(VLOOKUP(SMALL(Order_Form!$D:$D,1+($D267)),Order_Form!$C:$Q,3,FALSE)),"")</f>
        <v/>
      </c>
      <c r="G267" s="64" t="str">
        <f>IFERROR(IF(E267=2,$AF$1,IF(AND(ISNUMBER(SMALL(Order_Form!$D:$D,1+($D267))),VLOOKUP(SMALL(Order_Form!$D:$D,1+($D267)),Order_Form!$C:$Q,6,FALSE)&gt;0),(VLOOKUP(SMALL(Order_Form!$D:$D,1+($D267)),Order_Form!$C:$Q,6,FALSE)),"")),"")</f>
        <v/>
      </c>
      <c r="H267" s="68" t="str">
        <f>IF(ISNUMBER(SMALL(Order_Form!$D:$D,1+($D267))),(VLOOKUP(SMALL(Order_Form!$D:$D,1+($D267)),Order_Form!$C:$Q,7,FALSE)),"")</f>
        <v/>
      </c>
      <c r="I267" s="61"/>
      <c r="J267" s="61"/>
      <c r="K267" s="61"/>
      <c r="L267" s="73" t="str">
        <f t="shared" si="53"/>
        <v/>
      </c>
      <c r="M267" s="64" t="str">
        <f t="shared" si="54"/>
        <v/>
      </c>
      <c r="N267" s="73" t="str">
        <f t="shared" si="45"/>
        <v/>
      </c>
      <c r="O267" s="73" t="str">
        <f t="shared" si="46"/>
        <v/>
      </c>
      <c r="P267" s="73" t="str">
        <f t="shared" si="47"/>
        <v/>
      </c>
      <c r="Q267" s="73" t="str">
        <f t="shared" si="48"/>
        <v/>
      </c>
      <c r="R267" s="73" t="str">
        <f t="shared" si="49"/>
        <v/>
      </c>
      <c r="S267" s="64" t="str">
        <f t="shared" si="55"/>
        <v/>
      </c>
      <c r="T267" s="107" t="str">
        <f t="shared" si="50"/>
        <v/>
      </c>
      <c r="U267" s="74" t="str">
        <f t="shared" si="51"/>
        <v/>
      </c>
      <c r="V267" s="74"/>
      <c r="W267" s="74"/>
      <c r="Z267" s="61">
        <f t="shared" si="52"/>
        <v>0</v>
      </c>
    </row>
    <row r="268" spans="2:26" ht="31.9" customHeight="1" x14ac:dyDescent="0.25">
      <c r="B268" s="61">
        <f t="shared" si="44"/>
        <v>0</v>
      </c>
      <c r="C268" s="61" t="str">
        <f t="shared" si="56"/>
        <v/>
      </c>
      <c r="D268" s="61">
        <v>254</v>
      </c>
      <c r="E268" s="61" t="str">
        <f>IF(ISNUMBER(SMALL(Order_Form!$D:$D,1+($D268))),(VLOOKUP(SMALL(Order_Form!$D:$D,1+($D268)),Order_Form!$C:$Q,3,FALSE)),"")</f>
        <v/>
      </c>
      <c r="G268" s="64" t="str">
        <f>IFERROR(IF(E268=2,$AF$1,IF(AND(ISNUMBER(SMALL(Order_Form!$D:$D,1+($D268))),VLOOKUP(SMALL(Order_Form!$D:$D,1+($D268)),Order_Form!$C:$Q,6,FALSE)&gt;0),(VLOOKUP(SMALL(Order_Form!$D:$D,1+($D268)),Order_Form!$C:$Q,6,FALSE)),"")),"")</f>
        <v/>
      </c>
      <c r="H268" s="68" t="str">
        <f>IF(ISNUMBER(SMALL(Order_Form!$D:$D,1+($D268))),(VLOOKUP(SMALL(Order_Form!$D:$D,1+($D268)),Order_Form!$C:$Q,7,FALSE)),"")</f>
        <v/>
      </c>
      <c r="I268" s="61"/>
      <c r="J268" s="61"/>
      <c r="K268" s="61"/>
      <c r="L268" s="73" t="str">
        <f t="shared" si="53"/>
        <v/>
      </c>
      <c r="M268" s="64" t="str">
        <f t="shared" si="54"/>
        <v/>
      </c>
      <c r="N268" s="73" t="str">
        <f t="shared" si="45"/>
        <v/>
      </c>
      <c r="O268" s="73" t="str">
        <f t="shared" si="46"/>
        <v/>
      </c>
      <c r="P268" s="73" t="str">
        <f t="shared" si="47"/>
        <v/>
      </c>
      <c r="Q268" s="73" t="str">
        <f t="shared" si="48"/>
        <v/>
      </c>
      <c r="R268" s="73" t="str">
        <f t="shared" si="49"/>
        <v/>
      </c>
      <c r="S268" s="64" t="str">
        <f t="shared" si="55"/>
        <v/>
      </c>
      <c r="T268" s="107" t="str">
        <f t="shared" si="50"/>
        <v/>
      </c>
      <c r="U268" s="74" t="str">
        <f t="shared" si="51"/>
        <v/>
      </c>
      <c r="V268" s="74"/>
      <c r="W268" s="74"/>
      <c r="Z268" s="61">
        <f t="shared" si="52"/>
        <v>0</v>
      </c>
    </row>
    <row r="269" spans="2:26" ht="31.9" customHeight="1" x14ac:dyDescent="0.25">
      <c r="B269" s="61">
        <f t="shared" si="44"/>
        <v>0</v>
      </c>
      <c r="C269" s="61" t="str">
        <f t="shared" si="56"/>
        <v/>
      </c>
      <c r="D269" s="61">
        <v>255</v>
      </c>
      <c r="E269" s="61" t="str">
        <f>IF(ISNUMBER(SMALL(Order_Form!$D:$D,1+($D269))),(VLOOKUP(SMALL(Order_Form!$D:$D,1+($D269)),Order_Form!$C:$Q,3,FALSE)),"")</f>
        <v/>
      </c>
      <c r="G269" s="64" t="str">
        <f>IFERROR(IF(E269=2,$AF$1,IF(AND(ISNUMBER(SMALL(Order_Form!$D:$D,1+($D269))),VLOOKUP(SMALL(Order_Form!$D:$D,1+($D269)),Order_Form!$C:$Q,6,FALSE)&gt;0),(VLOOKUP(SMALL(Order_Form!$D:$D,1+($D269)),Order_Form!$C:$Q,6,FALSE)),"")),"")</f>
        <v/>
      </c>
      <c r="H269" s="68" t="str">
        <f>IF(ISNUMBER(SMALL(Order_Form!$D:$D,1+($D269))),(VLOOKUP(SMALL(Order_Form!$D:$D,1+($D269)),Order_Form!$C:$Q,7,FALSE)),"")</f>
        <v/>
      </c>
      <c r="I269" s="61"/>
      <c r="J269" s="61"/>
      <c r="K269" s="61"/>
      <c r="L269" s="73" t="str">
        <f t="shared" si="53"/>
        <v/>
      </c>
      <c r="M269" s="64" t="str">
        <f t="shared" si="54"/>
        <v/>
      </c>
      <c r="N269" s="73" t="str">
        <f t="shared" si="45"/>
        <v/>
      </c>
      <c r="O269" s="73" t="str">
        <f t="shared" si="46"/>
        <v/>
      </c>
      <c r="P269" s="73" t="str">
        <f t="shared" si="47"/>
        <v/>
      </c>
      <c r="Q269" s="73" t="str">
        <f t="shared" si="48"/>
        <v/>
      </c>
      <c r="R269" s="73" t="str">
        <f t="shared" si="49"/>
        <v/>
      </c>
      <c r="S269" s="64" t="str">
        <f t="shared" si="55"/>
        <v/>
      </c>
      <c r="T269" s="107" t="str">
        <f t="shared" si="50"/>
        <v/>
      </c>
      <c r="U269" s="74" t="str">
        <f t="shared" si="51"/>
        <v/>
      </c>
      <c r="V269" s="74"/>
      <c r="W269" s="74"/>
      <c r="Z269" s="61">
        <f t="shared" si="52"/>
        <v>0</v>
      </c>
    </row>
    <row r="270" spans="2:26" ht="31.9" customHeight="1" x14ac:dyDescent="0.25">
      <c r="B270" s="61">
        <f t="shared" ref="B270:B333" si="57">IF(AND(G270&gt;0,ISNONTEXT(G270)),1,0)</f>
        <v>0</v>
      </c>
      <c r="C270" s="61" t="str">
        <f t="shared" si="56"/>
        <v/>
      </c>
      <c r="D270" s="61">
        <v>256</v>
      </c>
      <c r="E270" s="61" t="str">
        <f>IF(ISNUMBER(SMALL(Order_Form!$D:$D,1+($D270))),(VLOOKUP(SMALL(Order_Form!$D:$D,1+($D270)),Order_Form!$C:$Q,3,FALSE)),"")</f>
        <v/>
      </c>
      <c r="G270" s="64" t="str">
        <f>IFERROR(IF(E270=2,$AF$1,IF(AND(ISNUMBER(SMALL(Order_Form!$D:$D,1+($D270))),VLOOKUP(SMALL(Order_Form!$D:$D,1+($D270)),Order_Form!$C:$Q,6,FALSE)&gt;0),(VLOOKUP(SMALL(Order_Form!$D:$D,1+($D270)),Order_Form!$C:$Q,6,FALSE)),"")),"")</f>
        <v/>
      </c>
      <c r="H270" s="68" t="str">
        <f>IF(ISNUMBER(SMALL(Order_Form!$D:$D,1+($D270))),(VLOOKUP(SMALL(Order_Form!$D:$D,1+($D270)),Order_Form!$C:$Q,7,FALSE)),"")</f>
        <v/>
      </c>
      <c r="I270" s="61"/>
      <c r="J270" s="61"/>
      <c r="K270" s="61"/>
      <c r="L270" s="73" t="str">
        <f t="shared" si="53"/>
        <v/>
      </c>
      <c r="M270" s="64" t="str">
        <f t="shared" si="54"/>
        <v/>
      </c>
      <c r="N270" s="73" t="str">
        <f t="shared" ref="N270:N333" si="58">IF($E270=2,$AH$1,"")</f>
        <v/>
      </c>
      <c r="O270" s="73" t="str">
        <f t="shared" ref="O270:O333" si="59">IF($E270=2,$AI$1,"")</f>
        <v/>
      </c>
      <c r="P270" s="73" t="str">
        <f t="shared" ref="P270:P333" si="60">IF($E270=2,$AK$1,"")</f>
        <v/>
      </c>
      <c r="Q270" s="73" t="str">
        <f t="shared" ref="Q270:Q333" si="61">IF($E270=2,$AL$1,"")</f>
        <v/>
      </c>
      <c r="R270" s="73" t="str">
        <f t="shared" ref="R270:R333" si="62">IF($E270=2,$AM$1,"")</f>
        <v/>
      </c>
      <c r="S270" s="64" t="str">
        <f t="shared" si="55"/>
        <v/>
      </c>
      <c r="T270" s="107" t="str">
        <f t="shared" ref="T270:T333" si="63">IF($E270=2,$AJ$1,"")</f>
        <v/>
      </c>
      <c r="U270" s="74" t="str">
        <f t="shared" ref="U270:U333" si="64">IF($E270=2,$AP$1,"")</f>
        <v/>
      </c>
      <c r="V270" s="74"/>
      <c r="W270" s="74"/>
      <c r="Z270" s="61">
        <f t="shared" ref="Z270:Z333" si="65">IF(OR(B270=1,E270=2),1,0)</f>
        <v>0</v>
      </c>
    </row>
    <row r="271" spans="2:26" ht="31.9" customHeight="1" x14ac:dyDescent="0.25">
      <c r="B271" s="61">
        <f t="shared" si="57"/>
        <v>0</v>
      </c>
      <c r="C271" s="61" t="str">
        <f t="shared" si="56"/>
        <v/>
      </c>
      <c r="D271" s="61">
        <v>257</v>
      </c>
      <c r="E271" s="61" t="str">
        <f>IF(ISNUMBER(SMALL(Order_Form!$D:$D,1+($D271))),(VLOOKUP(SMALL(Order_Form!$D:$D,1+($D271)),Order_Form!$C:$Q,3,FALSE)),"")</f>
        <v/>
      </c>
      <c r="G271" s="64" t="str">
        <f>IFERROR(IF(E271=2,$AF$1,IF(AND(ISNUMBER(SMALL(Order_Form!$D:$D,1+($D271))),VLOOKUP(SMALL(Order_Form!$D:$D,1+($D271)),Order_Form!$C:$Q,6,FALSE)&gt;0),(VLOOKUP(SMALL(Order_Form!$D:$D,1+($D271)),Order_Form!$C:$Q,6,FALSE)),"")),"")</f>
        <v/>
      </c>
      <c r="H271" s="68" t="str">
        <f>IF(ISNUMBER(SMALL(Order_Form!$D:$D,1+($D271))),(VLOOKUP(SMALL(Order_Form!$D:$D,1+($D271)),Order_Form!$C:$Q,7,FALSE)),"")</f>
        <v/>
      </c>
      <c r="I271" s="61"/>
      <c r="J271" s="61"/>
      <c r="K271" s="61"/>
      <c r="L271" s="73" t="str">
        <f t="shared" si="53"/>
        <v/>
      </c>
      <c r="M271" s="64" t="str">
        <f t="shared" si="54"/>
        <v/>
      </c>
      <c r="N271" s="73" t="str">
        <f t="shared" si="58"/>
        <v/>
      </c>
      <c r="O271" s="73" t="str">
        <f t="shared" si="59"/>
        <v/>
      </c>
      <c r="P271" s="73" t="str">
        <f t="shared" si="60"/>
        <v/>
      </c>
      <c r="Q271" s="73" t="str">
        <f t="shared" si="61"/>
        <v/>
      </c>
      <c r="R271" s="73" t="str">
        <f t="shared" si="62"/>
        <v/>
      </c>
      <c r="S271" s="64" t="str">
        <f t="shared" si="55"/>
        <v/>
      </c>
      <c r="T271" s="107" t="str">
        <f t="shared" si="63"/>
        <v/>
      </c>
      <c r="U271" s="74" t="str">
        <f t="shared" si="64"/>
        <v/>
      </c>
      <c r="V271" s="74"/>
      <c r="W271" s="74"/>
      <c r="Z271" s="61">
        <f t="shared" si="65"/>
        <v>0</v>
      </c>
    </row>
    <row r="272" spans="2:26" ht="31.9" customHeight="1" x14ac:dyDescent="0.25">
      <c r="B272" s="61">
        <f t="shared" si="57"/>
        <v>0</v>
      </c>
      <c r="C272" s="61" t="str">
        <f t="shared" si="56"/>
        <v/>
      </c>
      <c r="D272" s="61">
        <v>258</v>
      </c>
      <c r="E272" s="61" t="str">
        <f>IF(ISNUMBER(SMALL(Order_Form!$D:$D,1+($D272))),(VLOOKUP(SMALL(Order_Form!$D:$D,1+($D272)),Order_Form!$C:$Q,3,FALSE)),"")</f>
        <v/>
      </c>
      <c r="G272" s="64" t="str">
        <f>IFERROR(IF(E272=2,$AF$1,IF(AND(ISNUMBER(SMALL(Order_Form!$D:$D,1+($D272))),VLOOKUP(SMALL(Order_Form!$D:$D,1+($D272)),Order_Form!$C:$Q,6,FALSE)&gt;0),(VLOOKUP(SMALL(Order_Form!$D:$D,1+($D272)),Order_Form!$C:$Q,6,FALSE)),"")),"")</f>
        <v/>
      </c>
      <c r="H272" s="68" t="str">
        <f>IF(ISNUMBER(SMALL(Order_Form!$D:$D,1+($D272))),(VLOOKUP(SMALL(Order_Form!$D:$D,1+($D272)),Order_Form!$C:$Q,7,FALSE)),"")</f>
        <v/>
      </c>
      <c r="I272" s="61"/>
      <c r="J272" s="61"/>
      <c r="K272" s="61"/>
      <c r="L272" s="73" t="str">
        <f t="shared" si="53"/>
        <v/>
      </c>
      <c r="M272" s="64" t="str">
        <f t="shared" si="54"/>
        <v/>
      </c>
      <c r="N272" s="73" t="str">
        <f t="shared" si="58"/>
        <v/>
      </c>
      <c r="O272" s="73" t="str">
        <f t="shared" si="59"/>
        <v/>
      </c>
      <c r="P272" s="73" t="str">
        <f t="shared" si="60"/>
        <v/>
      </c>
      <c r="Q272" s="73" t="str">
        <f t="shared" si="61"/>
        <v/>
      </c>
      <c r="R272" s="73" t="str">
        <f t="shared" si="62"/>
        <v/>
      </c>
      <c r="S272" s="64" t="str">
        <f t="shared" si="55"/>
        <v/>
      </c>
      <c r="T272" s="107" t="str">
        <f t="shared" si="63"/>
        <v/>
      </c>
      <c r="U272" s="74" t="str">
        <f t="shared" si="64"/>
        <v/>
      </c>
      <c r="V272" s="74"/>
      <c r="W272" s="74"/>
      <c r="Z272" s="61">
        <f t="shared" si="65"/>
        <v>0</v>
      </c>
    </row>
    <row r="273" spans="2:26" ht="31.9" customHeight="1" x14ac:dyDescent="0.25">
      <c r="B273" s="61">
        <f t="shared" si="57"/>
        <v>0</v>
      </c>
      <c r="C273" s="61" t="str">
        <f t="shared" si="56"/>
        <v/>
      </c>
      <c r="D273" s="61">
        <v>259</v>
      </c>
      <c r="E273" s="61" t="str">
        <f>IF(ISNUMBER(SMALL(Order_Form!$D:$D,1+($D273))),(VLOOKUP(SMALL(Order_Form!$D:$D,1+($D273)),Order_Form!$C:$Q,3,FALSE)),"")</f>
        <v/>
      </c>
      <c r="G273" s="64" t="str">
        <f>IFERROR(IF(E273=2,$AF$1,IF(AND(ISNUMBER(SMALL(Order_Form!$D:$D,1+($D273))),VLOOKUP(SMALL(Order_Form!$D:$D,1+($D273)),Order_Form!$C:$Q,6,FALSE)&gt;0),(VLOOKUP(SMALL(Order_Form!$D:$D,1+($D273)),Order_Form!$C:$Q,6,FALSE)),"")),"")</f>
        <v/>
      </c>
      <c r="H273" s="68" t="str">
        <f>IF(ISNUMBER(SMALL(Order_Form!$D:$D,1+($D273))),(VLOOKUP(SMALL(Order_Form!$D:$D,1+($D273)),Order_Form!$C:$Q,7,FALSE)),"")</f>
        <v/>
      </c>
      <c r="I273" s="61"/>
      <c r="J273" s="61"/>
      <c r="K273" s="61"/>
      <c r="L273" s="73" t="str">
        <f t="shared" si="53"/>
        <v/>
      </c>
      <c r="M273" s="64" t="str">
        <f t="shared" si="54"/>
        <v/>
      </c>
      <c r="N273" s="73" t="str">
        <f t="shared" si="58"/>
        <v/>
      </c>
      <c r="O273" s="73" t="str">
        <f t="shared" si="59"/>
        <v/>
      </c>
      <c r="P273" s="73" t="str">
        <f t="shared" si="60"/>
        <v/>
      </c>
      <c r="Q273" s="73" t="str">
        <f t="shared" si="61"/>
        <v/>
      </c>
      <c r="R273" s="73" t="str">
        <f t="shared" si="62"/>
        <v/>
      </c>
      <c r="S273" s="64" t="str">
        <f t="shared" si="55"/>
        <v/>
      </c>
      <c r="T273" s="107" t="str">
        <f t="shared" si="63"/>
        <v/>
      </c>
      <c r="U273" s="74" t="str">
        <f t="shared" si="64"/>
        <v/>
      </c>
      <c r="V273" s="74"/>
      <c r="W273" s="74"/>
      <c r="Z273" s="61">
        <f t="shared" si="65"/>
        <v>0</v>
      </c>
    </row>
    <row r="274" spans="2:26" ht="31.9" customHeight="1" x14ac:dyDescent="0.25">
      <c r="B274" s="61">
        <f t="shared" si="57"/>
        <v>0</v>
      </c>
      <c r="C274" s="61" t="str">
        <f t="shared" si="56"/>
        <v/>
      </c>
      <c r="D274" s="61">
        <v>260</v>
      </c>
      <c r="E274" s="61" t="str">
        <f>IF(ISNUMBER(SMALL(Order_Form!$D:$D,1+($D274))),(VLOOKUP(SMALL(Order_Form!$D:$D,1+($D274)),Order_Form!$C:$Q,3,FALSE)),"")</f>
        <v/>
      </c>
      <c r="G274" s="64" t="str">
        <f>IFERROR(IF(E274=2,$AF$1,IF(AND(ISNUMBER(SMALL(Order_Form!$D:$D,1+($D274))),VLOOKUP(SMALL(Order_Form!$D:$D,1+($D274)),Order_Form!$C:$Q,6,FALSE)&gt;0),(VLOOKUP(SMALL(Order_Form!$D:$D,1+($D274)),Order_Form!$C:$Q,6,FALSE)),"")),"")</f>
        <v/>
      </c>
      <c r="H274" s="68" t="str">
        <f>IF(ISNUMBER(SMALL(Order_Form!$D:$D,1+($D274))),(VLOOKUP(SMALL(Order_Form!$D:$D,1+($D274)),Order_Form!$C:$Q,7,FALSE)),"")</f>
        <v/>
      </c>
      <c r="I274" s="61"/>
      <c r="J274" s="61"/>
      <c r="K274" s="61"/>
      <c r="L274" s="73" t="str">
        <f t="shared" si="53"/>
        <v/>
      </c>
      <c r="M274" s="64" t="str">
        <f t="shared" si="54"/>
        <v/>
      </c>
      <c r="N274" s="73" t="str">
        <f t="shared" si="58"/>
        <v/>
      </c>
      <c r="O274" s="73" t="str">
        <f t="shared" si="59"/>
        <v/>
      </c>
      <c r="P274" s="73" t="str">
        <f t="shared" si="60"/>
        <v/>
      </c>
      <c r="Q274" s="73" t="str">
        <f t="shared" si="61"/>
        <v/>
      </c>
      <c r="R274" s="73" t="str">
        <f t="shared" si="62"/>
        <v/>
      </c>
      <c r="S274" s="64" t="str">
        <f t="shared" si="55"/>
        <v/>
      </c>
      <c r="T274" s="107" t="str">
        <f t="shared" si="63"/>
        <v/>
      </c>
      <c r="U274" s="74" t="str">
        <f t="shared" si="64"/>
        <v/>
      </c>
      <c r="V274" s="74"/>
      <c r="W274" s="74"/>
      <c r="Z274" s="61">
        <f t="shared" si="65"/>
        <v>0</v>
      </c>
    </row>
    <row r="275" spans="2:26" ht="31.9" customHeight="1" x14ac:dyDescent="0.25">
      <c r="B275" s="61">
        <f t="shared" si="57"/>
        <v>0</v>
      </c>
      <c r="C275" s="61" t="str">
        <f t="shared" si="56"/>
        <v/>
      </c>
      <c r="D275" s="61">
        <v>261</v>
      </c>
      <c r="E275" s="61" t="str">
        <f>IF(ISNUMBER(SMALL(Order_Form!$D:$D,1+($D275))),(VLOOKUP(SMALL(Order_Form!$D:$D,1+($D275)),Order_Form!$C:$Q,3,FALSE)),"")</f>
        <v/>
      </c>
      <c r="G275" s="64" t="str">
        <f>IFERROR(IF(E275=2,$AF$1,IF(AND(ISNUMBER(SMALL(Order_Form!$D:$D,1+($D275))),VLOOKUP(SMALL(Order_Form!$D:$D,1+($D275)),Order_Form!$C:$Q,6,FALSE)&gt;0),(VLOOKUP(SMALL(Order_Form!$D:$D,1+($D275)),Order_Form!$C:$Q,6,FALSE)),"")),"")</f>
        <v/>
      </c>
      <c r="H275" s="68" t="str">
        <f>IF(ISNUMBER(SMALL(Order_Form!$D:$D,1+($D275))),(VLOOKUP(SMALL(Order_Form!$D:$D,1+($D275)),Order_Form!$C:$Q,7,FALSE)),"")</f>
        <v/>
      </c>
      <c r="I275" s="61"/>
      <c r="J275" s="61"/>
      <c r="K275" s="61"/>
      <c r="L275" s="73" t="str">
        <f t="shared" ref="L275:L338" si="66">IF(AND(E275=1,E276=0),"In",IF($E275=2,$AG$1,""))</f>
        <v/>
      </c>
      <c r="M275" s="64" t="str">
        <f t="shared" ref="M275:M338" si="67">IFERROR(IF(AND(E275=1,E276=0),"Used",IF($E275=2,$AN$1,IF(ISBLANK(G275),"",IF(ISNUMBER(L275),G275-L275,"")))),"")</f>
        <v/>
      </c>
      <c r="N275" s="73" t="str">
        <f t="shared" si="58"/>
        <v/>
      </c>
      <c r="O275" s="73" t="str">
        <f t="shared" si="59"/>
        <v/>
      </c>
      <c r="P275" s="73" t="str">
        <f t="shared" si="60"/>
        <v/>
      </c>
      <c r="Q275" s="73" t="str">
        <f t="shared" si="61"/>
        <v/>
      </c>
      <c r="R275" s="73" t="str">
        <f t="shared" si="62"/>
        <v/>
      </c>
      <c r="S275" s="64" t="str">
        <f t="shared" ref="S275:S338" si="68">IF(AND(E275=1,E276=0),"Tracked",IF($E275=2,$AO$1,IF(ISNUMBER(L275),SUM(N275:R275),"")))</f>
        <v/>
      </c>
      <c r="T275" s="107" t="str">
        <f t="shared" si="63"/>
        <v/>
      </c>
      <c r="U275" s="74" t="str">
        <f t="shared" si="64"/>
        <v/>
      </c>
      <c r="V275" s="74"/>
      <c r="W275" s="74"/>
      <c r="Z275" s="61">
        <f t="shared" si="65"/>
        <v>0</v>
      </c>
    </row>
    <row r="276" spans="2:26" ht="31.9" customHeight="1" x14ac:dyDescent="0.25">
      <c r="B276" s="61">
        <f t="shared" si="57"/>
        <v>0</v>
      </c>
      <c r="C276" s="61" t="str">
        <f t="shared" si="56"/>
        <v/>
      </c>
      <c r="D276" s="61">
        <v>262</v>
      </c>
      <c r="E276" s="61" t="str">
        <f>IF(ISNUMBER(SMALL(Order_Form!$D:$D,1+($D276))),(VLOOKUP(SMALL(Order_Form!$D:$D,1+($D276)),Order_Form!$C:$Q,3,FALSE)),"")</f>
        <v/>
      </c>
      <c r="G276" s="64" t="str">
        <f>IFERROR(IF(E276=2,$AF$1,IF(AND(ISNUMBER(SMALL(Order_Form!$D:$D,1+($D276))),VLOOKUP(SMALL(Order_Form!$D:$D,1+($D276)),Order_Form!$C:$Q,6,FALSE)&gt;0),(VLOOKUP(SMALL(Order_Form!$D:$D,1+($D276)),Order_Form!$C:$Q,6,FALSE)),"")),"")</f>
        <v/>
      </c>
      <c r="H276" s="68" t="str">
        <f>IF(ISNUMBER(SMALL(Order_Form!$D:$D,1+($D276))),(VLOOKUP(SMALL(Order_Form!$D:$D,1+($D276)),Order_Form!$C:$Q,7,FALSE)),"")</f>
        <v/>
      </c>
      <c r="I276" s="61"/>
      <c r="J276" s="61"/>
      <c r="K276" s="61"/>
      <c r="L276" s="73" t="str">
        <f t="shared" si="66"/>
        <v/>
      </c>
      <c r="M276" s="64" t="str">
        <f t="shared" si="67"/>
        <v/>
      </c>
      <c r="N276" s="73" t="str">
        <f t="shared" si="58"/>
        <v/>
      </c>
      <c r="O276" s="73" t="str">
        <f t="shared" si="59"/>
        <v/>
      </c>
      <c r="P276" s="73" t="str">
        <f t="shared" si="60"/>
        <v/>
      </c>
      <c r="Q276" s="73" t="str">
        <f t="shared" si="61"/>
        <v/>
      </c>
      <c r="R276" s="73" t="str">
        <f t="shared" si="62"/>
        <v/>
      </c>
      <c r="S276" s="64" t="str">
        <f t="shared" si="68"/>
        <v/>
      </c>
      <c r="T276" s="107" t="str">
        <f t="shared" si="63"/>
        <v/>
      </c>
      <c r="U276" s="74" t="str">
        <f t="shared" si="64"/>
        <v/>
      </c>
      <c r="V276" s="74"/>
      <c r="W276" s="74"/>
      <c r="Z276" s="61">
        <f t="shared" si="65"/>
        <v>0</v>
      </c>
    </row>
    <row r="277" spans="2:26" ht="31.9" customHeight="1" x14ac:dyDescent="0.25">
      <c r="B277" s="61">
        <f t="shared" si="57"/>
        <v>0</v>
      </c>
      <c r="C277" s="61" t="str">
        <f t="shared" si="56"/>
        <v/>
      </c>
      <c r="D277" s="61">
        <v>263</v>
      </c>
      <c r="E277" s="61" t="str">
        <f>IF(ISNUMBER(SMALL(Order_Form!$D:$D,1+($D277))),(VLOOKUP(SMALL(Order_Form!$D:$D,1+($D277)),Order_Form!$C:$Q,3,FALSE)),"")</f>
        <v/>
      </c>
      <c r="G277" s="64" t="str">
        <f>IFERROR(IF(E277=2,$AF$1,IF(AND(ISNUMBER(SMALL(Order_Form!$D:$D,1+($D277))),VLOOKUP(SMALL(Order_Form!$D:$D,1+($D277)),Order_Form!$C:$Q,6,FALSE)&gt;0),(VLOOKUP(SMALL(Order_Form!$D:$D,1+($D277)),Order_Form!$C:$Q,6,FALSE)),"")),"")</f>
        <v/>
      </c>
      <c r="H277" s="68" t="str">
        <f>IF(ISNUMBER(SMALL(Order_Form!$D:$D,1+($D277))),(VLOOKUP(SMALL(Order_Form!$D:$D,1+($D277)),Order_Form!$C:$Q,7,FALSE)),"")</f>
        <v/>
      </c>
      <c r="I277" s="61"/>
      <c r="J277" s="61"/>
      <c r="K277" s="61"/>
      <c r="L277" s="73" t="str">
        <f t="shared" si="66"/>
        <v/>
      </c>
      <c r="M277" s="64" t="str">
        <f t="shared" si="67"/>
        <v/>
      </c>
      <c r="N277" s="73" t="str">
        <f t="shared" si="58"/>
        <v/>
      </c>
      <c r="O277" s="73" t="str">
        <f t="shared" si="59"/>
        <v/>
      </c>
      <c r="P277" s="73" t="str">
        <f t="shared" si="60"/>
        <v/>
      </c>
      <c r="Q277" s="73" t="str">
        <f t="shared" si="61"/>
        <v/>
      </c>
      <c r="R277" s="73" t="str">
        <f t="shared" si="62"/>
        <v/>
      </c>
      <c r="S277" s="64" t="str">
        <f t="shared" si="68"/>
        <v/>
      </c>
      <c r="T277" s="107" t="str">
        <f t="shared" si="63"/>
        <v/>
      </c>
      <c r="U277" s="74" t="str">
        <f t="shared" si="64"/>
        <v/>
      </c>
      <c r="V277" s="74"/>
      <c r="W277" s="74"/>
      <c r="Z277" s="61">
        <f t="shared" si="65"/>
        <v>0</v>
      </c>
    </row>
    <row r="278" spans="2:26" ht="31.9" customHeight="1" x14ac:dyDescent="0.25">
      <c r="B278" s="61">
        <f t="shared" si="57"/>
        <v>0</v>
      </c>
      <c r="C278" s="61" t="str">
        <f t="shared" ref="C278:C341" si="69">IF(B278=1,D278,"")</f>
        <v/>
      </c>
      <c r="D278" s="61">
        <v>264</v>
      </c>
      <c r="E278" s="61" t="str">
        <f>IF(ISNUMBER(SMALL(Order_Form!$D:$D,1+($D278))),(VLOOKUP(SMALL(Order_Form!$D:$D,1+($D278)),Order_Form!$C:$Q,3,FALSE)),"")</f>
        <v/>
      </c>
      <c r="G278" s="64" t="str">
        <f>IFERROR(IF(E278=2,$AF$1,IF(AND(ISNUMBER(SMALL(Order_Form!$D:$D,1+($D278))),VLOOKUP(SMALL(Order_Form!$D:$D,1+($D278)),Order_Form!$C:$Q,6,FALSE)&gt;0),(VLOOKUP(SMALL(Order_Form!$D:$D,1+($D278)),Order_Form!$C:$Q,6,FALSE)),"")),"")</f>
        <v/>
      </c>
      <c r="H278" s="68" t="str">
        <f>IF(ISNUMBER(SMALL(Order_Form!$D:$D,1+($D278))),(VLOOKUP(SMALL(Order_Form!$D:$D,1+($D278)),Order_Form!$C:$Q,7,FALSE)),"")</f>
        <v/>
      </c>
      <c r="I278" s="61"/>
      <c r="J278" s="61"/>
      <c r="K278" s="61"/>
      <c r="L278" s="73" t="str">
        <f t="shared" si="66"/>
        <v/>
      </c>
      <c r="M278" s="64" t="str">
        <f t="shared" si="67"/>
        <v/>
      </c>
      <c r="N278" s="73" t="str">
        <f t="shared" si="58"/>
        <v/>
      </c>
      <c r="O278" s="73" t="str">
        <f t="shared" si="59"/>
        <v/>
      </c>
      <c r="P278" s="73" t="str">
        <f t="shared" si="60"/>
        <v/>
      </c>
      <c r="Q278" s="73" t="str">
        <f t="shared" si="61"/>
        <v/>
      </c>
      <c r="R278" s="73" t="str">
        <f t="shared" si="62"/>
        <v/>
      </c>
      <c r="S278" s="64" t="str">
        <f t="shared" si="68"/>
        <v/>
      </c>
      <c r="T278" s="107" t="str">
        <f t="shared" si="63"/>
        <v/>
      </c>
      <c r="U278" s="74" t="str">
        <f t="shared" si="64"/>
        <v/>
      </c>
      <c r="V278" s="74"/>
      <c r="W278" s="74"/>
      <c r="Z278" s="61">
        <f t="shared" si="65"/>
        <v>0</v>
      </c>
    </row>
    <row r="279" spans="2:26" ht="31.9" customHeight="1" x14ac:dyDescent="0.25">
      <c r="B279" s="61">
        <f t="shared" si="57"/>
        <v>0</v>
      </c>
      <c r="C279" s="61" t="str">
        <f t="shared" si="69"/>
        <v/>
      </c>
      <c r="D279" s="61">
        <v>265</v>
      </c>
      <c r="E279" s="61" t="str">
        <f>IF(ISNUMBER(SMALL(Order_Form!$D:$D,1+($D279))),(VLOOKUP(SMALL(Order_Form!$D:$D,1+($D279)),Order_Form!$C:$Q,3,FALSE)),"")</f>
        <v/>
      </c>
      <c r="G279" s="64" t="str">
        <f>IFERROR(IF(E279=2,$AF$1,IF(AND(ISNUMBER(SMALL(Order_Form!$D:$D,1+($D279))),VLOOKUP(SMALL(Order_Form!$D:$D,1+($D279)),Order_Form!$C:$Q,6,FALSE)&gt;0),(VLOOKUP(SMALL(Order_Form!$D:$D,1+($D279)),Order_Form!$C:$Q,6,FALSE)),"")),"")</f>
        <v/>
      </c>
      <c r="H279" s="68" t="str">
        <f>IF(ISNUMBER(SMALL(Order_Form!$D:$D,1+($D279))),(VLOOKUP(SMALL(Order_Form!$D:$D,1+($D279)),Order_Form!$C:$Q,7,FALSE)),"")</f>
        <v/>
      </c>
      <c r="I279" s="61"/>
      <c r="J279" s="61"/>
      <c r="K279" s="61"/>
      <c r="L279" s="73" t="str">
        <f t="shared" si="66"/>
        <v/>
      </c>
      <c r="M279" s="64" t="str">
        <f t="shared" si="67"/>
        <v/>
      </c>
      <c r="N279" s="73" t="str">
        <f t="shared" si="58"/>
        <v/>
      </c>
      <c r="O279" s="73" t="str">
        <f t="shared" si="59"/>
        <v/>
      </c>
      <c r="P279" s="73" t="str">
        <f t="shared" si="60"/>
        <v/>
      </c>
      <c r="Q279" s="73" t="str">
        <f t="shared" si="61"/>
        <v/>
      </c>
      <c r="R279" s="73" t="str">
        <f t="shared" si="62"/>
        <v/>
      </c>
      <c r="S279" s="64" t="str">
        <f t="shared" si="68"/>
        <v/>
      </c>
      <c r="T279" s="107" t="str">
        <f t="shared" si="63"/>
        <v/>
      </c>
      <c r="U279" s="74" t="str">
        <f t="shared" si="64"/>
        <v/>
      </c>
      <c r="V279" s="74"/>
      <c r="W279" s="74"/>
      <c r="Z279" s="61">
        <f t="shared" si="65"/>
        <v>0</v>
      </c>
    </row>
    <row r="280" spans="2:26" ht="31.9" customHeight="1" x14ac:dyDescent="0.25">
      <c r="B280" s="61">
        <f t="shared" si="57"/>
        <v>0</v>
      </c>
      <c r="C280" s="61" t="str">
        <f t="shared" si="69"/>
        <v/>
      </c>
      <c r="D280" s="61">
        <v>266</v>
      </c>
      <c r="E280" s="61" t="str">
        <f>IF(ISNUMBER(SMALL(Order_Form!$D:$D,1+($D280))),(VLOOKUP(SMALL(Order_Form!$D:$D,1+($D280)),Order_Form!$C:$Q,3,FALSE)),"")</f>
        <v/>
      </c>
      <c r="G280" s="64" t="str">
        <f>IFERROR(IF(E280=2,$AF$1,IF(AND(ISNUMBER(SMALL(Order_Form!$D:$D,1+($D280))),VLOOKUP(SMALL(Order_Form!$D:$D,1+($D280)),Order_Form!$C:$Q,6,FALSE)&gt;0),(VLOOKUP(SMALL(Order_Form!$D:$D,1+($D280)),Order_Form!$C:$Q,6,FALSE)),"")),"")</f>
        <v/>
      </c>
      <c r="H280" s="68" t="str">
        <f>IF(ISNUMBER(SMALL(Order_Form!$D:$D,1+($D280))),(VLOOKUP(SMALL(Order_Form!$D:$D,1+($D280)),Order_Form!$C:$Q,7,FALSE)),"")</f>
        <v/>
      </c>
      <c r="I280" s="61"/>
      <c r="J280" s="61"/>
      <c r="K280" s="61"/>
      <c r="L280" s="73" t="str">
        <f t="shared" si="66"/>
        <v/>
      </c>
      <c r="M280" s="64" t="str">
        <f t="shared" si="67"/>
        <v/>
      </c>
      <c r="N280" s="73" t="str">
        <f t="shared" si="58"/>
        <v/>
      </c>
      <c r="O280" s="73" t="str">
        <f t="shared" si="59"/>
        <v/>
      </c>
      <c r="P280" s="73" t="str">
        <f t="shared" si="60"/>
        <v/>
      </c>
      <c r="Q280" s="73" t="str">
        <f t="shared" si="61"/>
        <v/>
      </c>
      <c r="R280" s="73" t="str">
        <f t="shared" si="62"/>
        <v/>
      </c>
      <c r="S280" s="64" t="str">
        <f t="shared" si="68"/>
        <v/>
      </c>
      <c r="T280" s="107" t="str">
        <f t="shared" si="63"/>
        <v/>
      </c>
      <c r="U280" s="74" t="str">
        <f t="shared" si="64"/>
        <v/>
      </c>
      <c r="V280" s="74"/>
      <c r="W280" s="74"/>
      <c r="Z280" s="61">
        <f t="shared" si="65"/>
        <v>0</v>
      </c>
    </row>
    <row r="281" spans="2:26" ht="31.9" customHeight="1" x14ac:dyDescent="0.25">
      <c r="B281" s="61">
        <f t="shared" si="57"/>
        <v>0</v>
      </c>
      <c r="C281" s="61" t="str">
        <f t="shared" si="69"/>
        <v/>
      </c>
      <c r="D281" s="61">
        <v>267</v>
      </c>
      <c r="E281" s="61" t="str">
        <f>IF(ISNUMBER(SMALL(Order_Form!$D:$D,1+($D281))),(VLOOKUP(SMALL(Order_Form!$D:$D,1+($D281)),Order_Form!$C:$Q,3,FALSE)),"")</f>
        <v/>
      </c>
      <c r="G281" s="64" t="str">
        <f>IFERROR(IF(E281=2,$AF$1,IF(AND(ISNUMBER(SMALL(Order_Form!$D:$D,1+($D281))),VLOOKUP(SMALL(Order_Form!$D:$D,1+($D281)),Order_Form!$C:$Q,6,FALSE)&gt;0),(VLOOKUP(SMALL(Order_Form!$D:$D,1+($D281)),Order_Form!$C:$Q,6,FALSE)),"")),"")</f>
        <v/>
      </c>
      <c r="H281" s="68" t="str">
        <f>IF(ISNUMBER(SMALL(Order_Form!$D:$D,1+($D281))),(VLOOKUP(SMALL(Order_Form!$D:$D,1+($D281)),Order_Form!$C:$Q,7,FALSE)),"")</f>
        <v/>
      </c>
      <c r="I281" s="61"/>
      <c r="J281" s="61"/>
      <c r="K281" s="61"/>
      <c r="L281" s="73" t="str">
        <f t="shared" si="66"/>
        <v/>
      </c>
      <c r="M281" s="64" t="str">
        <f t="shared" si="67"/>
        <v/>
      </c>
      <c r="N281" s="73" t="str">
        <f t="shared" si="58"/>
        <v/>
      </c>
      <c r="O281" s="73" t="str">
        <f t="shared" si="59"/>
        <v/>
      </c>
      <c r="P281" s="73" t="str">
        <f t="shared" si="60"/>
        <v/>
      </c>
      <c r="Q281" s="73" t="str">
        <f t="shared" si="61"/>
        <v/>
      </c>
      <c r="R281" s="73" t="str">
        <f t="shared" si="62"/>
        <v/>
      </c>
      <c r="S281" s="64" t="str">
        <f t="shared" si="68"/>
        <v/>
      </c>
      <c r="T281" s="107" t="str">
        <f t="shared" si="63"/>
        <v/>
      </c>
      <c r="U281" s="74" t="str">
        <f t="shared" si="64"/>
        <v/>
      </c>
      <c r="V281" s="74"/>
      <c r="W281" s="74"/>
      <c r="Z281" s="61">
        <f t="shared" si="65"/>
        <v>0</v>
      </c>
    </row>
    <row r="282" spans="2:26" ht="31.9" customHeight="1" x14ac:dyDescent="0.25">
      <c r="B282" s="61">
        <f t="shared" si="57"/>
        <v>0</v>
      </c>
      <c r="C282" s="61" t="str">
        <f t="shared" si="69"/>
        <v/>
      </c>
      <c r="D282" s="61">
        <v>268</v>
      </c>
      <c r="E282" s="61" t="str">
        <f>IF(ISNUMBER(SMALL(Order_Form!$D:$D,1+($D282))),(VLOOKUP(SMALL(Order_Form!$D:$D,1+($D282)),Order_Form!$C:$Q,3,FALSE)),"")</f>
        <v/>
      </c>
      <c r="G282" s="64" t="str">
        <f>IFERROR(IF(E282=2,$AF$1,IF(AND(ISNUMBER(SMALL(Order_Form!$D:$D,1+($D282))),VLOOKUP(SMALL(Order_Form!$D:$D,1+($D282)),Order_Form!$C:$Q,6,FALSE)&gt;0),(VLOOKUP(SMALL(Order_Form!$D:$D,1+($D282)),Order_Form!$C:$Q,6,FALSE)),"")),"")</f>
        <v/>
      </c>
      <c r="H282" s="68" t="str">
        <f>IF(ISNUMBER(SMALL(Order_Form!$D:$D,1+($D282))),(VLOOKUP(SMALL(Order_Form!$D:$D,1+($D282)),Order_Form!$C:$Q,7,FALSE)),"")</f>
        <v/>
      </c>
      <c r="I282" s="61"/>
      <c r="J282" s="61"/>
      <c r="K282" s="61"/>
      <c r="L282" s="73" t="str">
        <f t="shared" si="66"/>
        <v/>
      </c>
      <c r="M282" s="64" t="str">
        <f t="shared" si="67"/>
        <v/>
      </c>
      <c r="N282" s="73" t="str">
        <f t="shared" si="58"/>
        <v/>
      </c>
      <c r="O282" s="73" t="str">
        <f t="shared" si="59"/>
        <v/>
      </c>
      <c r="P282" s="73" t="str">
        <f t="shared" si="60"/>
        <v/>
      </c>
      <c r="Q282" s="73" t="str">
        <f t="shared" si="61"/>
        <v/>
      </c>
      <c r="R282" s="73" t="str">
        <f t="shared" si="62"/>
        <v/>
      </c>
      <c r="S282" s="64" t="str">
        <f t="shared" si="68"/>
        <v/>
      </c>
      <c r="T282" s="107" t="str">
        <f t="shared" si="63"/>
        <v/>
      </c>
      <c r="U282" s="74" t="str">
        <f t="shared" si="64"/>
        <v/>
      </c>
      <c r="V282" s="74"/>
      <c r="W282" s="74"/>
      <c r="Z282" s="61">
        <f t="shared" si="65"/>
        <v>0</v>
      </c>
    </row>
    <row r="283" spans="2:26" ht="31.9" customHeight="1" x14ac:dyDescent="0.25">
      <c r="B283" s="61">
        <f t="shared" si="57"/>
        <v>0</v>
      </c>
      <c r="C283" s="61" t="str">
        <f t="shared" si="69"/>
        <v/>
      </c>
      <c r="D283" s="61">
        <v>269</v>
      </c>
      <c r="E283" s="61" t="str">
        <f>IF(ISNUMBER(SMALL(Order_Form!$D:$D,1+($D283))),(VLOOKUP(SMALL(Order_Form!$D:$D,1+($D283)),Order_Form!$C:$Q,3,FALSE)),"")</f>
        <v/>
      </c>
      <c r="G283" s="64" t="str">
        <f>IFERROR(IF(E283=2,$AF$1,IF(AND(ISNUMBER(SMALL(Order_Form!$D:$D,1+($D283))),VLOOKUP(SMALL(Order_Form!$D:$D,1+($D283)),Order_Form!$C:$Q,6,FALSE)&gt;0),(VLOOKUP(SMALL(Order_Form!$D:$D,1+($D283)),Order_Form!$C:$Q,6,FALSE)),"")),"")</f>
        <v/>
      </c>
      <c r="H283" s="68" t="str">
        <f>IF(ISNUMBER(SMALL(Order_Form!$D:$D,1+($D283))),(VLOOKUP(SMALL(Order_Form!$D:$D,1+($D283)),Order_Form!$C:$Q,7,FALSE)),"")</f>
        <v/>
      </c>
      <c r="I283" s="61"/>
      <c r="J283" s="61"/>
      <c r="K283" s="61"/>
      <c r="L283" s="73" t="str">
        <f t="shared" si="66"/>
        <v/>
      </c>
      <c r="M283" s="64" t="str">
        <f t="shared" si="67"/>
        <v/>
      </c>
      <c r="N283" s="73" t="str">
        <f t="shared" si="58"/>
        <v/>
      </c>
      <c r="O283" s="73" t="str">
        <f t="shared" si="59"/>
        <v/>
      </c>
      <c r="P283" s="73" t="str">
        <f t="shared" si="60"/>
        <v/>
      </c>
      <c r="Q283" s="73" t="str">
        <f t="shared" si="61"/>
        <v/>
      </c>
      <c r="R283" s="73" t="str">
        <f t="shared" si="62"/>
        <v/>
      </c>
      <c r="S283" s="64" t="str">
        <f t="shared" si="68"/>
        <v/>
      </c>
      <c r="T283" s="107" t="str">
        <f t="shared" si="63"/>
        <v/>
      </c>
      <c r="U283" s="74" t="str">
        <f t="shared" si="64"/>
        <v/>
      </c>
      <c r="V283" s="74"/>
      <c r="W283" s="74"/>
      <c r="Z283" s="61">
        <f t="shared" si="65"/>
        <v>0</v>
      </c>
    </row>
    <row r="284" spans="2:26" ht="31.9" customHeight="1" x14ac:dyDescent="0.25">
      <c r="B284" s="61">
        <f t="shared" si="57"/>
        <v>0</v>
      </c>
      <c r="C284" s="61" t="str">
        <f t="shared" si="69"/>
        <v/>
      </c>
      <c r="D284" s="61">
        <v>270</v>
      </c>
      <c r="E284" s="61" t="str">
        <f>IF(ISNUMBER(SMALL(Order_Form!$D:$D,1+($D284))),(VLOOKUP(SMALL(Order_Form!$D:$D,1+($D284)),Order_Form!$C:$Q,3,FALSE)),"")</f>
        <v/>
      </c>
      <c r="G284" s="64" t="str">
        <f>IFERROR(IF(E284=2,$AF$1,IF(AND(ISNUMBER(SMALL(Order_Form!$D:$D,1+($D284))),VLOOKUP(SMALL(Order_Form!$D:$D,1+($D284)),Order_Form!$C:$Q,6,FALSE)&gt;0),(VLOOKUP(SMALL(Order_Form!$D:$D,1+($D284)),Order_Form!$C:$Q,6,FALSE)),"")),"")</f>
        <v/>
      </c>
      <c r="H284" s="68" t="str">
        <f>IF(ISNUMBER(SMALL(Order_Form!$D:$D,1+($D284))),(VLOOKUP(SMALL(Order_Form!$D:$D,1+($D284)),Order_Form!$C:$Q,7,FALSE)),"")</f>
        <v/>
      </c>
      <c r="I284" s="61"/>
      <c r="J284" s="61"/>
      <c r="K284" s="61"/>
      <c r="L284" s="73" t="str">
        <f t="shared" si="66"/>
        <v/>
      </c>
      <c r="M284" s="64" t="str">
        <f t="shared" si="67"/>
        <v/>
      </c>
      <c r="N284" s="73" t="str">
        <f t="shared" si="58"/>
        <v/>
      </c>
      <c r="O284" s="73" t="str">
        <f t="shared" si="59"/>
        <v/>
      </c>
      <c r="P284" s="73" t="str">
        <f t="shared" si="60"/>
        <v/>
      </c>
      <c r="Q284" s="73" t="str">
        <f t="shared" si="61"/>
        <v/>
      </c>
      <c r="R284" s="73" t="str">
        <f t="shared" si="62"/>
        <v/>
      </c>
      <c r="S284" s="64" t="str">
        <f t="shared" si="68"/>
        <v/>
      </c>
      <c r="T284" s="107" t="str">
        <f t="shared" si="63"/>
        <v/>
      </c>
      <c r="U284" s="74" t="str">
        <f t="shared" si="64"/>
        <v/>
      </c>
      <c r="V284" s="74"/>
      <c r="W284" s="74"/>
      <c r="Z284" s="61">
        <f t="shared" si="65"/>
        <v>0</v>
      </c>
    </row>
    <row r="285" spans="2:26" ht="31.9" customHeight="1" x14ac:dyDescent="0.25">
      <c r="B285" s="61">
        <f t="shared" si="57"/>
        <v>0</v>
      </c>
      <c r="C285" s="61" t="str">
        <f t="shared" si="69"/>
        <v/>
      </c>
      <c r="D285" s="61">
        <v>271</v>
      </c>
      <c r="E285" s="61" t="str">
        <f>IF(ISNUMBER(SMALL(Order_Form!$D:$D,1+($D285))),(VLOOKUP(SMALL(Order_Form!$D:$D,1+($D285)),Order_Form!$C:$Q,3,FALSE)),"")</f>
        <v/>
      </c>
      <c r="G285" s="64" t="str">
        <f>IFERROR(IF(E285=2,$AF$1,IF(AND(ISNUMBER(SMALL(Order_Form!$D:$D,1+($D285))),VLOOKUP(SMALL(Order_Form!$D:$D,1+($D285)),Order_Form!$C:$Q,6,FALSE)&gt;0),(VLOOKUP(SMALL(Order_Form!$D:$D,1+($D285)),Order_Form!$C:$Q,6,FALSE)),"")),"")</f>
        <v/>
      </c>
      <c r="H285" s="68" t="str">
        <f>IF(ISNUMBER(SMALL(Order_Form!$D:$D,1+($D285))),(VLOOKUP(SMALL(Order_Form!$D:$D,1+($D285)),Order_Form!$C:$Q,7,FALSE)),"")</f>
        <v/>
      </c>
      <c r="I285" s="61"/>
      <c r="J285" s="61"/>
      <c r="K285" s="61"/>
      <c r="L285" s="73" t="str">
        <f t="shared" si="66"/>
        <v/>
      </c>
      <c r="M285" s="64" t="str">
        <f t="shared" si="67"/>
        <v/>
      </c>
      <c r="N285" s="73" t="str">
        <f t="shared" si="58"/>
        <v/>
      </c>
      <c r="O285" s="73" t="str">
        <f t="shared" si="59"/>
        <v/>
      </c>
      <c r="P285" s="73" t="str">
        <f t="shared" si="60"/>
        <v/>
      </c>
      <c r="Q285" s="73" t="str">
        <f t="shared" si="61"/>
        <v/>
      </c>
      <c r="R285" s="73" t="str">
        <f t="shared" si="62"/>
        <v/>
      </c>
      <c r="S285" s="64" t="str">
        <f t="shared" si="68"/>
        <v/>
      </c>
      <c r="T285" s="107" t="str">
        <f t="shared" si="63"/>
        <v/>
      </c>
      <c r="U285" s="74" t="str">
        <f t="shared" si="64"/>
        <v/>
      </c>
      <c r="V285" s="74"/>
      <c r="W285" s="74"/>
      <c r="Z285" s="61">
        <f t="shared" si="65"/>
        <v>0</v>
      </c>
    </row>
    <row r="286" spans="2:26" ht="31.9" customHeight="1" x14ac:dyDescent="0.25">
      <c r="B286" s="61">
        <f t="shared" si="57"/>
        <v>0</v>
      </c>
      <c r="C286" s="61" t="str">
        <f t="shared" si="69"/>
        <v/>
      </c>
      <c r="D286" s="61">
        <v>272</v>
      </c>
      <c r="E286" s="61" t="str">
        <f>IF(ISNUMBER(SMALL(Order_Form!$D:$D,1+($D286))),(VLOOKUP(SMALL(Order_Form!$D:$D,1+($D286)),Order_Form!$C:$Q,3,FALSE)),"")</f>
        <v/>
      </c>
      <c r="G286" s="64" t="str">
        <f>IFERROR(IF(E286=2,$AF$1,IF(AND(ISNUMBER(SMALL(Order_Form!$D:$D,1+($D286))),VLOOKUP(SMALL(Order_Form!$D:$D,1+($D286)),Order_Form!$C:$Q,6,FALSE)&gt;0),(VLOOKUP(SMALL(Order_Form!$D:$D,1+($D286)),Order_Form!$C:$Q,6,FALSE)),"")),"")</f>
        <v/>
      </c>
      <c r="H286" s="68" t="str">
        <f>IF(ISNUMBER(SMALL(Order_Form!$D:$D,1+($D286))),(VLOOKUP(SMALL(Order_Form!$D:$D,1+($D286)),Order_Form!$C:$Q,7,FALSE)),"")</f>
        <v/>
      </c>
      <c r="I286" s="61"/>
      <c r="J286" s="61"/>
      <c r="K286" s="61"/>
      <c r="L286" s="73" t="str">
        <f t="shared" si="66"/>
        <v/>
      </c>
      <c r="M286" s="64" t="str">
        <f t="shared" si="67"/>
        <v/>
      </c>
      <c r="N286" s="73" t="str">
        <f t="shared" si="58"/>
        <v/>
      </c>
      <c r="O286" s="73" t="str">
        <f t="shared" si="59"/>
        <v/>
      </c>
      <c r="P286" s="73" t="str">
        <f t="shared" si="60"/>
        <v/>
      </c>
      <c r="Q286" s="73" t="str">
        <f t="shared" si="61"/>
        <v/>
      </c>
      <c r="R286" s="73" t="str">
        <f t="shared" si="62"/>
        <v/>
      </c>
      <c r="S286" s="64" t="str">
        <f t="shared" si="68"/>
        <v/>
      </c>
      <c r="T286" s="107" t="str">
        <f t="shared" si="63"/>
        <v/>
      </c>
      <c r="U286" s="74" t="str">
        <f t="shared" si="64"/>
        <v/>
      </c>
      <c r="V286" s="74"/>
      <c r="W286" s="74"/>
      <c r="Z286" s="61">
        <f t="shared" si="65"/>
        <v>0</v>
      </c>
    </row>
    <row r="287" spans="2:26" ht="31.9" customHeight="1" x14ac:dyDescent="0.25">
      <c r="B287" s="61">
        <f t="shared" si="57"/>
        <v>0</v>
      </c>
      <c r="C287" s="61" t="str">
        <f t="shared" si="69"/>
        <v/>
      </c>
      <c r="D287" s="61">
        <v>273</v>
      </c>
      <c r="E287" s="61" t="str">
        <f>IF(ISNUMBER(SMALL(Order_Form!$D:$D,1+($D287))),(VLOOKUP(SMALL(Order_Form!$D:$D,1+($D287)),Order_Form!$C:$Q,3,FALSE)),"")</f>
        <v/>
      </c>
      <c r="G287" s="64" t="str">
        <f>IFERROR(IF(E287=2,$AF$1,IF(AND(ISNUMBER(SMALL(Order_Form!$D:$D,1+($D287))),VLOOKUP(SMALL(Order_Form!$D:$D,1+($D287)),Order_Form!$C:$Q,6,FALSE)&gt;0),(VLOOKUP(SMALL(Order_Form!$D:$D,1+($D287)),Order_Form!$C:$Q,6,FALSE)),"")),"")</f>
        <v/>
      </c>
      <c r="H287" s="68" t="str">
        <f>IF(ISNUMBER(SMALL(Order_Form!$D:$D,1+($D287))),(VLOOKUP(SMALL(Order_Form!$D:$D,1+($D287)),Order_Form!$C:$Q,7,FALSE)),"")</f>
        <v/>
      </c>
      <c r="I287" s="61"/>
      <c r="J287" s="61"/>
      <c r="K287" s="61"/>
      <c r="L287" s="73" t="str">
        <f t="shared" si="66"/>
        <v/>
      </c>
      <c r="M287" s="64" t="str">
        <f t="shared" si="67"/>
        <v/>
      </c>
      <c r="N287" s="73" t="str">
        <f t="shared" si="58"/>
        <v/>
      </c>
      <c r="O287" s="73" t="str">
        <f t="shared" si="59"/>
        <v/>
      </c>
      <c r="P287" s="73" t="str">
        <f t="shared" si="60"/>
        <v/>
      </c>
      <c r="Q287" s="73" t="str">
        <f t="shared" si="61"/>
        <v/>
      </c>
      <c r="R287" s="73" t="str">
        <f t="shared" si="62"/>
        <v/>
      </c>
      <c r="S287" s="64" t="str">
        <f t="shared" si="68"/>
        <v/>
      </c>
      <c r="T287" s="107" t="str">
        <f t="shared" si="63"/>
        <v/>
      </c>
      <c r="U287" s="74" t="str">
        <f t="shared" si="64"/>
        <v/>
      </c>
      <c r="V287" s="74"/>
      <c r="W287" s="74"/>
      <c r="Z287" s="61">
        <f t="shared" si="65"/>
        <v>0</v>
      </c>
    </row>
    <row r="288" spans="2:26" ht="31.9" customHeight="1" x14ac:dyDescent="0.25">
      <c r="B288" s="61">
        <f t="shared" si="57"/>
        <v>0</v>
      </c>
      <c r="C288" s="61" t="str">
        <f t="shared" si="69"/>
        <v/>
      </c>
      <c r="D288" s="61">
        <v>274</v>
      </c>
      <c r="E288" s="61" t="str">
        <f>IF(ISNUMBER(SMALL(Order_Form!$D:$D,1+($D288))),(VLOOKUP(SMALL(Order_Form!$D:$D,1+($D288)),Order_Form!$C:$Q,3,FALSE)),"")</f>
        <v/>
      </c>
      <c r="G288" s="64" t="str">
        <f>IFERROR(IF(E288=2,$AF$1,IF(AND(ISNUMBER(SMALL(Order_Form!$D:$D,1+($D288))),VLOOKUP(SMALL(Order_Form!$D:$D,1+($D288)),Order_Form!$C:$Q,6,FALSE)&gt;0),(VLOOKUP(SMALL(Order_Form!$D:$D,1+($D288)),Order_Form!$C:$Q,6,FALSE)),"")),"")</f>
        <v/>
      </c>
      <c r="H288" s="68" t="str">
        <f>IF(ISNUMBER(SMALL(Order_Form!$D:$D,1+($D288))),(VLOOKUP(SMALL(Order_Form!$D:$D,1+($D288)),Order_Form!$C:$Q,7,FALSE)),"")</f>
        <v/>
      </c>
      <c r="I288" s="61"/>
      <c r="J288" s="61"/>
      <c r="K288" s="61"/>
      <c r="L288" s="73" t="str">
        <f t="shared" si="66"/>
        <v/>
      </c>
      <c r="M288" s="64" t="str">
        <f t="shared" si="67"/>
        <v/>
      </c>
      <c r="N288" s="73" t="str">
        <f t="shared" si="58"/>
        <v/>
      </c>
      <c r="O288" s="73" t="str">
        <f t="shared" si="59"/>
        <v/>
      </c>
      <c r="P288" s="73" t="str">
        <f t="shared" si="60"/>
        <v/>
      </c>
      <c r="Q288" s="73" t="str">
        <f t="shared" si="61"/>
        <v/>
      </c>
      <c r="R288" s="73" t="str">
        <f t="shared" si="62"/>
        <v/>
      </c>
      <c r="S288" s="64" t="str">
        <f t="shared" si="68"/>
        <v/>
      </c>
      <c r="T288" s="107" t="str">
        <f t="shared" si="63"/>
        <v/>
      </c>
      <c r="U288" s="74" t="str">
        <f t="shared" si="64"/>
        <v/>
      </c>
      <c r="V288" s="74"/>
      <c r="W288" s="74"/>
      <c r="Z288" s="61">
        <f t="shared" si="65"/>
        <v>0</v>
      </c>
    </row>
    <row r="289" spans="2:26" ht="31.9" customHeight="1" x14ac:dyDescent="0.25">
      <c r="B289" s="61">
        <f t="shared" si="57"/>
        <v>0</v>
      </c>
      <c r="C289" s="61" t="str">
        <f t="shared" si="69"/>
        <v/>
      </c>
      <c r="D289" s="61">
        <v>275</v>
      </c>
      <c r="E289" s="61" t="str">
        <f>IF(ISNUMBER(SMALL(Order_Form!$D:$D,1+($D289))),(VLOOKUP(SMALL(Order_Form!$D:$D,1+($D289)),Order_Form!$C:$Q,3,FALSE)),"")</f>
        <v/>
      </c>
      <c r="G289" s="64" t="str">
        <f>IFERROR(IF(E289=2,$AF$1,IF(AND(ISNUMBER(SMALL(Order_Form!$D:$D,1+($D289))),VLOOKUP(SMALL(Order_Form!$D:$D,1+($D289)),Order_Form!$C:$Q,6,FALSE)&gt;0),(VLOOKUP(SMALL(Order_Form!$D:$D,1+($D289)),Order_Form!$C:$Q,6,FALSE)),"")),"")</f>
        <v/>
      </c>
      <c r="H289" s="68" t="str">
        <f>IF(ISNUMBER(SMALL(Order_Form!$D:$D,1+($D289))),(VLOOKUP(SMALL(Order_Form!$D:$D,1+($D289)),Order_Form!$C:$Q,7,FALSE)),"")</f>
        <v/>
      </c>
      <c r="I289" s="61"/>
      <c r="J289" s="61"/>
      <c r="K289" s="61"/>
      <c r="L289" s="73" t="str">
        <f t="shared" si="66"/>
        <v/>
      </c>
      <c r="M289" s="64" t="str">
        <f t="shared" si="67"/>
        <v/>
      </c>
      <c r="N289" s="73" t="str">
        <f t="shared" si="58"/>
        <v/>
      </c>
      <c r="O289" s="73" t="str">
        <f t="shared" si="59"/>
        <v/>
      </c>
      <c r="P289" s="73" t="str">
        <f t="shared" si="60"/>
        <v/>
      </c>
      <c r="Q289" s="73" t="str">
        <f t="shared" si="61"/>
        <v/>
      </c>
      <c r="R289" s="73" t="str">
        <f t="shared" si="62"/>
        <v/>
      </c>
      <c r="S289" s="64" t="str">
        <f t="shared" si="68"/>
        <v/>
      </c>
      <c r="T289" s="107" t="str">
        <f t="shared" si="63"/>
        <v/>
      </c>
      <c r="U289" s="74" t="str">
        <f t="shared" si="64"/>
        <v/>
      </c>
      <c r="V289" s="74"/>
      <c r="W289" s="74"/>
      <c r="Z289" s="61">
        <f t="shared" si="65"/>
        <v>0</v>
      </c>
    </row>
    <row r="290" spans="2:26" ht="31.9" customHeight="1" x14ac:dyDescent="0.25">
      <c r="B290" s="61">
        <f t="shared" si="57"/>
        <v>0</v>
      </c>
      <c r="C290" s="61" t="str">
        <f t="shared" si="69"/>
        <v/>
      </c>
      <c r="D290" s="61">
        <v>276</v>
      </c>
      <c r="E290" s="61" t="str">
        <f>IF(ISNUMBER(SMALL(Order_Form!$D:$D,1+($D290))),(VLOOKUP(SMALL(Order_Form!$D:$D,1+($D290)),Order_Form!$C:$Q,3,FALSE)),"")</f>
        <v/>
      </c>
      <c r="G290" s="64" t="str">
        <f>IFERROR(IF(E290=2,$AF$1,IF(AND(ISNUMBER(SMALL(Order_Form!$D:$D,1+($D290))),VLOOKUP(SMALL(Order_Form!$D:$D,1+($D290)),Order_Form!$C:$Q,6,FALSE)&gt;0),(VLOOKUP(SMALL(Order_Form!$D:$D,1+($D290)),Order_Form!$C:$Q,6,FALSE)),"")),"")</f>
        <v/>
      </c>
      <c r="H290" s="68" t="str">
        <f>IF(ISNUMBER(SMALL(Order_Form!$D:$D,1+($D290))),(VLOOKUP(SMALL(Order_Form!$D:$D,1+($D290)),Order_Form!$C:$Q,7,FALSE)),"")</f>
        <v/>
      </c>
      <c r="I290" s="61"/>
      <c r="J290" s="61"/>
      <c r="K290" s="61"/>
      <c r="L290" s="73" t="str">
        <f t="shared" si="66"/>
        <v/>
      </c>
      <c r="M290" s="64" t="str">
        <f t="shared" si="67"/>
        <v/>
      </c>
      <c r="N290" s="73" t="str">
        <f t="shared" si="58"/>
        <v/>
      </c>
      <c r="O290" s="73" t="str">
        <f t="shared" si="59"/>
        <v/>
      </c>
      <c r="P290" s="73" t="str">
        <f t="shared" si="60"/>
        <v/>
      </c>
      <c r="Q290" s="73" t="str">
        <f t="shared" si="61"/>
        <v/>
      </c>
      <c r="R290" s="73" t="str">
        <f t="shared" si="62"/>
        <v/>
      </c>
      <c r="S290" s="64" t="str">
        <f t="shared" si="68"/>
        <v/>
      </c>
      <c r="T290" s="107" t="str">
        <f t="shared" si="63"/>
        <v/>
      </c>
      <c r="U290" s="74" t="str">
        <f t="shared" si="64"/>
        <v/>
      </c>
      <c r="V290" s="74"/>
      <c r="W290" s="74"/>
      <c r="Z290" s="61">
        <f t="shared" si="65"/>
        <v>0</v>
      </c>
    </row>
    <row r="291" spans="2:26" ht="31.9" customHeight="1" x14ac:dyDescent="0.25">
      <c r="B291" s="61">
        <f t="shared" si="57"/>
        <v>0</v>
      </c>
      <c r="C291" s="61" t="str">
        <f t="shared" si="69"/>
        <v/>
      </c>
      <c r="D291" s="61">
        <v>277</v>
      </c>
      <c r="E291" s="61" t="str">
        <f>IF(ISNUMBER(SMALL(Order_Form!$D:$D,1+($D291))),(VLOOKUP(SMALL(Order_Form!$D:$D,1+($D291)),Order_Form!$C:$Q,3,FALSE)),"")</f>
        <v/>
      </c>
      <c r="G291" s="64" t="str">
        <f>IFERROR(IF(E291=2,$AF$1,IF(AND(ISNUMBER(SMALL(Order_Form!$D:$D,1+($D291))),VLOOKUP(SMALL(Order_Form!$D:$D,1+($D291)),Order_Form!$C:$Q,6,FALSE)&gt;0),(VLOOKUP(SMALL(Order_Form!$D:$D,1+($D291)),Order_Form!$C:$Q,6,FALSE)),"")),"")</f>
        <v/>
      </c>
      <c r="H291" s="68" t="str">
        <f>IF(ISNUMBER(SMALL(Order_Form!$D:$D,1+($D291))),(VLOOKUP(SMALL(Order_Form!$D:$D,1+($D291)),Order_Form!$C:$Q,7,FALSE)),"")</f>
        <v/>
      </c>
      <c r="I291" s="61"/>
      <c r="J291" s="61"/>
      <c r="K291" s="61"/>
      <c r="L291" s="73" t="str">
        <f t="shared" si="66"/>
        <v/>
      </c>
      <c r="M291" s="64" t="str">
        <f t="shared" si="67"/>
        <v/>
      </c>
      <c r="N291" s="73" t="str">
        <f t="shared" si="58"/>
        <v/>
      </c>
      <c r="O291" s="73" t="str">
        <f t="shared" si="59"/>
        <v/>
      </c>
      <c r="P291" s="73" t="str">
        <f t="shared" si="60"/>
        <v/>
      </c>
      <c r="Q291" s="73" t="str">
        <f t="shared" si="61"/>
        <v/>
      </c>
      <c r="R291" s="73" t="str">
        <f t="shared" si="62"/>
        <v/>
      </c>
      <c r="S291" s="64" t="str">
        <f t="shared" si="68"/>
        <v/>
      </c>
      <c r="T291" s="107" t="str">
        <f t="shared" si="63"/>
        <v/>
      </c>
      <c r="U291" s="74" t="str">
        <f t="shared" si="64"/>
        <v/>
      </c>
      <c r="V291" s="74"/>
      <c r="W291" s="74"/>
      <c r="Z291" s="61">
        <f t="shared" si="65"/>
        <v>0</v>
      </c>
    </row>
    <row r="292" spans="2:26" ht="31.9" customHeight="1" x14ac:dyDescent="0.25">
      <c r="B292" s="61">
        <f t="shared" si="57"/>
        <v>0</v>
      </c>
      <c r="C292" s="61" t="str">
        <f t="shared" si="69"/>
        <v/>
      </c>
      <c r="D292" s="61">
        <v>278</v>
      </c>
      <c r="E292" s="61" t="str">
        <f>IF(ISNUMBER(SMALL(Order_Form!$D:$D,1+($D292))),(VLOOKUP(SMALL(Order_Form!$D:$D,1+($D292)),Order_Form!$C:$Q,3,FALSE)),"")</f>
        <v/>
      </c>
      <c r="G292" s="64" t="str">
        <f>IFERROR(IF(E292=2,$AF$1,IF(AND(ISNUMBER(SMALL(Order_Form!$D:$D,1+($D292))),VLOOKUP(SMALL(Order_Form!$D:$D,1+($D292)),Order_Form!$C:$Q,6,FALSE)&gt;0),(VLOOKUP(SMALL(Order_Form!$D:$D,1+($D292)),Order_Form!$C:$Q,6,FALSE)),"")),"")</f>
        <v/>
      </c>
      <c r="H292" s="68" t="str">
        <f>IF(ISNUMBER(SMALL(Order_Form!$D:$D,1+($D292))),(VLOOKUP(SMALL(Order_Form!$D:$D,1+($D292)),Order_Form!$C:$Q,7,FALSE)),"")</f>
        <v/>
      </c>
      <c r="I292" s="61"/>
      <c r="J292" s="61"/>
      <c r="K292" s="61"/>
      <c r="L292" s="73" t="str">
        <f t="shared" si="66"/>
        <v/>
      </c>
      <c r="M292" s="64" t="str">
        <f t="shared" si="67"/>
        <v/>
      </c>
      <c r="N292" s="73" t="str">
        <f t="shared" si="58"/>
        <v/>
      </c>
      <c r="O292" s="73" t="str">
        <f t="shared" si="59"/>
        <v/>
      </c>
      <c r="P292" s="73" t="str">
        <f t="shared" si="60"/>
        <v/>
      </c>
      <c r="Q292" s="73" t="str">
        <f t="shared" si="61"/>
        <v/>
      </c>
      <c r="R292" s="73" t="str">
        <f t="shared" si="62"/>
        <v/>
      </c>
      <c r="S292" s="64" t="str">
        <f t="shared" si="68"/>
        <v/>
      </c>
      <c r="T292" s="107" t="str">
        <f t="shared" si="63"/>
        <v/>
      </c>
      <c r="U292" s="74" t="str">
        <f t="shared" si="64"/>
        <v/>
      </c>
      <c r="V292" s="74"/>
      <c r="W292" s="74"/>
      <c r="Z292" s="61">
        <f t="shared" si="65"/>
        <v>0</v>
      </c>
    </row>
    <row r="293" spans="2:26" ht="31.9" customHeight="1" x14ac:dyDescent="0.25">
      <c r="B293" s="61">
        <f t="shared" si="57"/>
        <v>0</v>
      </c>
      <c r="C293" s="61" t="str">
        <f t="shared" si="69"/>
        <v/>
      </c>
      <c r="D293" s="61">
        <v>279</v>
      </c>
      <c r="E293" s="61" t="str">
        <f>IF(ISNUMBER(SMALL(Order_Form!$D:$D,1+($D293))),(VLOOKUP(SMALL(Order_Form!$D:$D,1+($D293)),Order_Form!$C:$Q,3,FALSE)),"")</f>
        <v/>
      </c>
      <c r="G293" s="64" t="str">
        <f>IFERROR(IF(E293=2,$AF$1,IF(AND(ISNUMBER(SMALL(Order_Form!$D:$D,1+($D293))),VLOOKUP(SMALL(Order_Form!$D:$D,1+($D293)),Order_Form!$C:$Q,6,FALSE)&gt;0),(VLOOKUP(SMALL(Order_Form!$D:$D,1+($D293)),Order_Form!$C:$Q,6,FALSE)),"")),"")</f>
        <v/>
      </c>
      <c r="H293" s="68" t="str">
        <f>IF(ISNUMBER(SMALL(Order_Form!$D:$D,1+($D293))),(VLOOKUP(SMALL(Order_Form!$D:$D,1+($D293)),Order_Form!$C:$Q,7,FALSE)),"")</f>
        <v/>
      </c>
      <c r="I293" s="61"/>
      <c r="J293" s="61"/>
      <c r="K293" s="61"/>
      <c r="L293" s="73" t="str">
        <f t="shared" si="66"/>
        <v/>
      </c>
      <c r="M293" s="64" t="str">
        <f t="shared" si="67"/>
        <v/>
      </c>
      <c r="N293" s="73" t="str">
        <f t="shared" si="58"/>
        <v/>
      </c>
      <c r="O293" s="73" t="str">
        <f t="shared" si="59"/>
        <v/>
      </c>
      <c r="P293" s="73" t="str">
        <f t="shared" si="60"/>
        <v/>
      </c>
      <c r="Q293" s="73" t="str">
        <f t="shared" si="61"/>
        <v/>
      </c>
      <c r="R293" s="73" t="str">
        <f t="shared" si="62"/>
        <v/>
      </c>
      <c r="S293" s="64" t="str">
        <f t="shared" si="68"/>
        <v/>
      </c>
      <c r="T293" s="107" t="str">
        <f t="shared" si="63"/>
        <v/>
      </c>
      <c r="U293" s="74" t="str">
        <f t="shared" si="64"/>
        <v/>
      </c>
      <c r="V293" s="74"/>
      <c r="W293" s="74"/>
      <c r="Z293" s="61">
        <f t="shared" si="65"/>
        <v>0</v>
      </c>
    </row>
    <row r="294" spans="2:26" ht="31.9" customHeight="1" x14ac:dyDescent="0.25">
      <c r="B294" s="61">
        <f t="shared" si="57"/>
        <v>0</v>
      </c>
      <c r="C294" s="61" t="str">
        <f t="shared" si="69"/>
        <v/>
      </c>
      <c r="D294" s="61">
        <v>280</v>
      </c>
      <c r="E294" s="61" t="str">
        <f>IF(ISNUMBER(SMALL(Order_Form!$D:$D,1+($D294))),(VLOOKUP(SMALL(Order_Form!$D:$D,1+($D294)),Order_Form!$C:$Q,3,FALSE)),"")</f>
        <v/>
      </c>
      <c r="G294" s="64" t="str">
        <f>IFERROR(IF(E294=2,$AF$1,IF(AND(ISNUMBER(SMALL(Order_Form!$D:$D,1+($D294))),VLOOKUP(SMALL(Order_Form!$D:$D,1+($D294)),Order_Form!$C:$Q,6,FALSE)&gt;0),(VLOOKUP(SMALL(Order_Form!$D:$D,1+($D294)),Order_Form!$C:$Q,6,FALSE)),"")),"")</f>
        <v/>
      </c>
      <c r="H294" s="68" t="str">
        <f>IF(ISNUMBER(SMALL(Order_Form!$D:$D,1+($D294))),(VLOOKUP(SMALL(Order_Form!$D:$D,1+($D294)),Order_Form!$C:$Q,7,FALSE)),"")</f>
        <v/>
      </c>
      <c r="I294" s="61"/>
      <c r="J294" s="61"/>
      <c r="K294" s="61"/>
      <c r="L294" s="73" t="str">
        <f t="shared" si="66"/>
        <v/>
      </c>
      <c r="M294" s="64" t="str">
        <f t="shared" si="67"/>
        <v/>
      </c>
      <c r="N294" s="73" t="str">
        <f t="shared" si="58"/>
        <v/>
      </c>
      <c r="O294" s="73" t="str">
        <f t="shared" si="59"/>
        <v/>
      </c>
      <c r="P294" s="73" t="str">
        <f t="shared" si="60"/>
        <v/>
      </c>
      <c r="Q294" s="73" t="str">
        <f t="shared" si="61"/>
        <v/>
      </c>
      <c r="R294" s="73" t="str">
        <f t="shared" si="62"/>
        <v/>
      </c>
      <c r="S294" s="64" t="str">
        <f t="shared" si="68"/>
        <v/>
      </c>
      <c r="T294" s="107" t="str">
        <f t="shared" si="63"/>
        <v/>
      </c>
      <c r="U294" s="74" t="str">
        <f t="shared" si="64"/>
        <v/>
      </c>
      <c r="V294" s="74"/>
      <c r="W294" s="74"/>
      <c r="Z294" s="61">
        <f t="shared" si="65"/>
        <v>0</v>
      </c>
    </row>
    <row r="295" spans="2:26" ht="31.9" customHeight="1" x14ac:dyDescent="0.25">
      <c r="B295" s="61">
        <f t="shared" si="57"/>
        <v>0</v>
      </c>
      <c r="C295" s="61" t="str">
        <f t="shared" si="69"/>
        <v/>
      </c>
      <c r="D295" s="61">
        <v>281</v>
      </c>
      <c r="E295" s="61" t="str">
        <f>IF(ISNUMBER(SMALL(Order_Form!$D:$D,1+($D295))),(VLOOKUP(SMALL(Order_Form!$D:$D,1+($D295)),Order_Form!$C:$Q,3,FALSE)),"")</f>
        <v/>
      </c>
      <c r="G295" s="64" t="str">
        <f>IFERROR(IF(E295=2,$AF$1,IF(AND(ISNUMBER(SMALL(Order_Form!$D:$D,1+($D295))),VLOOKUP(SMALL(Order_Form!$D:$D,1+($D295)),Order_Form!$C:$Q,6,FALSE)&gt;0),(VLOOKUP(SMALL(Order_Form!$D:$D,1+($D295)),Order_Form!$C:$Q,6,FALSE)),"")),"")</f>
        <v/>
      </c>
      <c r="H295" s="68" t="str">
        <f>IF(ISNUMBER(SMALL(Order_Form!$D:$D,1+($D295))),(VLOOKUP(SMALL(Order_Form!$D:$D,1+($D295)),Order_Form!$C:$Q,7,FALSE)),"")</f>
        <v/>
      </c>
      <c r="I295" s="61"/>
      <c r="J295" s="61"/>
      <c r="K295" s="61"/>
      <c r="L295" s="73" t="str">
        <f t="shared" si="66"/>
        <v/>
      </c>
      <c r="M295" s="64" t="str">
        <f t="shared" si="67"/>
        <v/>
      </c>
      <c r="N295" s="73" t="str">
        <f t="shared" si="58"/>
        <v/>
      </c>
      <c r="O295" s="73" t="str">
        <f t="shared" si="59"/>
        <v/>
      </c>
      <c r="P295" s="73" t="str">
        <f t="shared" si="60"/>
        <v/>
      </c>
      <c r="Q295" s="73" t="str">
        <f t="shared" si="61"/>
        <v/>
      </c>
      <c r="R295" s="73" t="str">
        <f t="shared" si="62"/>
        <v/>
      </c>
      <c r="S295" s="64" t="str">
        <f t="shared" si="68"/>
        <v/>
      </c>
      <c r="T295" s="107" t="str">
        <f t="shared" si="63"/>
        <v/>
      </c>
      <c r="U295" s="74" t="str">
        <f t="shared" si="64"/>
        <v/>
      </c>
      <c r="V295" s="74"/>
      <c r="W295" s="74"/>
      <c r="Z295" s="61">
        <f t="shared" si="65"/>
        <v>0</v>
      </c>
    </row>
    <row r="296" spans="2:26" ht="31.9" customHeight="1" x14ac:dyDescent="0.25">
      <c r="B296" s="61">
        <f t="shared" si="57"/>
        <v>0</v>
      </c>
      <c r="C296" s="61" t="str">
        <f t="shared" si="69"/>
        <v/>
      </c>
      <c r="D296" s="61">
        <v>282</v>
      </c>
      <c r="E296" s="61" t="str">
        <f>IF(ISNUMBER(SMALL(Order_Form!$D:$D,1+($D296))),(VLOOKUP(SMALL(Order_Form!$D:$D,1+($D296)),Order_Form!$C:$Q,3,FALSE)),"")</f>
        <v/>
      </c>
      <c r="G296" s="64" t="str">
        <f>IFERROR(IF(E296=2,$AF$1,IF(AND(ISNUMBER(SMALL(Order_Form!$D:$D,1+($D296))),VLOOKUP(SMALL(Order_Form!$D:$D,1+($D296)),Order_Form!$C:$Q,6,FALSE)&gt;0),(VLOOKUP(SMALL(Order_Form!$D:$D,1+($D296)),Order_Form!$C:$Q,6,FALSE)),"")),"")</f>
        <v/>
      </c>
      <c r="H296" s="68" t="str">
        <f>IF(ISNUMBER(SMALL(Order_Form!$D:$D,1+($D296))),(VLOOKUP(SMALL(Order_Form!$D:$D,1+($D296)),Order_Form!$C:$Q,7,FALSE)),"")</f>
        <v/>
      </c>
      <c r="I296" s="61"/>
      <c r="J296" s="61"/>
      <c r="K296" s="61"/>
      <c r="L296" s="73" t="str">
        <f t="shared" si="66"/>
        <v/>
      </c>
      <c r="M296" s="64" t="str">
        <f t="shared" si="67"/>
        <v/>
      </c>
      <c r="N296" s="73" t="str">
        <f t="shared" si="58"/>
        <v/>
      </c>
      <c r="O296" s="73" t="str">
        <f t="shared" si="59"/>
        <v/>
      </c>
      <c r="P296" s="73" t="str">
        <f t="shared" si="60"/>
        <v/>
      </c>
      <c r="Q296" s="73" t="str">
        <f t="shared" si="61"/>
        <v/>
      </c>
      <c r="R296" s="73" t="str">
        <f t="shared" si="62"/>
        <v/>
      </c>
      <c r="S296" s="64" t="str">
        <f t="shared" si="68"/>
        <v/>
      </c>
      <c r="T296" s="107" t="str">
        <f t="shared" si="63"/>
        <v/>
      </c>
      <c r="U296" s="74" t="str">
        <f t="shared" si="64"/>
        <v/>
      </c>
      <c r="V296" s="74"/>
      <c r="W296" s="74"/>
      <c r="Z296" s="61">
        <f t="shared" si="65"/>
        <v>0</v>
      </c>
    </row>
    <row r="297" spans="2:26" ht="31.9" customHeight="1" x14ac:dyDescent="0.25">
      <c r="B297" s="61">
        <f t="shared" si="57"/>
        <v>0</v>
      </c>
      <c r="C297" s="61" t="str">
        <f t="shared" si="69"/>
        <v/>
      </c>
      <c r="D297" s="61">
        <v>283</v>
      </c>
      <c r="E297" s="61" t="str">
        <f>IF(ISNUMBER(SMALL(Order_Form!$D:$D,1+($D297))),(VLOOKUP(SMALL(Order_Form!$D:$D,1+($D297)),Order_Form!$C:$Q,3,FALSE)),"")</f>
        <v/>
      </c>
      <c r="G297" s="64" t="str">
        <f>IFERROR(IF(E297=2,$AF$1,IF(AND(ISNUMBER(SMALL(Order_Form!$D:$D,1+($D297))),VLOOKUP(SMALL(Order_Form!$D:$D,1+($D297)),Order_Form!$C:$Q,6,FALSE)&gt;0),(VLOOKUP(SMALL(Order_Form!$D:$D,1+($D297)),Order_Form!$C:$Q,6,FALSE)),"")),"")</f>
        <v/>
      </c>
      <c r="H297" s="68" t="str">
        <f>IF(ISNUMBER(SMALL(Order_Form!$D:$D,1+($D297))),(VLOOKUP(SMALL(Order_Form!$D:$D,1+($D297)),Order_Form!$C:$Q,7,FALSE)),"")</f>
        <v/>
      </c>
      <c r="I297" s="61"/>
      <c r="J297" s="61"/>
      <c r="K297" s="61"/>
      <c r="L297" s="73" t="str">
        <f t="shared" si="66"/>
        <v/>
      </c>
      <c r="M297" s="64" t="str">
        <f t="shared" si="67"/>
        <v/>
      </c>
      <c r="N297" s="73" t="str">
        <f t="shared" si="58"/>
        <v/>
      </c>
      <c r="O297" s="73" t="str">
        <f t="shared" si="59"/>
        <v/>
      </c>
      <c r="P297" s="73" t="str">
        <f t="shared" si="60"/>
        <v/>
      </c>
      <c r="Q297" s="73" t="str">
        <f t="shared" si="61"/>
        <v/>
      </c>
      <c r="R297" s="73" t="str">
        <f t="shared" si="62"/>
        <v/>
      </c>
      <c r="S297" s="64" t="str">
        <f t="shared" si="68"/>
        <v/>
      </c>
      <c r="T297" s="107" t="str">
        <f t="shared" si="63"/>
        <v/>
      </c>
      <c r="U297" s="74" t="str">
        <f t="shared" si="64"/>
        <v/>
      </c>
      <c r="V297" s="74"/>
      <c r="W297" s="74"/>
      <c r="Z297" s="61">
        <f t="shared" si="65"/>
        <v>0</v>
      </c>
    </row>
    <row r="298" spans="2:26" ht="31.9" customHeight="1" x14ac:dyDescent="0.25">
      <c r="B298" s="61">
        <f t="shared" si="57"/>
        <v>0</v>
      </c>
      <c r="C298" s="61" t="str">
        <f t="shared" si="69"/>
        <v/>
      </c>
      <c r="D298" s="61">
        <v>284</v>
      </c>
      <c r="E298" s="61" t="str">
        <f>IF(ISNUMBER(SMALL(Order_Form!$D:$D,1+($D298))),(VLOOKUP(SMALL(Order_Form!$D:$D,1+($D298)),Order_Form!$C:$Q,3,FALSE)),"")</f>
        <v/>
      </c>
      <c r="G298" s="64" t="str">
        <f>IFERROR(IF(E298=2,$AF$1,IF(AND(ISNUMBER(SMALL(Order_Form!$D:$D,1+($D298))),VLOOKUP(SMALL(Order_Form!$D:$D,1+($D298)),Order_Form!$C:$Q,6,FALSE)&gt;0),(VLOOKUP(SMALL(Order_Form!$D:$D,1+($D298)),Order_Form!$C:$Q,6,FALSE)),"")),"")</f>
        <v/>
      </c>
      <c r="H298" s="68" t="str">
        <f>IF(ISNUMBER(SMALL(Order_Form!$D:$D,1+($D298))),(VLOOKUP(SMALL(Order_Form!$D:$D,1+($D298)),Order_Form!$C:$Q,7,FALSE)),"")</f>
        <v/>
      </c>
      <c r="I298" s="61"/>
      <c r="J298" s="61"/>
      <c r="K298" s="61"/>
      <c r="L298" s="73" t="str">
        <f t="shared" si="66"/>
        <v/>
      </c>
      <c r="M298" s="64" t="str">
        <f t="shared" si="67"/>
        <v/>
      </c>
      <c r="N298" s="73" t="str">
        <f t="shared" si="58"/>
        <v/>
      </c>
      <c r="O298" s="73" t="str">
        <f t="shared" si="59"/>
        <v/>
      </c>
      <c r="P298" s="73" t="str">
        <f t="shared" si="60"/>
        <v/>
      </c>
      <c r="Q298" s="73" t="str">
        <f t="shared" si="61"/>
        <v/>
      </c>
      <c r="R298" s="73" t="str">
        <f t="shared" si="62"/>
        <v/>
      </c>
      <c r="S298" s="64" t="str">
        <f t="shared" si="68"/>
        <v/>
      </c>
      <c r="T298" s="107" t="str">
        <f t="shared" si="63"/>
        <v/>
      </c>
      <c r="U298" s="74" t="str">
        <f t="shared" si="64"/>
        <v/>
      </c>
      <c r="V298" s="74"/>
      <c r="W298" s="74"/>
      <c r="Z298" s="61">
        <f t="shared" si="65"/>
        <v>0</v>
      </c>
    </row>
    <row r="299" spans="2:26" ht="31.9" customHeight="1" x14ac:dyDescent="0.25">
      <c r="B299" s="61">
        <f t="shared" si="57"/>
        <v>0</v>
      </c>
      <c r="C299" s="61" t="str">
        <f t="shared" si="69"/>
        <v/>
      </c>
      <c r="D299" s="61">
        <v>285</v>
      </c>
      <c r="E299" s="61" t="str">
        <f>IF(ISNUMBER(SMALL(Order_Form!$D:$D,1+($D299))),(VLOOKUP(SMALL(Order_Form!$D:$D,1+($D299)),Order_Form!$C:$Q,3,FALSE)),"")</f>
        <v/>
      </c>
      <c r="G299" s="64" t="str">
        <f>IFERROR(IF(E299=2,$AF$1,IF(AND(ISNUMBER(SMALL(Order_Form!$D:$D,1+($D299))),VLOOKUP(SMALL(Order_Form!$D:$D,1+($D299)),Order_Form!$C:$Q,6,FALSE)&gt;0),(VLOOKUP(SMALL(Order_Form!$D:$D,1+($D299)),Order_Form!$C:$Q,6,FALSE)),"")),"")</f>
        <v/>
      </c>
      <c r="H299" s="68" t="str">
        <f>IF(ISNUMBER(SMALL(Order_Form!$D:$D,1+($D299))),(VLOOKUP(SMALL(Order_Form!$D:$D,1+($D299)),Order_Form!$C:$Q,7,FALSE)),"")</f>
        <v/>
      </c>
      <c r="I299" s="61"/>
      <c r="J299" s="61"/>
      <c r="K299" s="61"/>
      <c r="L299" s="73" t="str">
        <f t="shared" si="66"/>
        <v/>
      </c>
      <c r="M299" s="64" t="str">
        <f t="shared" si="67"/>
        <v/>
      </c>
      <c r="N299" s="73" t="str">
        <f t="shared" si="58"/>
        <v/>
      </c>
      <c r="O299" s="73" t="str">
        <f t="shared" si="59"/>
        <v/>
      </c>
      <c r="P299" s="73" t="str">
        <f t="shared" si="60"/>
        <v/>
      </c>
      <c r="Q299" s="73" t="str">
        <f t="shared" si="61"/>
        <v/>
      </c>
      <c r="R299" s="73" t="str">
        <f t="shared" si="62"/>
        <v/>
      </c>
      <c r="S299" s="64" t="str">
        <f t="shared" si="68"/>
        <v/>
      </c>
      <c r="T299" s="107" t="str">
        <f t="shared" si="63"/>
        <v/>
      </c>
      <c r="U299" s="74" t="str">
        <f t="shared" si="64"/>
        <v/>
      </c>
      <c r="V299" s="74"/>
      <c r="W299" s="74"/>
      <c r="Z299" s="61">
        <f t="shared" si="65"/>
        <v>0</v>
      </c>
    </row>
    <row r="300" spans="2:26" ht="31.9" customHeight="1" x14ac:dyDescent="0.25">
      <c r="B300" s="61">
        <f t="shared" si="57"/>
        <v>0</v>
      </c>
      <c r="C300" s="61" t="str">
        <f t="shared" si="69"/>
        <v/>
      </c>
      <c r="D300" s="61">
        <v>286</v>
      </c>
      <c r="E300" s="61" t="str">
        <f>IF(ISNUMBER(SMALL(Order_Form!$D:$D,1+($D300))),(VLOOKUP(SMALL(Order_Form!$D:$D,1+($D300)),Order_Form!$C:$Q,3,FALSE)),"")</f>
        <v/>
      </c>
      <c r="G300" s="64" t="str">
        <f>IFERROR(IF(E300=2,$AF$1,IF(AND(ISNUMBER(SMALL(Order_Form!$D:$D,1+($D300))),VLOOKUP(SMALL(Order_Form!$D:$D,1+($D300)),Order_Form!$C:$Q,6,FALSE)&gt;0),(VLOOKUP(SMALL(Order_Form!$D:$D,1+($D300)),Order_Form!$C:$Q,6,FALSE)),"")),"")</f>
        <v/>
      </c>
      <c r="H300" s="68" t="str">
        <f>IF(ISNUMBER(SMALL(Order_Form!$D:$D,1+($D300))),(VLOOKUP(SMALL(Order_Form!$D:$D,1+($D300)),Order_Form!$C:$Q,7,FALSE)),"")</f>
        <v/>
      </c>
      <c r="I300" s="61"/>
      <c r="J300" s="61"/>
      <c r="K300" s="61"/>
      <c r="L300" s="73" t="str">
        <f t="shared" si="66"/>
        <v/>
      </c>
      <c r="M300" s="64" t="str">
        <f t="shared" si="67"/>
        <v/>
      </c>
      <c r="N300" s="73" t="str">
        <f t="shared" si="58"/>
        <v/>
      </c>
      <c r="O300" s="73" t="str">
        <f t="shared" si="59"/>
        <v/>
      </c>
      <c r="P300" s="73" t="str">
        <f t="shared" si="60"/>
        <v/>
      </c>
      <c r="Q300" s="73" t="str">
        <f t="shared" si="61"/>
        <v/>
      </c>
      <c r="R300" s="73" t="str">
        <f t="shared" si="62"/>
        <v/>
      </c>
      <c r="S300" s="64" t="str">
        <f t="shared" si="68"/>
        <v/>
      </c>
      <c r="T300" s="107" t="str">
        <f t="shared" si="63"/>
        <v/>
      </c>
      <c r="U300" s="74" t="str">
        <f t="shared" si="64"/>
        <v/>
      </c>
      <c r="V300" s="74"/>
      <c r="W300" s="74"/>
      <c r="Z300" s="61">
        <f t="shared" si="65"/>
        <v>0</v>
      </c>
    </row>
    <row r="301" spans="2:26" ht="31.9" customHeight="1" x14ac:dyDescent="0.25">
      <c r="B301" s="61">
        <f t="shared" si="57"/>
        <v>0</v>
      </c>
      <c r="C301" s="61" t="str">
        <f t="shared" si="69"/>
        <v/>
      </c>
      <c r="D301" s="61">
        <v>287</v>
      </c>
      <c r="E301" s="61" t="str">
        <f>IF(ISNUMBER(SMALL(Order_Form!$D:$D,1+($D301))),(VLOOKUP(SMALL(Order_Form!$D:$D,1+($D301)),Order_Form!$C:$Q,3,FALSE)),"")</f>
        <v/>
      </c>
      <c r="G301" s="64" t="str">
        <f>IFERROR(IF(E301=2,$AF$1,IF(AND(ISNUMBER(SMALL(Order_Form!$D:$D,1+($D301))),VLOOKUP(SMALL(Order_Form!$D:$D,1+($D301)),Order_Form!$C:$Q,6,FALSE)&gt;0),(VLOOKUP(SMALL(Order_Form!$D:$D,1+($D301)),Order_Form!$C:$Q,6,FALSE)),"")),"")</f>
        <v/>
      </c>
      <c r="H301" s="68" t="str">
        <f>IF(ISNUMBER(SMALL(Order_Form!$D:$D,1+($D301))),(VLOOKUP(SMALL(Order_Form!$D:$D,1+($D301)),Order_Form!$C:$Q,7,FALSE)),"")</f>
        <v/>
      </c>
      <c r="I301" s="61"/>
      <c r="J301" s="61"/>
      <c r="K301" s="61"/>
      <c r="L301" s="73" t="str">
        <f t="shared" si="66"/>
        <v/>
      </c>
      <c r="M301" s="64" t="str">
        <f t="shared" si="67"/>
        <v/>
      </c>
      <c r="N301" s="73" t="str">
        <f t="shared" si="58"/>
        <v/>
      </c>
      <c r="O301" s="73" t="str">
        <f t="shared" si="59"/>
        <v/>
      </c>
      <c r="P301" s="73" t="str">
        <f t="shared" si="60"/>
        <v/>
      </c>
      <c r="Q301" s="73" t="str">
        <f t="shared" si="61"/>
        <v/>
      </c>
      <c r="R301" s="73" t="str">
        <f t="shared" si="62"/>
        <v/>
      </c>
      <c r="S301" s="64" t="str">
        <f t="shared" si="68"/>
        <v/>
      </c>
      <c r="T301" s="107" t="str">
        <f t="shared" si="63"/>
        <v/>
      </c>
      <c r="U301" s="74" t="str">
        <f t="shared" si="64"/>
        <v/>
      </c>
      <c r="V301" s="74"/>
      <c r="W301" s="74"/>
      <c r="Z301" s="61">
        <f t="shared" si="65"/>
        <v>0</v>
      </c>
    </row>
    <row r="302" spans="2:26" ht="31.9" customHeight="1" x14ac:dyDescent="0.25">
      <c r="B302" s="61">
        <f t="shared" si="57"/>
        <v>0</v>
      </c>
      <c r="C302" s="61" t="str">
        <f t="shared" si="69"/>
        <v/>
      </c>
      <c r="D302" s="61">
        <v>288</v>
      </c>
      <c r="E302" s="61" t="str">
        <f>IF(ISNUMBER(SMALL(Order_Form!$D:$D,1+($D302))),(VLOOKUP(SMALL(Order_Form!$D:$D,1+($D302)),Order_Form!$C:$Q,3,FALSE)),"")</f>
        <v/>
      </c>
      <c r="G302" s="64" t="str">
        <f>IFERROR(IF(E302=2,$AF$1,IF(AND(ISNUMBER(SMALL(Order_Form!$D:$D,1+($D302))),VLOOKUP(SMALL(Order_Form!$D:$D,1+($D302)),Order_Form!$C:$Q,6,FALSE)&gt;0),(VLOOKUP(SMALL(Order_Form!$D:$D,1+($D302)),Order_Form!$C:$Q,6,FALSE)),"")),"")</f>
        <v/>
      </c>
      <c r="H302" s="68" t="str">
        <f>IF(ISNUMBER(SMALL(Order_Form!$D:$D,1+($D302))),(VLOOKUP(SMALL(Order_Form!$D:$D,1+($D302)),Order_Form!$C:$Q,7,FALSE)),"")</f>
        <v/>
      </c>
      <c r="I302" s="61"/>
      <c r="J302" s="61"/>
      <c r="K302" s="61"/>
      <c r="L302" s="73" t="str">
        <f t="shared" si="66"/>
        <v/>
      </c>
      <c r="M302" s="64" t="str">
        <f t="shared" si="67"/>
        <v/>
      </c>
      <c r="N302" s="73" t="str">
        <f t="shared" si="58"/>
        <v/>
      </c>
      <c r="O302" s="73" t="str">
        <f t="shared" si="59"/>
        <v/>
      </c>
      <c r="P302" s="73" t="str">
        <f t="shared" si="60"/>
        <v/>
      </c>
      <c r="Q302" s="73" t="str">
        <f t="shared" si="61"/>
        <v/>
      </c>
      <c r="R302" s="73" t="str">
        <f t="shared" si="62"/>
        <v/>
      </c>
      <c r="S302" s="64" t="str">
        <f t="shared" si="68"/>
        <v/>
      </c>
      <c r="T302" s="107" t="str">
        <f t="shared" si="63"/>
        <v/>
      </c>
      <c r="U302" s="74" t="str">
        <f t="shared" si="64"/>
        <v/>
      </c>
      <c r="V302" s="74"/>
      <c r="W302" s="74"/>
      <c r="Z302" s="61">
        <f t="shared" si="65"/>
        <v>0</v>
      </c>
    </row>
    <row r="303" spans="2:26" ht="31.9" customHeight="1" x14ac:dyDescent="0.25">
      <c r="B303" s="61">
        <f t="shared" si="57"/>
        <v>0</v>
      </c>
      <c r="C303" s="61" t="str">
        <f t="shared" si="69"/>
        <v/>
      </c>
      <c r="D303" s="61">
        <v>289</v>
      </c>
      <c r="E303" s="61" t="str">
        <f>IF(ISNUMBER(SMALL(Order_Form!$D:$D,1+($D303))),(VLOOKUP(SMALL(Order_Form!$D:$D,1+($D303)),Order_Form!$C:$Q,3,FALSE)),"")</f>
        <v/>
      </c>
      <c r="G303" s="64" t="str">
        <f>IFERROR(IF(E303=2,$AF$1,IF(AND(ISNUMBER(SMALL(Order_Form!$D:$D,1+($D303))),VLOOKUP(SMALL(Order_Form!$D:$D,1+($D303)),Order_Form!$C:$Q,6,FALSE)&gt;0),(VLOOKUP(SMALL(Order_Form!$D:$D,1+($D303)),Order_Form!$C:$Q,6,FALSE)),"")),"")</f>
        <v/>
      </c>
      <c r="H303" s="68" t="str">
        <f>IF(ISNUMBER(SMALL(Order_Form!$D:$D,1+($D303))),(VLOOKUP(SMALL(Order_Form!$D:$D,1+($D303)),Order_Form!$C:$Q,7,FALSE)),"")</f>
        <v/>
      </c>
      <c r="I303" s="61"/>
      <c r="J303" s="61"/>
      <c r="K303" s="61"/>
      <c r="L303" s="73" t="str">
        <f t="shared" si="66"/>
        <v/>
      </c>
      <c r="M303" s="64" t="str">
        <f t="shared" si="67"/>
        <v/>
      </c>
      <c r="N303" s="73" t="str">
        <f t="shared" si="58"/>
        <v/>
      </c>
      <c r="O303" s="73" t="str">
        <f t="shared" si="59"/>
        <v/>
      </c>
      <c r="P303" s="73" t="str">
        <f t="shared" si="60"/>
        <v/>
      </c>
      <c r="Q303" s="73" t="str">
        <f t="shared" si="61"/>
        <v/>
      </c>
      <c r="R303" s="73" t="str">
        <f t="shared" si="62"/>
        <v/>
      </c>
      <c r="S303" s="64" t="str">
        <f t="shared" si="68"/>
        <v/>
      </c>
      <c r="T303" s="107" t="str">
        <f t="shared" si="63"/>
        <v/>
      </c>
      <c r="U303" s="74" t="str">
        <f t="shared" si="64"/>
        <v/>
      </c>
      <c r="V303" s="74"/>
      <c r="W303" s="74"/>
      <c r="Z303" s="61">
        <f t="shared" si="65"/>
        <v>0</v>
      </c>
    </row>
    <row r="304" spans="2:26" ht="31.9" customHeight="1" x14ac:dyDescent="0.25">
      <c r="B304" s="61">
        <f t="shared" si="57"/>
        <v>0</v>
      </c>
      <c r="C304" s="61" t="str">
        <f t="shared" si="69"/>
        <v/>
      </c>
      <c r="D304" s="61">
        <v>290</v>
      </c>
      <c r="E304" s="61" t="str">
        <f>IF(ISNUMBER(SMALL(Order_Form!$D:$D,1+($D304))),(VLOOKUP(SMALL(Order_Form!$D:$D,1+($D304)),Order_Form!$C:$Q,3,FALSE)),"")</f>
        <v/>
      </c>
      <c r="G304" s="64" t="str">
        <f>IFERROR(IF(E304=2,$AF$1,IF(AND(ISNUMBER(SMALL(Order_Form!$D:$D,1+($D304))),VLOOKUP(SMALL(Order_Form!$D:$D,1+($D304)),Order_Form!$C:$Q,6,FALSE)&gt;0),(VLOOKUP(SMALL(Order_Form!$D:$D,1+($D304)),Order_Form!$C:$Q,6,FALSE)),"")),"")</f>
        <v/>
      </c>
      <c r="H304" s="68" t="str">
        <f>IF(ISNUMBER(SMALL(Order_Form!$D:$D,1+($D304))),(VLOOKUP(SMALL(Order_Form!$D:$D,1+($D304)),Order_Form!$C:$Q,7,FALSE)),"")</f>
        <v/>
      </c>
      <c r="I304" s="61"/>
      <c r="J304" s="61"/>
      <c r="K304" s="61"/>
      <c r="L304" s="73" t="str">
        <f t="shared" si="66"/>
        <v/>
      </c>
      <c r="M304" s="64" t="str">
        <f t="shared" si="67"/>
        <v/>
      </c>
      <c r="N304" s="73" t="str">
        <f t="shared" si="58"/>
        <v/>
      </c>
      <c r="O304" s="73" t="str">
        <f t="shared" si="59"/>
        <v/>
      </c>
      <c r="P304" s="73" t="str">
        <f t="shared" si="60"/>
        <v/>
      </c>
      <c r="Q304" s="73" t="str">
        <f t="shared" si="61"/>
        <v/>
      </c>
      <c r="R304" s="73" t="str">
        <f t="shared" si="62"/>
        <v/>
      </c>
      <c r="S304" s="64" t="str">
        <f t="shared" si="68"/>
        <v/>
      </c>
      <c r="T304" s="107" t="str">
        <f t="shared" si="63"/>
        <v/>
      </c>
      <c r="U304" s="74" t="str">
        <f t="shared" si="64"/>
        <v/>
      </c>
      <c r="V304" s="74"/>
      <c r="W304" s="74"/>
      <c r="Z304" s="61">
        <f t="shared" si="65"/>
        <v>0</v>
      </c>
    </row>
    <row r="305" spans="2:26" ht="31.9" customHeight="1" x14ac:dyDescent="0.25">
      <c r="B305" s="61">
        <f t="shared" si="57"/>
        <v>0</v>
      </c>
      <c r="C305" s="61" t="str">
        <f t="shared" si="69"/>
        <v/>
      </c>
      <c r="D305" s="61">
        <v>291</v>
      </c>
      <c r="E305" s="61" t="str">
        <f>IF(ISNUMBER(SMALL(Order_Form!$D:$D,1+($D305))),(VLOOKUP(SMALL(Order_Form!$D:$D,1+($D305)),Order_Form!$C:$Q,3,FALSE)),"")</f>
        <v/>
      </c>
      <c r="G305" s="64" t="str">
        <f>IFERROR(IF(E305=2,$AF$1,IF(AND(ISNUMBER(SMALL(Order_Form!$D:$D,1+($D305))),VLOOKUP(SMALL(Order_Form!$D:$D,1+($D305)),Order_Form!$C:$Q,6,FALSE)&gt;0),(VLOOKUP(SMALL(Order_Form!$D:$D,1+($D305)),Order_Form!$C:$Q,6,FALSE)),"")),"")</f>
        <v/>
      </c>
      <c r="H305" s="68" t="str">
        <f>IF(ISNUMBER(SMALL(Order_Form!$D:$D,1+($D305))),(VLOOKUP(SMALL(Order_Form!$D:$D,1+($D305)),Order_Form!$C:$Q,7,FALSE)),"")</f>
        <v/>
      </c>
      <c r="I305" s="61"/>
      <c r="J305" s="61"/>
      <c r="K305" s="61"/>
      <c r="L305" s="73" t="str">
        <f t="shared" si="66"/>
        <v/>
      </c>
      <c r="M305" s="64" t="str">
        <f t="shared" si="67"/>
        <v/>
      </c>
      <c r="N305" s="73" t="str">
        <f t="shared" si="58"/>
        <v/>
      </c>
      <c r="O305" s="73" t="str">
        <f t="shared" si="59"/>
        <v/>
      </c>
      <c r="P305" s="73" t="str">
        <f t="shared" si="60"/>
        <v/>
      </c>
      <c r="Q305" s="73" t="str">
        <f t="shared" si="61"/>
        <v/>
      </c>
      <c r="R305" s="73" t="str">
        <f t="shared" si="62"/>
        <v/>
      </c>
      <c r="S305" s="64" t="str">
        <f t="shared" si="68"/>
        <v/>
      </c>
      <c r="T305" s="107" t="str">
        <f t="shared" si="63"/>
        <v/>
      </c>
      <c r="U305" s="74" t="str">
        <f t="shared" si="64"/>
        <v/>
      </c>
      <c r="V305" s="74"/>
      <c r="W305" s="74"/>
      <c r="Z305" s="61">
        <f t="shared" si="65"/>
        <v>0</v>
      </c>
    </row>
    <row r="306" spans="2:26" ht="31.9" customHeight="1" x14ac:dyDescent="0.25">
      <c r="B306" s="61">
        <f t="shared" si="57"/>
        <v>0</v>
      </c>
      <c r="C306" s="61" t="str">
        <f t="shared" si="69"/>
        <v/>
      </c>
      <c r="D306" s="61">
        <v>292</v>
      </c>
      <c r="E306" s="61" t="str">
        <f>IF(ISNUMBER(SMALL(Order_Form!$D:$D,1+($D306))),(VLOOKUP(SMALL(Order_Form!$D:$D,1+($D306)),Order_Form!$C:$Q,3,FALSE)),"")</f>
        <v/>
      </c>
      <c r="G306" s="64" t="str">
        <f>IFERROR(IF(E306=2,$AF$1,IF(AND(ISNUMBER(SMALL(Order_Form!$D:$D,1+($D306))),VLOOKUP(SMALL(Order_Form!$D:$D,1+($D306)),Order_Form!$C:$Q,6,FALSE)&gt;0),(VLOOKUP(SMALL(Order_Form!$D:$D,1+($D306)),Order_Form!$C:$Q,6,FALSE)),"")),"")</f>
        <v/>
      </c>
      <c r="H306" s="68" t="str">
        <f>IF(ISNUMBER(SMALL(Order_Form!$D:$D,1+($D306))),(VLOOKUP(SMALL(Order_Form!$D:$D,1+($D306)),Order_Form!$C:$Q,7,FALSE)),"")</f>
        <v/>
      </c>
      <c r="I306" s="61"/>
      <c r="J306" s="61"/>
      <c r="K306" s="61"/>
      <c r="L306" s="73" t="str">
        <f t="shared" si="66"/>
        <v/>
      </c>
      <c r="M306" s="64" t="str">
        <f t="shared" si="67"/>
        <v/>
      </c>
      <c r="N306" s="73" t="str">
        <f t="shared" si="58"/>
        <v/>
      </c>
      <c r="O306" s="73" t="str">
        <f t="shared" si="59"/>
        <v/>
      </c>
      <c r="P306" s="73" t="str">
        <f t="shared" si="60"/>
        <v/>
      </c>
      <c r="Q306" s="73" t="str">
        <f t="shared" si="61"/>
        <v/>
      </c>
      <c r="R306" s="73" t="str">
        <f t="shared" si="62"/>
        <v/>
      </c>
      <c r="S306" s="64" t="str">
        <f t="shared" si="68"/>
        <v/>
      </c>
      <c r="T306" s="107" t="str">
        <f t="shared" si="63"/>
        <v/>
      </c>
      <c r="U306" s="74" t="str">
        <f t="shared" si="64"/>
        <v/>
      </c>
      <c r="V306" s="74"/>
      <c r="W306" s="74"/>
      <c r="Z306" s="61">
        <f t="shared" si="65"/>
        <v>0</v>
      </c>
    </row>
    <row r="307" spans="2:26" ht="31.9" customHeight="1" x14ac:dyDescent="0.25">
      <c r="B307" s="61">
        <f t="shared" si="57"/>
        <v>0</v>
      </c>
      <c r="C307" s="61" t="str">
        <f t="shared" si="69"/>
        <v/>
      </c>
      <c r="D307" s="61">
        <v>293</v>
      </c>
      <c r="E307" s="61" t="str">
        <f>IF(ISNUMBER(SMALL(Order_Form!$D:$D,1+($D307))),(VLOOKUP(SMALL(Order_Form!$D:$D,1+($D307)),Order_Form!$C:$Q,3,FALSE)),"")</f>
        <v/>
      </c>
      <c r="G307" s="64" t="str">
        <f>IFERROR(IF(E307=2,$AF$1,IF(AND(ISNUMBER(SMALL(Order_Form!$D:$D,1+($D307))),VLOOKUP(SMALL(Order_Form!$D:$D,1+($D307)),Order_Form!$C:$Q,6,FALSE)&gt;0),(VLOOKUP(SMALL(Order_Form!$D:$D,1+($D307)),Order_Form!$C:$Q,6,FALSE)),"")),"")</f>
        <v/>
      </c>
      <c r="H307" s="68" t="str">
        <f>IF(ISNUMBER(SMALL(Order_Form!$D:$D,1+($D307))),(VLOOKUP(SMALL(Order_Form!$D:$D,1+($D307)),Order_Form!$C:$Q,7,FALSE)),"")</f>
        <v/>
      </c>
      <c r="I307" s="61"/>
      <c r="J307" s="61"/>
      <c r="K307" s="61"/>
      <c r="L307" s="73" t="str">
        <f t="shared" si="66"/>
        <v/>
      </c>
      <c r="M307" s="64" t="str">
        <f t="shared" si="67"/>
        <v/>
      </c>
      <c r="N307" s="73" t="str">
        <f t="shared" si="58"/>
        <v/>
      </c>
      <c r="O307" s="73" t="str">
        <f t="shared" si="59"/>
        <v/>
      </c>
      <c r="P307" s="73" t="str">
        <f t="shared" si="60"/>
        <v/>
      </c>
      <c r="Q307" s="73" t="str">
        <f t="shared" si="61"/>
        <v/>
      </c>
      <c r="R307" s="73" t="str">
        <f t="shared" si="62"/>
        <v/>
      </c>
      <c r="S307" s="64" t="str">
        <f t="shared" si="68"/>
        <v/>
      </c>
      <c r="T307" s="107" t="str">
        <f t="shared" si="63"/>
        <v/>
      </c>
      <c r="U307" s="74" t="str">
        <f t="shared" si="64"/>
        <v/>
      </c>
      <c r="V307" s="74"/>
      <c r="W307" s="74"/>
      <c r="Z307" s="61">
        <f t="shared" si="65"/>
        <v>0</v>
      </c>
    </row>
    <row r="308" spans="2:26" ht="31.9" customHeight="1" x14ac:dyDescent="0.25">
      <c r="B308" s="61">
        <f t="shared" si="57"/>
        <v>0</v>
      </c>
      <c r="C308" s="61" t="str">
        <f t="shared" si="69"/>
        <v/>
      </c>
      <c r="D308" s="61">
        <v>294</v>
      </c>
      <c r="E308" s="61" t="str">
        <f>IF(ISNUMBER(SMALL(Order_Form!$D:$D,1+($D308))),(VLOOKUP(SMALL(Order_Form!$D:$D,1+($D308)),Order_Form!$C:$Q,3,FALSE)),"")</f>
        <v/>
      </c>
      <c r="G308" s="64" t="str">
        <f>IFERROR(IF(E308=2,$AF$1,IF(AND(ISNUMBER(SMALL(Order_Form!$D:$D,1+($D308))),VLOOKUP(SMALL(Order_Form!$D:$D,1+($D308)),Order_Form!$C:$Q,6,FALSE)&gt;0),(VLOOKUP(SMALL(Order_Form!$D:$D,1+($D308)),Order_Form!$C:$Q,6,FALSE)),"")),"")</f>
        <v/>
      </c>
      <c r="H308" s="68" t="str">
        <f>IF(ISNUMBER(SMALL(Order_Form!$D:$D,1+($D308))),(VLOOKUP(SMALL(Order_Form!$D:$D,1+($D308)),Order_Form!$C:$Q,7,FALSE)),"")</f>
        <v/>
      </c>
      <c r="I308" s="61"/>
      <c r="J308" s="61"/>
      <c r="K308" s="61"/>
      <c r="L308" s="73" t="str">
        <f t="shared" si="66"/>
        <v/>
      </c>
      <c r="M308" s="64" t="str">
        <f t="shared" si="67"/>
        <v/>
      </c>
      <c r="N308" s="73" t="str">
        <f t="shared" si="58"/>
        <v/>
      </c>
      <c r="O308" s="73" t="str">
        <f t="shared" si="59"/>
        <v/>
      </c>
      <c r="P308" s="73" t="str">
        <f t="shared" si="60"/>
        <v/>
      </c>
      <c r="Q308" s="73" t="str">
        <f t="shared" si="61"/>
        <v/>
      </c>
      <c r="R308" s="73" t="str">
        <f t="shared" si="62"/>
        <v/>
      </c>
      <c r="S308" s="64" t="str">
        <f t="shared" si="68"/>
        <v/>
      </c>
      <c r="T308" s="107" t="str">
        <f t="shared" si="63"/>
        <v/>
      </c>
      <c r="U308" s="74" t="str">
        <f t="shared" si="64"/>
        <v/>
      </c>
      <c r="V308" s="74"/>
      <c r="W308" s="74"/>
      <c r="Z308" s="61">
        <f t="shared" si="65"/>
        <v>0</v>
      </c>
    </row>
    <row r="309" spans="2:26" ht="31.9" customHeight="1" x14ac:dyDescent="0.25">
      <c r="B309" s="61">
        <f t="shared" si="57"/>
        <v>0</v>
      </c>
      <c r="C309" s="61" t="str">
        <f t="shared" si="69"/>
        <v/>
      </c>
      <c r="D309" s="61">
        <v>295</v>
      </c>
      <c r="E309" s="61" t="str">
        <f>IF(ISNUMBER(SMALL(Order_Form!$D:$D,1+($D309))),(VLOOKUP(SMALL(Order_Form!$D:$D,1+($D309)),Order_Form!$C:$Q,3,FALSE)),"")</f>
        <v/>
      </c>
      <c r="G309" s="64" t="str">
        <f>IFERROR(IF(E309=2,$AF$1,IF(AND(ISNUMBER(SMALL(Order_Form!$D:$D,1+($D309))),VLOOKUP(SMALL(Order_Form!$D:$D,1+($D309)),Order_Form!$C:$Q,6,FALSE)&gt;0),(VLOOKUP(SMALL(Order_Form!$D:$D,1+($D309)),Order_Form!$C:$Q,6,FALSE)),"")),"")</f>
        <v/>
      </c>
      <c r="H309" s="68" t="str">
        <f>IF(ISNUMBER(SMALL(Order_Form!$D:$D,1+($D309))),(VLOOKUP(SMALL(Order_Form!$D:$D,1+($D309)),Order_Form!$C:$Q,7,FALSE)),"")</f>
        <v/>
      </c>
      <c r="I309" s="61"/>
      <c r="J309" s="61"/>
      <c r="K309" s="61"/>
      <c r="L309" s="73" t="str">
        <f t="shared" si="66"/>
        <v/>
      </c>
      <c r="M309" s="64" t="str">
        <f t="shared" si="67"/>
        <v/>
      </c>
      <c r="N309" s="73" t="str">
        <f t="shared" si="58"/>
        <v/>
      </c>
      <c r="O309" s="73" t="str">
        <f t="shared" si="59"/>
        <v/>
      </c>
      <c r="P309" s="73" t="str">
        <f t="shared" si="60"/>
        <v/>
      </c>
      <c r="Q309" s="73" t="str">
        <f t="shared" si="61"/>
        <v/>
      </c>
      <c r="R309" s="73" t="str">
        <f t="shared" si="62"/>
        <v/>
      </c>
      <c r="S309" s="64" t="str">
        <f t="shared" si="68"/>
        <v/>
      </c>
      <c r="T309" s="107" t="str">
        <f t="shared" si="63"/>
        <v/>
      </c>
      <c r="U309" s="74" t="str">
        <f t="shared" si="64"/>
        <v/>
      </c>
      <c r="V309" s="74"/>
      <c r="W309" s="74"/>
      <c r="Z309" s="61">
        <f t="shared" si="65"/>
        <v>0</v>
      </c>
    </row>
    <row r="310" spans="2:26" ht="31.9" customHeight="1" x14ac:dyDescent="0.25">
      <c r="B310" s="61">
        <f t="shared" si="57"/>
        <v>0</v>
      </c>
      <c r="C310" s="61" t="str">
        <f t="shared" si="69"/>
        <v/>
      </c>
      <c r="D310" s="61">
        <v>296</v>
      </c>
      <c r="E310" s="61" t="str">
        <f>IF(ISNUMBER(SMALL(Order_Form!$D:$D,1+($D310))),(VLOOKUP(SMALL(Order_Form!$D:$D,1+($D310)),Order_Form!$C:$Q,3,FALSE)),"")</f>
        <v/>
      </c>
      <c r="G310" s="64" t="str">
        <f>IFERROR(IF(E310=2,$AF$1,IF(AND(ISNUMBER(SMALL(Order_Form!$D:$D,1+($D310))),VLOOKUP(SMALL(Order_Form!$D:$D,1+($D310)),Order_Form!$C:$Q,6,FALSE)&gt;0),(VLOOKUP(SMALL(Order_Form!$D:$D,1+($D310)),Order_Form!$C:$Q,6,FALSE)),"")),"")</f>
        <v/>
      </c>
      <c r="H310" s="68" t="str">
        <f>IF(ISNUMBER(SMALL(Order_Form!$D:$D,1+($D310))),(VLOOKUP(SMALL(Order_Form!$D:$D,1+($D310)),Order_Form!$C:$Q,7,FALSE)),"")</f>
        <v/>
      </c>
      <c r="I310" s="61"/>
      <c r="J310" s="61"/>
      <c r="K310" s="61"/>
      <c r="L310" s="73" t="str">
        <f t="shared" si="66"/>
        <v/>
      </c>
      <c r="M310" s="64" t="str">
        <f t="shared" si="67"/>
        <v/>
      </c>
      <c r="N310" s="73" t="str">
        <f t="shared" si="58"/>
        <v/>
      </c>
      <c r="O310" s="73" t="str">
        <f t="shared" si="59"/>
        <v/>
      </c>
      <c r="P310" s="73" t="str">
        <f t="shared" si="60"/>
        <v/>
      </c>
      <c r="Q310" s="73" t="str">
        <f t="shared" si="61"/>
        <v/>
      </c>
      <c r="R310" s="73" t="str">
        <f t="shared" si="62"/>
        <v/>
      </c>
      <c r="S310" s="64" t="str">
        <f t="shared" si="68"/>
        <v/>
      </c>
      <c r="T310" s="107" t="str">
        <f t="shared" si="63"/>
        <v/>
      </c>
      <c r="U310" s="74" t="str">
        <f t="shared" si="64"/>
        <v/>
      </c>
      <c r="V310" s="74"/>
      <c r="W310" s="74"/>
      <c r="Z310" s="61">
        <f t="shared" si="65"/>
        <v>0</v>
      </c>
    </row>
    <row r="311" spans="2:26" ht="31.9" customHeight="1" x14ac:dyDescent="0.25">
      <c r="B311" s="61">
        <f t="shared" si="57"/>
        <v>0</v>
      </c>
      <c r="C311" s="61" t="str">
        <f t="shared" si="69"/>
        <v/>
      </c>
      <c r="D311" s="61">
        <v>297</v>
      </c>
      <c r="E311" s="61" t="str">
        <f>IF(ISNUMBER(SMALL(Order_Form!$D:$D,1+($D311))),(VLOOKUP(SMALL(Order_Form!$D:$D,1+($D311)),Order_Form!$C:$Q,3,FALSE)),"")</f>
        <v/>
      </c>
      <c r="G311" s="64" t="str">
        <f>IFERROR(IF(E311=2,$AF$1,IF(AND(ISNUMBER(SMALL(Order_Form!$D:$D,1+($D311))),VLOOKUP(SMALL(Order_Form!$D:$D,1+($D311)),Order_Form!$C:$Q,6,FALSE)&gt;0),(VLOOKUP(SMALL(Order_Form!$D:$D,1+($D311)),Order_Form!$C:$Q,6,FALSE)),"")),"")</f>
        <v/>
      </c>
      <c r="H311" s="68" t="str">
        <f>IF(ISNUMBER(SMALL(Order_Form!$D:$D,1+($D311))),(VLOOKUP(SMALL(Order_Form!$D:$D,1+($D311)),Order_Form!$C:$Q,7,FALSE)),"")</f>
        <v/>
      </c>
      <c r="I311" s="61"/>
      <c r="J311" s="61"/>
      <c r="K311" s="61"/>
      <c r="L311" s="73" t="str">
        <f t="shared" si="66"/>
        <v/>
      </c>
      <c r="M311" s="64" t="str">
        <f t="shared" si="67"/>
        <v/>
      </c>
      <c r="N311" s="73" t="str">
        <f t="shared" si="58"/>
        <v/>
      </c>
      <c r="O311" s="73" t="str">
        <f t="shared" si="59"/>
        <v/>
      </c>
      <c r="P311" s="73" t="str">
        <f t="shared" si="60"/>
        <v/>
      </c>
      <c r="Q311" s="73" t="str">
        <f t="shared" si="61"/>
        <v/>
      </c>
      <c r="R311" s="73" t="str">
        <f t="shared" si="62"/>
        <v/>
      </c>
      <c r="S311" s="64" t="str">
        <f t="shared" si="68"/>
        <v/>
      </c>
      <c r="T311" s="107" t="str">
        <f t="shared" si="63"/>
        <v/>
      </c>
      <c r="U311" s="74" t="str">
        <f t="shared" si="64"/>
        <v/>
      </c>
      <c r="V311" s="74"/>
      <c r="W311" s="74"/>
      <c r="Z311" s="61">
        <f t="shared" si="65"/>
        <v>0</v>
      </c>
    </row>
    <row r="312" spans="2:26" ht="31.9" customHeight="1" x14ac:dyDescent="0.25">
      <c r="B312" s="61">
        <f t="shared" si="57"/>
        <v>0</v>
      </c>
      <c r="C312" s="61" t="str">
        <f t="shared" si="69"/>
        <v/>
      </c>
      <c r="D312" s="61">
        <v>298</v>
      </c>
      <c r="E312" s="61" t="str">
        <f>IF(ISNUMBER(SMALL(Order_Form!$D:$D,1+($D312))),(VLOOKUP(SMALL(Order_Form!$D:$D,1+($D312)),Order_Form!$C:$Q,3,FALSE)),"")</f>
        <v/>
      </c>
      <c r="G312" s="64" t="str">
        <f>IFERROR(IF(E312=2,$AF$1,IF(AND(ISNUMBER(SMALL(Order_Form!$D:$D,1+($D312))),VLOOKUP(SMALL(Order_Form!$D:$D,1+($D312)),Order_Form!$C:$Q,6,FALSE)&gt;0),(VLOOKUP(SMALL(Order_Form!$D:$D,1+($D312)),Order_Form!$C:$Q,6,FALSE)),"")),"")</f>
        <v/>
      </c>
      <c r="H312" s="68" t="str">
        <f>IF(ISNUMBER(SMALL(Order_Form!$D:$D,1+($D312))),(VLOOKUP(SMALL(Order_Form!$D:$D,1+($D312)),Order_Form!$C:$Q,7,FALSE)),"")</f>
        <v/>
      </c>
      <c r="I312" s="61"/>
      <c r="J312" s="61"/>
      <c r="K312" s="61"/>
      <c r="L312" s="73" t="str">
        <f t="shared" si="66"/>
        <v/>
      </c>
      <c r="M312" s="64" t="str">
        <f t="shared" si="67"/>
        <v/>
      </c>
      <c r="N312" s="73" t="str">
        <f t="shared" si="58"/>
        <v/>
      </c>
      <c r="O312" s="73" t="str">
        <f t="shared" si="59"/>
        <v/>
      </c>
      <c r="P312" s="73" t="str">
        <f t="shared" si="60"/>
        <v/>
      </c>
      <c r="Q312" s="73" t="str">
        <f t="shared" si="61"/>
        <v/>
      </c>
      <c r="R312" s="73" t="str">
        <f t="shared" si="62"/>
        <v/>
      </c>
      <c r="S312" s="64" t="str">
        <f t="shared" si="68"/>
        <v/>
      </c>
      <c r="T312" s="107" t="str">
        <f t="shared" si="63"/>
        <v/>
      </c>
      <c r="U312" s="74" t="str">
        <f t="shared" si="64"/>
        <v/>
      </c>
      <c r="V312" s="74"/>
      <c r="W312" s="74"/>
      <c r="Z312" s="61">
        <f t="shared" si="65"/>
        <v>0</v>
      </c>
    </row>
    <row r="313" spans="2:26" ht="31.9" customHeight="1" x14ac:dyDescent="0.25">
      <c r="B313" s="61">
        <f t="shared" si="57"/>
        <v>0</v>
      </c>
      <c r="C313" s="61" t="str">
        <f t="shared" si="69"/>
        <v/>
      </c>
      <c r="D313" s="61">
        <v>299</v>
      </c>
      <c r="E313" s="61" t="str">
        <f>IF(ISNUMBER(SMALL(Order_Form!$D:$D,1+($D313))),(VLOOKUP(SMALL(Order_Form!$D:$D,1+($D313)),Order_Form!$C:$Q,3,FALSE)),"")</f>
        <v/>
      </c>
      <c r="G313" s="64" t="str">
        <f>IFERROR(IF(E313=2,$AF$1,IF(AND(ISNUMBER(SMALL(Order_Form!$D:$D,1+($D313))),VLOOKUP(SMALL(Order_Form!$D:$D,1+($D313)),Order_Form!$C:$Q,6,FALSE)&gt;0),(VLOOKUP(SMALL(Order_Form!$D:$D,1+($D313)),Order_Form!$C:$Q,6,FALSE)),"")),"")</f>
        <v/>
      </c>
      <c r="H313" s="68" t="str">
        <f>IF(ISNUMBER(SMALL(Order_Form!$D:$D,1+($D313))),(VLOOKUP(SMALL(Order_Form!$D:$D,1+($D313)),Order_Form!$C:$Q,7,FALSE)),"")</f>
        <v/>
      </c>
      <c r="I313" s="61"/>
      <c r="J313" s="61"/>
      <c r="K313" s="61"/>
      <c r="L313" s="73" t="str">
        <f t="shared" si="66"/>
        <v/>
      </c>
      <c r="M313" s="64" t="str">
        <f t="shared" si="67"/>
        <v/>
      </c>
      <c r="N313" s="73" t="str">
        <f t="shared" si="58"/>
        <v/>
      </c>
      <c r="O313" s="73" t="str">
        <f t="shared" si="59"/>
        <v/>
      </c>
      <c r="P313" s="73" t="str">
        <f t="shared" si="60"/>
        <v/>
      </c>
      <c r="Q313" s="73" t="str">
        <f t="shared" si="61"/>
        <v/>
      </c>
      <c r="R313" s="73" t="str">
        <f t="shared" si="62"/>
        <v/>
      </c>
      <c r="S313" s="64" t="str">
        <f t="shared" si="68"/>
        <v/>
      </c>
      <c r="T313" s="107" t="str">
        <f t="shared" si="63"/>
        <v/>
      </c>
      <c r="U313" s="74" t="str">
        <f t="shared" si="64"/>
        <v/>
      </c>
      <c r="V313" s="74"/>
      <c r="W313" s="74"/>
      <c r="Z313" s="61">
        <f t="shared" si="65"/>
        <v>0</v>
      </c>
    </row>
    <row r="314" spans="2:26" ht="31.9" customHeight="1" x14ac:dyDescent="0.25">
      <c r="B314" s="61">
        <f t="shared" si="57"/>
        <v>0</v>
      </c>
      <c r="C314" s="61" t="str">
        <f t="shared" si="69"/>
        <v/>
      </c>
      <c r="D314" s="61">
        <v>300</v>
      </c>
      <c r="E314" s="61" t="str">
        <f>IF(ISNUMBER(SMALL(Order_Form!$D:$D,1+($D314))),(VLOOKUP(SMALL(Order_Form!$D:$D,1+($D314)),Order_Form!$C:$Q,3,FALSE)),"")</f>
        <v/>
      </c>
      <c r="G314" s="64" t="str">
        <f>IFERROR(IF(E314=2,$AF$1,IF(AND(ISNUMBER(SMALL(Order_Form!$D:$D,1+($D314))),VLOOKUP(SMALL(Order_Form!$D:$D,1+($D314)),Order_Form!$C:$Q,6,FALSE)&gt;0),(VLOOKUP(SMALL(Order_Form!$D:$D,1+($D314)),Order_Form!$C:$Q,6,FALSE)),"")),"")</f>
        <v/>
      </c>
      <c r="H314" s="68" t="str">
        <f>IF(ISNUMBER(SMALL(Order_Form!$D:$D,1+($D314))),(VLOOKUP(SMALL(Order_Form!$D:$D,1+($D314)),Order_Form!$C:$Q,7,FALSE)),"")</f>
        <v/>
      </c>
      <c r="I314" s="61"/>
      <c r="J314" s="61"/>
      <c r="K314" s="61"/>
      <c r="L314" s="73" t="str">
        <f t="shared" si="66"/>
        <v/>
      </c>
      <c r="M314" s="64" t="str">
        <f t="shared" si="67"/>
        <v/>
      </c>
      <c r="N314" s="73" t="str">
        <f t="shared" si="58"/>
        <v/>
      </c>
      <c r="O314" s="73" t="str">
        <f t="shared" si="59"/>
        <v/>
      </c>
      <c r="P314" s="73" t="str">
        <f t="shared" si="60"/>
        <v/>
      </c>
      <c r="Q314" s="73" t="str">
        <f t="shared" si="61"/>
        <v/>
      </c>
      <c r="R314" s="73" t="str">
        <f t="shared" si="62"/>
        <v/>
      </c>
      <c r="S314" s="64" t="str">
        <f t="shared" si="68"/>
        <v/>
      </c>
      <c r="T314" s="107" t="str">
        <f t="shared" si="63"/>
        <v/>
      </c>
      <c r="U314" s="74" t="str">
        <f t="shared" si="64"/>
        <v/>
      </c>
      <c r="V314" s="74"/>
      <c r="W314" s="74"/>
      <c r="Z314" s="61">
        <f t="shared" si="65"/>
        <v>0</v>
      </c>
    </row>
    <row r="315" spans="2:26" ht="31.9" customHeight="1" x14ac:dyDescent="0.25">
      <c r="B315" s="61">
        <f t="shared" si="57"/>
        <v>0</v>
      </c>
      <c r="C315" s="61" t="str">
        <f t="shared" si="69"/>
        <v/>
      </c>
      <c r="D315" s="61">
        <v>301</v>
      </c>
      <c r="E315" s="61" t="str">
        <f>IF(ISNUMBER(SMALL(Order_Form!$D:$D,1+($D315))),(VLOOKUP(SMALL(Order_Form!$D:$D,1+($D315)),Order_Form!$C:$Q,3,FALSE)),"")</f>
        <v/>
      </c>
      <c r="G315" s="64" t="str">
        <f>IFERROR(IF(E315=2,$AF$1,IF(AND(ISNUMBER(SMALL(Order_Form!$D:$D,1+($D315))),VLOOKUP(SMALL(Order_Form!$D:$D,1+($D315)),Order_Form!$C:$Q,6,FALSE)&gt;0),(VLOOKUP(SMALL(Order_Form!$D:$D,1+($D315)),Order_Form!$C:$Q,6,FALSE)),"")),"")</f>
        <v/>
      </c>
      <c r="H315" s="68" t="str">
        <f>IF(ISNUMBER(SMALL(Order_Form!$D:$D,1+($D315))),(VLOOKUP(SMALL(Order_Form!$D:$D,1+($D315)),Order_Form!$C:$Q,7,FALSE)),"")</f>
        <v/>
      </c>
      <c r="I315" s="61"/>
      <c r="J315" s="61"/>
      <c r="K315" s="61"/>
      <c r="L315" s="73" t="str">
        <f t="shared" si="66"/>
        <v/>
      </c>
      <c r="M315" s="64" t="str">
        <f t="shared" si="67"/>
        <v/>
      </c>
      <c r="N315" s="73" t="str">
        <f t="shared" si="58"/>
        <v/>
      </c>
      <c r="O315" s="73" t="str">
        <f t="shared" si="59"/>
        <v/>
      </c>
      <c r="P315" s="73" t="str">
        <f t="shared" si="60"/>
        <v/>
      </c>
      <c r="Q315" s="73" t="str">
        <f t="shared" si="61"/>
        <v/>
      </c>
      <c r="R315" s="73" t="str">
        <f t="shared" si="62"/>
        <v/>
      </c>
      <c r="S315" s="64" t="str">
        <f t="shared" si="68"/>
        <v/>
      </c>
      <c r="T315" s="107" t="str">
        <f t="shared" si="63"/>
        <v/>
      </c>
      <c r="U315" s="74" t="str">
        <f t="shared" si="64"/>
        <v/>
      </c>
      <c r="V315" s="74"/>
      <c r="W315" s="74"/>
      <c r="Z315" s="61">
        <f t="shared" si="65"/>
        <v>0</v>
      </c>
    </row>
    <row r="316" spans="2:26" ht="31.9" customHeight="1" x14ac:dyDescent="0.25">
      <c r="B316" s="61">
        <f t="shared" si="57"/>
        <v>0</v>
      </c>
      <c r="C316" s="61" t="str">
        <f t="shared" si="69"/>
        <v/>
      </c>
      <c r="D316" s="61">
        <v>302</v>
      </c>
      <c r="E316" s="61" t="str">
        <f>IF(ISNUMBER(SMALL(Order_Form!$D:$D,1+($D316))),(VLOOKUP(SMALL(Order_Form!$D:$D,1+($D316)),Order_Form!$C:$Q,3,FALSE)),"")</f>
        <v/>
      </c>
      <c r="G316" s="64" t="str">
        <f>IFERROR(IF(E316=2,$AF$1,IF(AND(ISNUMBER(SMALL(Order_Form!$D:$D,1+($D316))),VLOOKUP(SMALL(Order_Form!$D:$D,1+($D316)),Order_Form!$C:$Q,6,FALSE)&gt;0),(VLOOKUP(SMALL(Order_Form!$D:$D,1+($D316)),Order_Form!$C:$Q,6,FALSE)),"")),"")</f>
        <v/>
      </c>
      <c r="H316" s="68" t="str">
        <f>IF(ISNUMBER(SMALL(Order_Form!$D:$D,1+($D316))),(VLOOKUP(SMALL(Order_Form!$D:$D,1+($D316)),Order_Form!$C:$Q,7,FALSE)),"")</f>
        <v/>
      </c>
      <c r="I316" s="61"/>
      <c r="J316" s="61"/>
      <c r="K316" s="61"/>
      <c r="L316" s="73" t="str">
        <f t="shared" si="66"/>
        <v/>
      </c>
      <c r="M316" s="64" t="str">
        <f t="shared" si="67"/>
        <v/>
      </c>
      <c r="N316" s="73" t="str">
        <f t="shared" si="58"/>
        <v/>
      </c>
      <c r="O316" s="73" t="str">
        <f t="shared" si="59"/>
        <v/>
      </c>
      <c r="P316" s="73" t="str">
        <f t="shared" si="60"/>
        <v/>
      </c>
      <c r="Q316" s="73" t="str">
        <f t="shared" si="61"/>
        <v/>
      </c>
      <c r="R316" s="73" t="str">
        <f t="shared" si="62"/>
        <v/>
      </c>
      <c r="S316" s="64" t="str">
        <f t="shared" si="68"/>
        <v/>
      </c>
      <c r="T316" s="107" t="str">
        <f t="shared" si="63"/>
        <v/>
      </c>
      <c r="U316" s="74" t="str">
        <f t="shared" si="64"/>
        <v/>
      </c>
      <c r="V316" s="74"/>
      <c r="W316" s="74"/>
      <c r="Z316" s="61">
        <f t="shared" si="65"/>
        <v>0</v>
      </c>
    </row>
    <row r="317" spans="2:26" ht="31.9" customHeight="1" x14ac:dyDescent="0.25">
      <c r="B317" s="61">
        <f t="shared" si="57"/>
        <v>0</v>
      </c>
      <c r="C317" s="61" t="str">
        <f t="shared" si="69"/>
        <v/>
      </c>
      <c r="D317" s="61">
        <v>303</v>
      </c>
      <c r="E317" s="61" t="str">
        <f>IF(ISNUMBER(SMALL(Order_Form!$D:$D,1+($D317))),(VLOOKUP(SMALL(Order_Form!$D:$D,1+($D317)),Order_Form!$C:$Q,3,FALSE)),"")</f>
        <v/>
      </c>
      <c r="G317" s="64" t="str">
        <f>IFERROR(IF(E317=2,$AF$1,IF(AND(ISNUMBER(SMALL(Order_Form!$D:$D,1+($D317))),VLOOKUP(SMALL(Order_Form!$D:$D,1+($D317)),Order_Form!$C:$Q,6,FALSE)&gt;0),(VLOOKUP(SMALL(Order_Form!$D:$D,1+($D317)),Order_Form!$C:$Q,6,FALSE)),"")),"")</f>
        <v/>
      </c>
      <c r="H317" s="68" t="str">
        <f>IF(ISNUMBER(SMALL(Order_Form!$D:$D,1+($D317))),(VLOOKUP(SMALL(Order_Form!$D:$D,1+($D317)),Order_Form!$C:$Q,7,FALSE)),"")</f>
        <v/>
      </c>
      <c r="I317" s="61"/>
      <c r="J317" s="61"/>
      <c r="K317" s="61"/>
      <c r="L317" s="73" t="str">
        <f t="shared" si="66"/>
        <v/>
      </c>
      <c r="M317" s="64" t="str">
        <f t="shared" si="67"/>
        <v/>
      </c>
      <c r="N317" s="73" t="str">
        <f t="shared" si="58"/>
        <v/>
      </c>
      <c r="O317" s="73" t="str">
        <f t="shared" si="59"/>
        <v/>
      </c>
      <c r="P317" s="73" t="str">
        <f t="shared" si="60"/>
        <v/>
      </c>
      <c r="Q317" s="73" t="str">
        <f t="shared" si="61"/>
        <v/>
      </c>
      <c r="R317" s="73" t="str">
        <f t="shared" si="62"/>
        <v/>
      </c>
      <c r="S317" s="64" t="str">
        <f t="shared" si="68"/>
        <v/>
      </c>
      <c r="T317" s="107" t="str">
        <f t="shared" si="63"/>
        <v/>
      </c>
      <c r="U317" s="74" t="str">
        <f t="shared" si="64"/>
        <v/>
      </c>
      <c r="V317" s="74"/>
      <c r="W317" s="74"/>
      <c r="Z317" s="61">
        <f t="shared" si="65"/>
        <v>0</v>
      </c>
    </row>
    <row r="318" spans="2:26" ht="31.9" customHeight="1" x14ac:dyDescent="0.25">
      <c r="B318" s="61">
        <f t="shared" si="57"/>
        <v>0</v>
      </c>
      <c r="C318" s="61" t="str">
        <f t="shared" si="69"/>
        <v/>
      </c>
      <c r="D318" s="61">
        <v>304</v>
      </c>
      <c r="E318" s="61" t="str">
        <f>IF(ISNUMBER(SMALL(Order_Form!$D:$D,1+($D318))),(VLOOKUP(SMALL(Order_Form!$D:$D,1+($D318)),Order_Form!$C:$Q,3,FALSE)),"")</f>
        <v/>
      </c>
      <c r="G318" s="64" t="str">
        <f>IFERROR(IF(E318=2,$AF$1,IF(AND(ISNUMBER(SMALL(Order_Form!$D:$D,1+($D318))),VLOOKUP(SMALL(Order_Form!$D:$D,1+($D318)),Order_Form!$C:$Q,6,FALSE)&gt;0),(VLOOKUP(SMALL(Order_Form!$D:$D,1+($D318)),Order_Form!$C:$Q,6,FALSE)),"")),"")</f>
        <v/>
      </c>
      <c r="H318" s="68" t="str">
        <f>IF(ISNUMBER(SMALL(Order_Form!$D:$D,1+($D318))),(VLOOKUP(SMALL(Order_Form!$D:$D,1+($D318)),Order_Form!$C:$Q,7,FALSE)),"")</f>
        <v/>
      </c>
      <c r="I318" s="61"/>
      <c r="J318" s="61"/>
      <c r="K318" s="61"/>
      <c r="L318" s="73" t="str">
        <f t="shared" si="66"/>
        <v/>
      </c>
      <c r="M318" s="64" t="str">
        <f t="shared" si="67"/>
        <v/>
      </c>
      <c r="N318" s="73" t="str">
        <f t="shared" si="58"/>
        <v/>
      </c>
      <c r="O318" s="73" t="str">
        <f t="shared" si="59"/>
        <v/>
      </c>
      <c r="P318" s="73" t="str">
        <f t="shared" si="60"/>
        <v/>
      </c>
      <c r="Q318" s="73" t="str">
        <f t="shared" si="61"/>
        <v/>
      </c>
      <c r="R318" s="73" t="str">
        <f t="shared" si="62"/>
        <v/>
      </c>
      <c r="S318" s="64" t="str">
        <f t="shared" si="68"/>
        <v/>
      </c>
      <c r="T318" s="107" t="str">
        <f t="shared" si="63"/>
        <v/>
      </c>
      <c r="U318" s="74" t="str">
        <f t="shared" si="64"/>
        <v/>
      </c>
      <c r="V318" s="74"/>
      <c r="W318" s="74"/>
      <c r="Z318" s="61">
        <f t="shared" si="65"/>
        <v>0</v>
      </c>
    </row>
    <row r="319" spans="2:26" ht="31.9" customHeight="1" x14ac:dyDescent="0.25">
      <c r="B319" s="61">
        <f t="shared" si="57"/>
        <v>0</v>
      </c>
      <c r="C319" s="61" t="str">
        <f t="shared" si="69"/>
        <v/>
      </c>
      <c r="D319" s="61">
        <v>305</v>
      </c>
      <c r="E319" s="61" t="str">
        <f>IF(ISNUMBER(SMALL(Order_Form!$D:$D,1+($D319))),(VLOOKUP(SMALL(Order_Form!$D:$D,1+($D319)),Order_Form!$C:$Q,3,FALSE)),"")</f>
        <v/>
      </c>
      <c r="G319" s="64" t="str">
        <f>IFERROR(IF(E319=2,$AF$1,IF(AND(ISNUMBER(SMALL(Order_Form!$D:$D,1+($D319))),VLOOKUP(SMALL(Order_Form!$D:$D,1+($D319)),Order_Form!$C:$Q,6,FALSE)&gt;0),(VLOOKUP(SMALL(Order_Form!$D:$D,1+($D319)),Order_Form!$C:$Q,6,FALSE)),"")),"")</f>
        <v/>
      </c>
      <c r="H319" s="68" t="str">
        <f>IF(ISNUMBER(SMALL(Order_Form!$D:$D,1+($D319))),(VLOOKUP(SMALL(Order_Form!$D:$D,1+($D319)),Order_Form!$C:$Q,7,FALSE)),"")</f>
        <v/>
      </c>
      <c r="I319" s="61"/>
      <c r="J319" s="61"/>
      <c r="K319" s="61"/>
      <c r="L319" s="73" t="str">
        <f t="shared" si="66"/>
        <v/>
      </c>
      <c r="M319" s="64" t="str">
        <f t="shared" si="67"/>
        <v/>
      </c>
      <c r="N319" s="73" t="str">
        <f t="shared" si="58"/>
        <v/>
      </c>
      <c r="O319" s="73" t="str">
        <f t="shared" si="59"/>
        <v/>
      </c>
      <c r="P319" s="73" t="str">
        <f t="shared" si="60"/>
        <v/>
      </c>
      <c r="Q319" s="73" t="str">
        <f t="shared" si="61"/>
        <v/>
      </c>
      <c r="R319" s="73" t="str">
        <f t="shared" si="62"/>
        <v/>
      </c>
      <c r="S319" s="64" t="str">
        <f t="shared" si="68"/>
        <v/>
      </c>
      <c r="T319" s="107" t="str">
        <f t="shared" si="63"/>
        <v/>
      </c>
      <c r="U319" s="74" t="str">
        <f t="shared" si="64"/>
        <v/>
      </c>
      <c r="V319" s="74"/>
      <c r="W319" s="74"/>
      <c r="Z319" s="61">
        <f t="shared" si="65"/>
        <v>0</v>
      </c>
    </row>
    <row r="320" spans="2:26" ht="31.9" customHeight="1" x14ac:dyDescent="0.25">
      <c r="B320" s="61">
        <f t="shared" si="57"/>
        <v>0</v>
      </c>
      <c r="C320" s="61" t="str">
        <f t="shared" si="69"/>
        <v/>
      </c>
      <c r="D320" s="61">
        <v>306</v>
      </c>
      <c r="E320" s="61" t="str">
        <f>IF(ISNUMBER(SMALL(Order_Form!$D:$D,1+($D320))),(VLOOKUP(SMALL(Order_Form!$D:$D,1+($D320)),Order_Form!$C:$Q,3,FALSE)),"")</f>
        <v/>
      </c>
      <c r="G320" s="64" t="str">
        <f>IFERROR(IF(E320=2,$AF$1,IF(AND(ISNUMBER(SMALL(Order_Form!$D:$D,1+($D320))),VLOOKUP(SMALL(Order_Form!$D:$D,1+($D320)),Order_Form!$C:$Q,6,FALSE)&gt;0),(VLOOKUP(SMALL(Order_Form!$D:$D,1+($D320)),Order_Form!$C:$Q,6,FALSE)),"")),"")</f>
        <v/>
      </c>
      <c r="H320" s="68" t="str">
        <f>IF(ISNUMBER(SMALL(Order_Form!$D:$D,1+($D320))),(VLOOKUP(SMALL(Order_Form!$D:$D,1+($D320)),Order_Form!$C:$Q,7,FALSE)),"")</f>
        <v/>
      </c>
      <c r="I320" s="61"/>
      <c r="J320" s="61"/>
      <c r="K320" s="61"/>
      <c r="L320" s="73" t="str">
        <f t="shared" si="66"/>
        <v/>
      </c>
      <c r="M320" s="64" t="str">
        <f t="shared" si="67"/>
        <v/>
      </c>
      <c r="N320" s="73" t="str">
        <f t="shared" si="58"/>
        <v/>
      </c>
      <c r="O320" s="73" t="str">
        <f t="shared" si="59"/>
        <v/>
      </c>
      <c r="P320" s="73" t="str">
        <f t="shared" si="60"/>
        <v/>
      </c>
      <c r="Q320" s="73" t="str">
        <f t="shared" si="61"/>
        <v/>
      </c>
      <c r="R320" s="73" t="str">
        <f t="shared" si="62"/>
        <v/>
      </c>
      <c r="S320" s="64" t="str">
        <f t="shared" si="68"/>
        <v/>
      </c>
      <c r="T320" s="107" t="str">
        <f t="shared" si="63"/>
        <v/>
      </c>
      <c r="U320" s="74" t="str">
        <f t="shared" si="64"/>
        <v/>
      </c>
      <c r="V320" s="74"/>
      <c r="W320" s="74"/>
      <c r="Z320" s="61">
        <f t="shared" si="65"/>
        <v>0</v>
      </c>
    </row>
    <row r="321" spans="2:26" ht="31.9" customHeight="1" x14ac:dyDescent="0.25">
      <c r="B321" s="61">
        <f t="shared" si="57"/>
        <v>0</v>
      </c>
      <c r="C321" s="61" t="str">
        <f t="shared" si="69"/>
        <v/>
      </c>
      <c r="D321" s="61">
        <v>307</v>
      </c>
      <c r="E321" s="61" t="str">
        <f>IF(ISNUMBER(SMALL(Order_Form!$D:$D,1+($D321))),(VLOOKUP(SMALL(Order_Form!$D:$D,1+($D321)),Order_Form!$C:$Q,3,FALSE)),"")</f>
        <v/>
      </c>
      <c r="G321" s="64" t="str">
        <f>IFERROR(IF(E321=2,$AF$1,IF(AND(ISNUMBER(SMALL(Order_Form!$D:$D,1+($D321))),VLOOKUP(SMALL(Order_Form!$D:$D,1+($D321)),Order_Form!$C:$Q,6,FALSE)&gt;0),(VLOOKUP(SMALL(Order_Form!$D:$D,1+($D321)),Order_Form!$C:$Q,6,FALSE)),"")),"")</f>
        <v/>
      </c>
      <c r="H321" s="68" t="str">
        <f>IF(ISNUMBER(SMALL(Order_Form!$D:$D,1+($D321))),(VLOOKUP(SMALL(Order_Form!$D:$D,1+($D321)),Order_Form!$C:$Q,7,FALSE)),"")</f>
        <v/>
      </c>
      <c r="I321" s="61"/>
      <c r="J321" s="61"/>
      <c r="K321" s="61"/>
      <c r="L321" s="73" t="str">
        <f t="shared" si="66"/>
        <v/>
      </c>
      <c r="M321" s="64" t="str">
        <f t="shared" si="67"/>
        <v/>
      </c>
      <c r="N321" s="73" t="str">
        <f t="shared" si="58"/>
        <v/>
      </c>
      <c r="O321" s="73" t="str">
        <f t="shared" si="59"/>
        <v/>
      </c>
      <c r="P321" s="73" t="str">
        <f t="shared" si="60"/>
        <v/>
      </c>
      <c r="Q321" s="73" t="str">
        <f t="shared" si="61"/>
        <v/>
      </c>
      <c r="R321" s="73" t="str">
        <f t="shared" si="62"/>
        <v/>
      </c>
      <c r="S321" s="64" t="str">
        <f t="shared" si="68"/>
        <v/>
      </c>
      <c r="T321" s="107" t="str">
        <f t="shared" si="63"/>
        <v/>
      </c>
      <c r="U321" s="74" t="str">
        <f t="shared" si="64"/>
        <v/>
      </c>
      <c r="V321" s="74"/>
      <c r="W321" s="74"/>
      <c r="Z321" s="61">
        <f t="shared" si="65"/>
        <v>0</v>
      </c>
    </row>
    <row r="322" spans="2:26" ht="31.9" customHeight="1" x14ac:dyDescent="0.25">
      <c r="B322" s="61">
        <f t="shared" si="57"/>
        <v>0</v>
      </c>
      <c r="C322" s="61" t="str">
        <f t="shared" si="69"/>
        <v/>
      </c>
      <c r="D322" s="61">
        <v>308</v>
      </c>
      <c r="E322" s="61" t="str">
        <f>IF(ISNUMBER(SMALL(Order_Form!$D:$D,1+($D322))),(VLOOKUP(SMALL(Order_Form!$D:$D,1+($D322)),Order_Form!$C:$Q,3,FALSE)),"")</f>
        <v/>
      </c>
      <c r="G322" s="64" t="str">
        <f>IFERROR(IF(E322=2,$AF$1,IF(AND(ISNUMBER(SMALL(Order_Form!$D:$D,1+($D322))),VLOOKUP(SMALL(Order_Form!$D:$D,1+($D322)),Order_Form!$C:$Q,6,FALSE)&gt;0),(VLOOKUP(SMALL(Order_Form!$D:$D,1+($D322)),Order_Form!$C:$Q,6,FALSE)),"")),"")</f>
        <v/>
      </c>
      <c r="H322" s="68" t="str">
        <f>IF(ISNUMBER(SMALL(Order_Form!$D:$D,1+($D322))),(VLOOKUP(SMALL(Order_Form!$D:$D,1+($D322)),Order_Form!$C:$Q,7,FALSE)),"")</f>
        <v/>
      </c>
      <c r="I322" s="61"/>
      <c r="J322" s="61"/>
      <c r="K322" s="61"/>
      <c r="L322" s="73" t="str">
        <f t="shared" si="66"/>
        <v/>
      </c>
      <c r="M322" s="64" t="str">
        <f t="shared" si="67"/>
        <v/>
      </c>
      <c r="N322" s="73" t="str">
        <f t="shared" si="58"/>
        <v/>
      </c>
      <c r="O322" s="73" t="str">
        <f t="shared" si="59"/>
        <v/>
      </c>
      <c r="P322" s="73" t="str">
        <f t="shared" si="60"/>
        <v/>
      </c>
      <c r="Q322" s="73" t="str">
        <f t="shared" si="61"/>
        <v/>
      </c>
      <c r="R322" s="73" t="str">
        <f t="shared" si="62"/>
        <v/>
      </c>
      <c r="S322" s="64" t="str">
        <f t="shared" si="68"/>
        <v/>
      </c>
      <c r="T322" s="107" t="str">
        <f t="shared" si="63"/>
        <v/>
      </c>
      <c r="U322" s="74" t="str">
        <f t="shared" si="64"/>
        <v/>
      </c>
      <c r="V322" s="74"/>
      <c r="W322" s="74"/>
      <c r="Z322" s="61">
        <f t="shared" si="65"/>
        <v>0</v>
      </c>
    </row>
    <row r="323" spans="2:26" ht="31.9" customHeight="1" x14ac:dyDescent="0.25">
      <c r="B323" s="61">
        <f t="shared" si="57"/>
        <v>0</v>
      </c>
      <c r="C323" s="61" t="str">
        <f t="shared" si="69"/>
        <v/>
      </c>
      <c r="D323" s="61">
        <v>309</v>
      </c>
      <c r="E323" s="61" t="str">
        <f>IF(ISNUMBER(SMALL(Order_Form!$D:$D,1+($D323))),(VLOOKUP(SMALL(Order_Form!$D:$D,1+($D323)),Order_Form!$C:$Q,3,FALSE)),"")</f>
        <v/>
      </c>
      <c r="G323" s="64" t="str">
        <f>IFERROR(IF(E323=2,$AF$1,IF(AND(ISNUMBER(SMALL(Order_Form!$D:$D,1+($D323))),VLOOKUP(SMALL(Order_Form!$D:$D,1+($D323)),Order_Form!$C:$Q,6,FALSE)&gt;0),(VLOOKUP(SMALL(Order_Form!$D:$D,1+($D323)),Order_Form!$C:$Q,6,FALSE)),"")),"")</f>
        <v/>
      </c>
      <c r="H323" s="68" t="str">
        <f>IF(ISNUMBER(SMALL(Order_Form!$D:$D,1+($D323))),(VLOOKUP(SMALL(Order_Form!$D:$D,1+($D323)),Order_Form!$C:$Q,7,FALSE)),"")</f>
        <v/>
      </c>
      <c r="I323" s="61"/>
      <c r="J323" s="61"/>
      <c r="K323" s="61"/>
      <c r="L323" s="73" t="str">
        <f t="shared" si="66"/>
        <v/>
      </c>
      <c r="M323" s="64" t="str">
        <f t="shared" si="67"/>
        <v/>
      </c>
      <c r="N323" s="73" t="str">
        <f t="shared" si="58"/>
        <v/>
      </c>
      <c r="O323" s="73" t="str">
        <f t="shared" si="59"/>
        <v/>
      </c>
      <c r="P323" s="73" t="str">
        <f t="shared" si="60"/>
        <v/>
      </c>
      <c r="Q323" s="73" t="str">
        <f t="shared" si="61"/>
        <v/>
      </c>
      <c r="R323" s="73" t="str">
        <f t="shared" si="62"/>
        <v/>
      </c>
      <c r="S323" s="64" t="str">
        <f t="shared" si="68"/>
        <v/>
      </c>
      <c r="T323" s="107" t="str">
        <f t="shared" si="63"/>
        <v/>
      </c>
      <c r="U323" s="74" t="str">
        <f t="shared" si="64"/>
        <v/>
      </c>
      <c r="V323" s="74"/>
      <c r="W323" s="74"/>
      <c r="Z323" s="61">
        <f t="shared" si="65"/>
        <v>0</v>
      </c>
    </row>
    <row r="324" spans="2:26" ht="31.9" customHeight="1" x14ac:dyDescent="0.25">
      <c r="B324" s="61">
        <f t="shared" si="57"/>
        <v>0</v>
      </c>
      <c r="C324" s="61" t="str">
        <f t="shared" si="69"/>
        <v/>
      </c>
      <c r="D324" s="61">
        <v>310</v>
      </c>
      <c r="E324" s="61" t="str">
        <f>IF(ISNUMBER(SMALL(Order_Form!$D:$D,1+($D324))),(VLOOKUP(SMALL(Order_Form!$D:$D,1+($D324)),Order_Form!$C:$Q,3,FALSE)),"")</f>
        <v/>
      </c>
      <c r="G324" s="64" t="str">
        <f>IFERROR(IF(E324=2,$AF$1,IF(AND(ISNUMBER(SMALL(Order_Form!$D:$D,1+($D324))),VLOOKUP(SMALL(Order_Form!$D:$D,1+($D324)),Order_Form!$C:$Q,6,FALSE)&gt;0),(VLOOKUP(SMALL(Order_Form!$D:$D,1+($D324)),Order_Form!$C:$Q,6,FALSE)),"")),"")</f>
        <v/>
      </c>
      <c r="H324" s="68" t="str">
        <f>IF(ISNUMBER(SMALL(Order_Form!$D:$D,1+($D324))),(VLOOKUP(SMALL(Order_Form!$D:$D,1+($D324)),Order_Form!$C:$Q,7,FALSE)),"")</f>
        <v/>
      </c>
      <c r="I324" s="61"/>
      <c r="J324" s="61"/>
      <c r="K324" s="61"/>
      <c r="L324" s="73" t="str">
        <f t="shared" si="66"/>
        <v/>
      </c>
      <c r="M324" s="64" t="str">
        <f t="shared" si="67"/>
        <v/>
      </c>
      <c r="N324" s="73" t="str">
        <f t="shared" si="58"/>
        <v/>
      </c>
      <c r="O324" s="73" t="str">
        <f t="shared" si="59"/>
        <v/>
      </c>
      <c r="P324" s="73" t="str">
        <f t="shared" si="60"/>
        <v/>
      </c>
      <c r="Q324" s="73" t="str">
        <f t="shared" si="61"/>
        <v/>
      </c>
      <c r="R324" s="73" t="str">
        <f t="shared" si="62"/>
        <v/>
      </c>
      <c r="S324" s="64" t="str">
        <f t="shared" si="68"/>
        <v/>
      </c>
      <c r="T324" s="107" t="str">
        <f t="shared" si="63"/>
        <v/>
      </c>
      <c r="U324" s="74" t="str">
        <f t="shared" si="64"/>
        <v/>
      </c>
      <c r="V324" s="74"/>
      <c r="W324" s="74"/>
      <c r="Z324" s="61">
        <f t="shared" si="65"/>
        <v>0</v>
      </c>
    </row>
    <row r="325" spans="2:26" ht="31.9" customHeight="1" x14ac:dyDescent="0.25">
      <c r="B325" s="61">
        <f t="shared" si="57"/>
        <v>0</v>
      </c>
      <c r="C325" s="61" t="str">
        <f t="shared" si="69"/>
        <v/>
      </c>
      <c r="D325" s="61">
        <v>311</v>
      </c>
      <c r="E325" s="61" t="str">
        <f>IF(ISNUMBER(SMALL(Order_Form!$D:$D,1+($D325))),(VLOOKUP(SMALL(Order_Form!$D:$D,1+($D325)),Order_Form!$C:$Q,3,FALSE)),"")</f>
        <v/>
      </c>
      <c r="G325" s="64" t="str">
        <f>IFERROR(IF(E325=2,$AF$1,IF(AND(ISNUMBER(SMALL(Order_Form!$D:$D,1+($D325))),VLOOKUP(SMALL(Order_Form!$D:$D,1+($D325)),Order_Form!$C:$Q,6,FALSE)&gt;0),(VLOOKUP(SMALL(Order_Form!$D:$D,1+($D325)),Order_Form!$C:$Q,6,FALSE)),"")),"")</f>
        <v/>
      </c>
      <c r="H325" s="68" t="str">
        <f>IF(ISNUMBER(SMALL(Order_Form!$D:$D,1+($D325))),(VLOOKUP(SMALL(Order_Form!$D:$D,1+($D325)),Order_Form!$C:$Q,7,FALSE)),"")</f>
        <v/>
      </c>
      <c r="I325" s="61"/>
      <c r="J325" s="61"/>
      <c r="K325" s="61"/>
      <c r="L325" s="73" t="str">
        <f t="shared" si="66"/>
        <v/>
      </c>
      <c r="M325" s="64" t="str">
        <f t="shared" si="67"/>
        <v/>
      </c>
      <c r="N325" s="73" t="str">
        <f t="shared" si="58"/>
        <v/>
      </c>
      <c r="O325" s="73" t="str">
        <f t="shared" si="59"/>
        <v/>
      </c>
      <c r="P325" s="73" t="str">
        <f t="shared" si="60"/>
        <v/>
      </c>
      <c r="Q325" s="73" t="str">
        <f t="shared" si="61"/>
        <v/>
      </c>
      <c r="R325" s="73" t="str">
        <f t="shared" si="62"/>
        <v/>
      </c>
      <c r="S325" s="64" t="str">
        <f t="shared" si="68"/>
        <v/>
      </c>
      <c r="T325" s="107" t="str">
        <f t="shared" si="63"/>
        <v/>
      </c>
      <c r="U325" s="74" t="str">
        <f t="shared" si="64"/>
        <v/>
      </c>
      <c r="V325" s="74"/>
      <c r="W325" s="74"/>
      <c r="Z325" s="61">
        <f t="shared" si="65"/>
        <v>0</v>
      </c>
    </row>
    <row r="326" spans="2:26" ht="31.9" customHeight="1" x14ac:dyDescent="0.25">
      <c r="B326" s="61">
        <f t="shared" si="57"/>
        <v>0</v>
      </c>
      <c r="C326" s="61" t="str">
        <f t="shared" si="69"/>
        <v/>
      </c>
      <c r="D326" s="61">
        <v>312</v>
      </c>
      <c r="E326" s="61" t="str">
        <f>IF(ISNUMBER(SMALL(Order_Form!$D:$D,1+($D326))),(VLOOKUP(SMALL(Order_Form!$D:$D,1+($D326)),Order_Form!$C:$Q,3,FALSE)),"")</f>
        <v/>
      </c>
      <c r="G326" s="64" t="str">
        <f>IFERROR(IF(E326=2,$AF$1,IF(AND(ISNUMBER(SMALL(Order_Form!$D:$D,1+($D326))),VLOOKUP(SMALL(Order_Form!$D:$D,1+($D326)),Order_Form!$C:$Q,6,FALSE)&gt;0),(VLOOKUP(SMALL(Order_Form!$D:$D,1+($D326)),Order_Form!$C:$Q,6,FALSE)),"")),"")</f>
        <v/>
      </c>
      <c r="H326" s="68" t="str">
        <f>IF(ISNUMBER(SMALL(Order_Form!$D:$D,1+($D326))),(VLOOKUP(SMALL(Order_Form!$D:$D,1+($D326)),Order_Form!$C:$Q,7,FALSE)),"")</f>
        <v/>
      </c>
      <c r="I326" s="61"/>
      <c r="J326" s="61"/>
      <c r="K326" s="61"/>
      <c r="L326" s="73" t="str">
        <f t="shared" si="66"/>
        <v/>
      </c>
      <c r="M326" s="64" t="str">
        <f t="shared" si="67"/>
        <v/>
      </c>
      <c r="N326" s="73" t="str">
        <f t="shared" si="58"/>
        <v/>
      </c>
      <c r="O326" s="73" t="str">
        <f t="shared" si="59"/>
        <v/>
      </c>
      <c r="P326" s="73" t="str">
        <f t="shared" si="60"/>
        <v/>
      </c>
      <c r="Q326" s="73" t="str">
        <f t="shared" si="61"/>
        <v/>
      </c>
      <c r="R326" s="73" t="str">
        <f t="shared" si="62"/>
        <v/>
      </c>
      <c r="S326" s="64" t="str">
        <f t="shared" si="68"/>
        <v/>
      </c>
      <c r="T326" s="107" t="str">
        <f t="shared" si="63"/>
        <v/>
      </c>
      <c r="U326" s="74" t="str">
        <f t="shared" si="64"/>
        <v/>
      </c>
      <c r="V326" s="74"/>
      <c r="W326" s="74"/>
      <c r="Z326" s="61">
        <f t="shared" si="65"/>
        <v>0</v>
      </c>
    </row>
    <row r="327" spans="2:26" ht="31.9" customHeight="1" x14ac:dyDescent="0.25">
      <c r="B327" s="61">
        <f t="shared" si="57"/>
        <v>0</v>
      </c>
      <c r="C327" s="61" t="str">
        <f t="shared" si="69"/>
        <v/>
      </c>
      <c r="D327" s="61">
        <v>313</v>
      </c>
      <c r="E327" s="61" t="str">
        <f>IF(ISNUMBER(SMALL(Order_Form!$D:$D,1+($D327))),(VLOOKUP(SMALL(Order_Form!$D:$D,1+($D327)),Order_Form!$C:$Q,3,FALSE)),"")</f>
        <v/>
      </c>
      <c r="G327" s="64" t="str">
        <f>IFERROR(IF(E327=2,$AF$1,IF(AND(ISNUMBER(SMALL(Order_Form!$D:$D,1+($D327))),VLOOKUP(SMALL(Order_Form!$D:$D,1+($D327)),Order_Form!$C:$Q,6,FALSE)&gt;0),(VLOOKUP(SMALL(Order_Form!$D:$D,1+($D327)),Order_Form!$C:$Q,6,FALSE)),"")),"")</f>
        <v/>
      </c>
      <c r="H327" s="68" t="str">
        <f>IF(ISNUMBER(SMALL(Order_Form!$D:$D,1+($D327))),(VLOOKUP(SMALL(Order_Form!$D:$D,1+($D327)),Order_Form!$C:$Q,7,FALSE)),"")</f>
        <v/>
      </c>
      <c r="I327" s="61"/>
      <c r="J327" s="61"/>
      <c r="K327" s="61"/>
      <c r="L327" s="73" t="str">
        <f t="shared" si="66"/>
        <v/>
      </c>
      <c r="M327" s="64" t="str">
        <f t="shared" si="67"/>
        <v/>
      </c>
      <c r="N327" s="73" t="str">
        <f t="shared" si="58"/>
        <v/>
      </c>
      <c r="O327" s="73" t="str">
        <f t="shared" si="59"/>
        <v/>
      </c>
      <c r="P327" s="73" t="str">
        <f t="shared" si="60"/>
        <v/>
      </c>
      <c r="Q327" s="73" t="str">
        <f t="shared" si="61"/>
        <v/>
      </c>
      <c r="R327" s="73" t="str">
        <f t="shared" si="62"/>
        <v/>
      </c>
      <c r="S327" s="64" t="str">
        <f t="shared" si="68"/>
        <v/>
      </c>
      <c r="T327" s="107" t="str">
        <f t="shared" si="63"/>
        <v/>
      </c>
      <c r="U327" s="74" t="str">
        <f t="shared" si="64"/>
        <v/>
      </c>
      <c r="V327" s="74"/>
      <c r="W327" s="74"/>
      <c r="Z327" s="61">
        <f t="shared" si="65"/>
        <v>0</v>
      </c>
    </row>
    <row r="328" spans="2:26" ht="31.9" customHeight="1" x14ac:dyDescent="0.25">
      <c r="B328" s="61">
        <f t="shared" si="57"/>
        <v>0</v>
      </c>
      <c r="C328" s="61" t="str">
        <f t="shared" si="69"/>
        <v/>
      </c>
      <c r="D328" s="61">
        <v>314</v>
      </c>
      <c r="E328" s="61" t="str">
        <f>IF(ISNUMBER(SMALL(Order_Form!$D:$D,1+($D328))),(VLOOKUP(SMALL(Order_Form!$D:$D,1+($D328)),Order_Form!$C:$Q,3,FALSE)),"")</f>
        <v/>
      </c>
      <c r="G328" s="64" t="str">
        <f>IFERROR(IF(E328=2,$AF$1,IF(AND(ISNUMBER(SMALL(Order_Form!$D:$D,1+($D328))),VLOOKUP(SMALL(Order_Form!$D:$D,1+($D328)),Order_Form!$C:$Q,6,FALSE)&gt;0),(VLOOKUP(SMALL(Order_Form!$D:$D,1+($D328)),Order_Form!$C:$Q,6,FALSE)),"")),"")</f>
        <v/>
      </c>
      <c r="H328" s="68" t="str">
        <f>IF(ISNUMBER(SMALL(Order_Form!$D:$D,1+($D328))),(VLOOKUP(SMALL(Order_Form!$D:$D,1+($D328)),Order_Form!$C:$Q,7,FALSE)),"")</f>
        <v/>
      </c>
      <c r="I328" s="61"/>
      <c r="J328" s="61"/>
      <c r="K328" s="61"/>
      <c r="L328" s="73" t="str">
        <f t="shared" si="66"/>
        <v/>
      </c>
      <c r="M328" s="64" t="str">
        <f t="shared" si="67"/>
        <v/>
      </c>
      <c r="N328" s="73" t="str">
        <f t="shared" si="58"/>
        <v/>
      </c>
      <c r="O328" s="73" t="str">
        <f t="shared" si="59"/>
        <v/>
      </c>
      <c r="P328" s="73" t="str">
        <f t="shared" si="60"/>
        <v/>
      </c>
      <c r="Q328" s="73" t="str">
        <f t="shared" si="61"/>
        <v/>
      </c>
      <c r="R328" s="73" t="str">
        <f t="shared" si="62"/>
        <v/>
      </c>
      <c r="S328" s="64" t="str">
        <f t="shared" si="68"/>
        <v/>
      </c>
      <c r="T328" s="107" t="str">
        <f t="shared" si="63"/>
        <v/>
      </c>
      <c r="U328" s="74" t="str">
        <f t="shared" si="64"/>
        <v/>
      </c>
      <c r="V328" s="74"/>
      <c r="W328" s="74"/>
      <c r="Z328" s="61">
        <f t="shared" si="65"/>
        <v>0</v>
      </c>
    </row>
    <row r="329" spans="2:26" ht="31.9" customHeight="1" x14ac:dyDescent="0.25">
      <c r="B329" s="61">
        <f t="shared" si="57"/>
        <v>0</v>
      </c>
      <c r="C329" s="61" t="str">
        <f t="shared" si="69"/>
        <v/>
      </c>
      <c r="D329" s="61">
        <v>315</v>
      </c>
      <c r="E329" s="61" t="str">
        <f>IF(ISNUMBER(SMALL(Order_Form!$D:$D,1+($D329))),(VLOOKUP(SMALL(Order_Form!$D:$D,1+($D329)),Order_Form!$C:$Q,3,FALSE)),"")</f>
        <v/>
      </c>
      <c r="G329" s="64" t="str">
        <f>IFERROR(IF(E329=2,$AF$1,IF(AND(ISNUMBER(SMALL(Order_Form!$D:$D,1+($D329))),VLOOKUP(SMALL(Order_Form!$D:$D,1+($D329)),Order_Form!$C:$Q,6,FALSE)&gt;0),(VLOOKUP(SMALL(Order_Form!$D:$D,1+($D329)),Order_Form!$C:$Q,6,FALSE)),"")),"")</f>
        <v/>
      </c>
      <c r="H329" s="68" t="str">
        <f>IF(ISNUMBER(SMALL(Order_Form!$D:$D,1+($D329))),(VLOOKUP(SMALL(Order_Form!$D:$D,1+($D329)),Order_Form!$C:$Q,7,FALSE)),"")</f>
        <v/>
      </c>
      <c r="I329" s="61"/>
      <c r="J329" s="61"/>
      <c r="K329" s="61"/>
      <c r="L329" s="73" t="str">
        <f t="shared" si="66"/>
        <v/>
      </c>
      <c r="M329" s="64" t="str">
        <f t="shared" si="67"/>
        <v/>
      </c>
      <c r="N329" s="73" t="str">
        <f t="shared" si="58"/>
        <v/>
      </c>
      <c r="O329" s="73" t="str">
        <f t="shared" si="59"/>
        <v/>
      </c>
      <c r="P329" s="73" t="str">
        <f t="shared" si="60"/>
        <v/>
      </c>
      <c r="Q329" s="73" t="str">
        <f t="shared" si="61"/>
        <v/>
      </c>
      <c r="R329" s="73" t="str">
        <f t="shared" si="62"/>
        <v/>
      </c>
      <c r="S329" s="64" t="str">
        <f t="shared" si="68"/>
        <v/>
      </c>
      <c r="T329" s="107" t="str">
        <f t="shared" si="63"/>
        <v/>
      </c>
      <c r="U329" s="74" t="str">
        <f t="shared" si="64"/>
        <v/>
      </c>
      <c r="V329" s="74"/>
      <c r="W329" s="74"/>
      <c r="Z329" s="61">
        <f t="shared" si="65"/>
        <v>0</v>
      </c>
    </row>
    <row r="330" spans="2:26" ht="31.9" customHeight="1" x14ac:dyDescent="0.25">
      <c r="B330" s="61">
        <f t="shared" si="57"/>
        <v>0</v>
      </c>
      <c r="C330" s="61" t="str">
        <f t="shared" si="69"/>
        <v/>
      </c>
      <c r="D330" s="61">
        <v>316</v>
      </c>
      <c r="E330" s="61" t="str">
        <f>IF(ISNUMBER(SMALL(Order_Form!$D:$D,1+($D330))),(VLOOKUP(SMALL(Order_Form!$D:$D,1+($D330)),Order_Form!$C:$Q,3,FALSE)),"")</f>
        <v/>
      </c>
      <c r="G330" s="64" t="str">
        <f>IFERROR(IF(E330=2,$AF$1,IF(AND(ISNUMBER(SMALL(Order_Form!$D:$D,1+($D330))),VLOOKUP(SMALL(Order_Form!$D:$D,1+($D330)),Order_Form!$C:$Q,6,FALSE)&gt;0),(VLOOKUP(SMALL(Order_Form!$D:$D,1+($D330)),Order_Form!$C:$Q,6,FALSE)),"")),"")</f>
        <v/>
      </c>
      <c r="H330" s="68" t="str">
        <f>IF(ISNUMBER(SMALL(Order_Form!$D:$D,1+($D330))),(VLOOKUP(SMALL(Order_Form!$D:$D,1+($D330)),Order_Form!$C:$Q,7,FALSE)),"")</f>
        <v/>
      </c>
      <c r="I330" s="61"/>
      <c r="J330" s="61"/>
      <c r="K330" s="61"/>
      <c r="L330" s="73" t="str">
        <f t="shared" si="66"/>
        <v/>
      </c>
      <c r="M330" s="64" t="str">
        <f t="shared" si="67"/>
        <v/>
      </c>
      <c r="N330" s="73" t="str">
        <f t="shared" si="58"/>
        <v/>
      </c>
      <c r="O330" s="73" t="str">
        <f t="shared" si="59"/>
        <v/>
      </c>
      <c r="P330" s="73" t="str">
        <f t="shared" si="60"/>
        <v/>
      </c>
      <c r="Q330" s="73" t="str">
        <f t="shared" si="61"/>
        <v/>
      </c>
      <c r="R330" s="73" t="str">
        <f t="shared" si="62"/>
        <v/>
      </c>
      <c r="S330" s="64" t="str">
        <f t="shared" si="68"/>
        <v/>
      </c>
      <c r="T330" s="107" t="str">
        <f t="shared" si="63"/>
        <v/>
      </c>
      <c r="U330" s="74" t="str">
        <f t="shared" si="64"/>
        <v/>
      </c>
      <c r="V330" s="74"/>
      <c r="W330" s="74"/>
      <c r="Z330" s="61">
        <f t="shared" si="65"/>
        <v>0</v>
      </c>
    </row>
    <row r="331" spans="2:26" ht="31.9" customHeight="1" x14ac:dyDescent="0.25">
      <c r="B331" s="61">
        <f t="shared" si="57"/>
        <v>0</v>
      </c>
      <c r="C331" s="61" t="str">
        <f t="shared" si="69"/>
        <v/>
      </c>
      <c r="D331" s="61">
        <v>317</v>
      </c>
      <c r="E331" s="61" t="str">
        <f>IF(ISNUMBER(SMALL(Order_Form!$D:$D,1+($D331))),(VLOOKUP(SMALL(Order_Form!$D:$D,1+($D331)),Order_Form!$C:$Q,3,FALSE)),"")</f>
        <v/>
      </c>
      <c r="G331" s="64" t="str">
        <f>IFERROR(IF(E331=2,$AF$1,IF(AND(ISNUMBER(SMALL(Order_Form!$D:$D,1+($D331))),VLOOKUP(SMALL(Order_Form!$D:$D,1+($D331)),Order_Form!$C:$Q,6,FALSE)&gt;0),(VLOOKUP(SMALL(Order_Form!$D:$D,1+($D331)),Order_Form!$C:$Q,6,FALSE)),"")),"")</f>
        <v/>
      </c>
      <c r="H331" s="68" t="str">
        <f>IF(ISNUMBER(SMALL(Order_Form!$D:$D,1+($D331))),(VLOOKUP(SMALL(Order_Form!$D:$D,1+($D331)),Order_Form!$C:$Q,7,FALSE)),"")</f>
        <v/>
      </c>
      <c r="I331" s="61"/>
      <c r="J331" s="61"/>
      <c r="K331" s="61"/>
      <c r="L331" s="73" t="str">
        <f t="shared" si="66"/>
        <v/>
      </c>
      <c r="M331" s="64" t="str">
        <f t="shared" si="67"/>
        <v/>
      </c>
      <c r="N331" s="73" t="str">
        <f t="shared" si="58"/>
        <v/>
      </c>
      <c r="O331" s="73" t="str">
        <f t="shared" si="59"/>
        <v/>
      </c>
      <c r="P331" s="73" t="str">
        <f t="shared" si="60"/>
        <v/>
      </c>
      <c r="Q331" s="73" t="str">
        <f t="shared" si="61"/>
        <v/>
      </c>
      <c r="R331" s="73" t="str">
        <f t="shared" si="62"/>
        <v/>
      </c>
      <c r="S331" s="64" t="str">
        <f t="shared" si="68"/>
        <v/>
      </c>
      <c r="T331" s="107" t="str">
        <f t="shared" si="63"/>
        <v/>
      </c>
      <c r="U331" s="74" t="str">
        <f t="shared" si="64"/>
        <v/>
      </c>
      <c r="V331" s="74"/>
      <c r="W331" s="74"/>
      <c r="Z331" s="61">
        <f t="shared" si="65"/>
        <v>0</v>
      </c>
    </row>
    <row r="332" spans="2:26" ht="31.9" customHeight="1" x14ac:dyDescent="0.25">
      <c r="B332" s="61">
        <f t="shared" si="57"/>
        <v>0</v>
      </c>
      <c r="C332" s="61" t="str">
        <f t="shared" si="69"/>
        <v/>
      </c>
      <c r="D332" s="61">
        <v>318</v>
      </c>
      <c r="E332" s="61" t="str">
        <f>IF(ISNUMBER(SMALL(Order_Form!$D:$D,1+($D332))),(VLOOKUP(SMALL(Order_Form!$D:$D,1+($D332)),Order_Form!$C:$Q,3,FALSE)),"")</f>
        <v/>
      </c>
      <c r="G332" s="64" t="str">
        <f>IFERROR(IF(E332=2,$AF$1,IF(AND(ISNUMBER(SMALL(Order_Form!$D:$D,1+($D332))),VLOOKUP(SMALL(Order_Form!$D:$D,1+($D332)),Order_Form!$C:$Q,6,FALSE)&gt;0),(VLOOKUP(SMALL(Order_Form!$D:$D,1+($D332)),Order_Form!$C:$Q,6,FALSE)),"")),"")</f>
        <v/>
      </c>
      <c r="H332" s="68" t="str">
        <f>IF(ISNUMBER(SMALL(Order_Form!$D:$D,1+($D332))),(VLOOKUP(SMALL(Order_Form!$D:$D,1+($D332)),Order_Form!$C:$Q,7,FALSE)),"")</f>
        <v/>
      </c>
      <c r="I332" s="61"/>
      <c r="J332" s="61"/>
      <c r="K332" s="61"/>
      <c r="L332" s="73" t="str">
        <f t="shared" si="66"/>
        <v/>
      </c>
      <c r="M332" s="64" t="str">
        <f t="shared" si="67"/>
        <v/>
      </c>
      <c r="N332" s="73" t="str">
        <f t="shared" si="58"/>
        <v/>
      </c>
      <c r="O332" s="73" t="str">
        <f t="shared" si="59"/>
        <v/>
      </c>
      <c r="P332" s="73" t="str">
        <f t="shared" si="60"/>
        <v/>
      </c>
      <c r="Q332" s="73" t="str">
        <f t="shared" si="61"/>
        <v/>
      </c>
      <c r="R332" s="73" t="str">
        <f t="shared" si="62"/>
        <v/>
      </c>
      <c r="S332" s="64" t="str">
        <f t="shared" si="68"/>
        <v/>
      </c>
      <c r="T332" s="107" t="str">
        <f t="shared" si="63"/>
        <v/>
      </c>
      <c r="U332" s="74" t="str">
        <f t="shared" si="64"/>
        <v/>
      </c>
      <c r="V332" s="74"/>
      <c r="W332" s="74"/>
      <c r="Z332" s="61">
        <f t="shared" si="65"/>
        <v>0</v>
      </c>
    </row>
    <row r="333" spans="2:26" ht="31.9" customHeight="1" x14ac:dyDescent="0.25">
      <c r="B333" s="61">
        <f t="shared" si="57"/>
        <v>0</v>
      </c>
      <c r="C333" s="61" t="str">
        <f t="shared" si="69"/>
        <v/>
      </c>
      <c r="D333" s="61">
        <v>319</v>
      </c>
      <c r="E333" s="61" t="str">
        <f>IF(ISNUMBER(SMALL(Order_Form!$D:$D,1+($D333))),(VLOOKUP(SMALL(Order_Form!$D:$D,1+($D333)),Order_Form!$C:$Q,3,FALSE)),"")</f>
        <v/>
      </c>
      <c r="G333" s="64" t="str">
        <f>IFERROR(IF(E333=2,$AF$1,IF(AND(ISNUMBER(SMALL(Order_Form!$D:$D,1+($D333))),VLOOKUP(SMALL(Order_Form!$D:$D,1+($D333)),Order_Form!$C:$Q,6,FALSE)&gt;0),(VLOOKUP(SMALL(Order_Form!$D:$D,1+($D333)),Order_Form!$C:$Q,6,FALSE)),"")),"")</f>
        <v/>
      </c>
      <c r="H333" s="68" t="str">
        <f>IF(ISNUMBER(SMALL(Order_Form!$D:$D,1+($D333))),(VLOOKUP(SMALL(Order_Form!$D:$D,1+($D333)),Order_Form!$C:$Q,7,FALSE)),"")</f>
        <v/>
      </c>
      <c r="I333" s="61"/>
      <c r="J333" s="61"/>
      <c r="K333" s="61"/>
      <c r="L333" s="73" t="str">
        <f t="shared" si="66"/>
        <v/>
      </c>
      <c r="M333" s="64" t="str">
        <f t="shared" si="67"/>
        <v/>
      </c>
      <c r="N333" s="73" t="str">
        <f t="shared" si="58"/>
        <v/>
      </c>
      <c r="O333" s="73" t="str">
        <f t="shared" si="59"/>
        <v/>
      </c>
      <c r="P333" s="73" t="str">
        <f t="shared" si="60"/>
        <v/>
      </c>
      <c r="Q333" s="73" t="str">
        <f t="shared" si="61"/>
        <v/>
      </c>
      <c r="R333" s="73" t="str">
        <f t="shared" si="62"/>
        <v/>
      </c>
      <c r="S333" s="64" t="str">
        <f t="shared" si="68"/>
        <v/>
      </c>
      <c r="T333" s="107" t="str">
        <f t="shared" si="63"/>
        <v/>
      </c>
      <c r="U333" s="74" t="str">
        <f t="shared" si="64"/>
        <v/>
      </c>
      <c r="V333" s="74"/>
      <c r="W333" s="74"/>
      <c r="Z333" s="61">
        <f t="shared" si="65"/>
        <v>0</v>
      </c>
    </row>
    <row r="334" spans="2:26" ht="31.9" customHeight="1" x14ac:dyDescent="0.25">
      <c r="B334" s="61">
        <f t="shared" ref="B334:B397" si="70">IF(AND(G334&gt;0,ISNONTEXT(G334)),1,0)</f>
        <v>0</v>
      </c>
      <c r="C334" s="61" t="str">
        <f t="shared" si="69"/>
        <v/>
      </c>
      <c r="D334" s="61">
        <v>320</v>
      </c>
      <c r="E334" s="61" t="str">
        <f>IF(ISNUMBER(SMALL(Order_Form!$D:$D,1+($D334))),(VLOOKUP(SMALL(Order_Form!$D:$D,1+($D334)),Order_Form!$C:$Q,3,FALSE)),"")</f>
        <v/>
      </c>
      <c r="G334" s="64" t="str">
        <f>IFERROR(IF(E334=2,$AF$1,IF(AND(ISNUMBER(SMALL(Order_Form!$D:$D,1+($D334))),VLOOKUP(SMALL(Order_Form!$D:$D,1+($D334)),Order_Form!$C:$Q,6,FALSE)&gt;0),(VLOOKUP(SMALL(Order_Form!$D:$D,1+($D334)),Order_Form!$C:$Q,6,FALSE)),"")),"")</f>
        <v/>
      </c>
      <c r="H334" s="68" t="str">
        <f>IF(ISNUMBER(SMALL(Order_Form!$D:$D,1+($D334))),(VLOOKUP(SMALL(Order_Form!$D:$D,1+($D334)),Order_Form!$C:$Q,7,FALSE)),"")</f>
        <v/>
      </c>
      <c r="I334" s="61"/>
      <c r="J334" s="61"/>
      <c r="K334" s="61"/>
      <c r="L334" s="73" t="str">
        <f t="shared" si="66"/>
        <v/>
      </c>
      <c r="M334" s="64" t="str">
        <f t="shared" si="67"/>
        <v/>
      </c>
      <c r="N334" s="73" t="str">
        <f t="shared" ref="N334:N397" si="71">IF($E334=2,$AH$1,"")</f>
        <v/>
      </c>
      <c r="O334" s="73" t="str">
        <f t="shared" ref="O334:O397" si="72">IF($E334=2,$AI$1,"")</f>
        <v/>
      </c>
      <c r="P334" s="73" t="str">
        <f t="shared" ref="P334:P397" si="73">IF($E334=2,$AK$1,"")</f>
        <v/>
      </c>
      <c r="Q334" s="73" t="str">
        <f t="shared" ref="Q334:Q397" si="74">IF($E334=2,$AL$1,"")</f>
        <v/>
      </c>
      <c r="R334" s="73" t="str">
        <f t="shared" ref="R334:R397" si="75">IF($E334=2,$AM$1,"")</f>
        <v/>
      </c>
      <c r="S334" s="64" t="str">
        <f t="shared" si="68"/>
        <v/>
      </c>
      <c r="T334" s="107" t="str">
        <f t="shared" ref="T334:T397" si="76">IF($E334=2,$AJ$1,"")</f>
        <v/>
      </c>
      <c r="U334" s="74" t="str">
        <f t="shared" ref="U334:U397" si="77">IF($E334=2,$AP$1,"")</f>
        <v/>
      </c>
      <c r="V334" s="74"/>
      <c r="W334" s="74"/>
      <c r="Z334" s="61">
        <f t="shared" ref="Z334:Z397" si="78">IF(OR(B334=1,E334=2),1,0)</f>
        <v>0</v>
      </c>
    </row>
    <row r="335" spans="2:26" ht="31.9" customHeight="1" x14ac:dyDescent="0.25">
      <c r="B335" s="61">
        <f t="shared" si="70"/>
        <v>0</v>
      </c>
      <c r="C335" s="61" t="str">
        <f t="shared" si="69"/>
        <v/>
      </c>
      <c r="D335" s="61">
        <v>321</v>
      </c>
      <c r="E335" s="61" t="str">
        <f>IF(ISNUMBER(SMALL(Order_Form!$D:$D,1+($D335))),(VLOOKUP(SMALL(Order_Form!$D:$D,1+($D335)),Order_Form!$C:$Q,3,FALSE)),"")</f>
        <v/>
      </c>
      <c r="G335" s="64" t="str">
        <f>IFERROR(IF(E335=2,$AF$1,IF(AND(ISNUMBER(SMALL(Order_Form!$D:$D,1+($D335))),VLOOKUP(SMALL(Order_Form!$D:$D,1+($D335)),Order_Form!$C:$Q,6,FALSE)&gt;0),(VLOOKUP(SMALL(Order_Form!$D:$D,1+($D335)),Order_Form!$C:$Q,6,FALSE)),"")),"")</f>
        <v/>
      </c>
      <c r="H335" s="68" t="str">
        <f>IF(ISNUMBER(SMALL(Order_Form!$D:$D,1+($D335))),(VLOOKUP(SMALL(Order_Form!$D:$D,1+($D335)),Order_Form!$C:$Q,7,FALSE)),"")</f>
        <v/>
      </c>
      <c r="I335" s="61"/>
      <c r="J335" s="61"/>
      <c r="K335" s="61"/>
      <c r="L335" s="73" t="str">
        <f t="shared" si="66"/>
        <v/>
      </c>
      <c r="M335" s="64" t="str">
        <f t="shared" si="67"/>
        <v/>
      </c>
      <c r="N335" s="73" t="str">
        <f t="shared" si="71"/>
        <v/>
      </c>
      <c r="O335" s="73" t="str">
        <f t="shared" si="72"/>
        <v/>
      </c>
      <c r="P335" s="73" t="str">
        <f t="shared" si="73"/>
        <v/>
      </c>
      <c r="Q335" s="73" t="str">
        <f t="shared" si="74"/>
        <v/>
      </c>
      <c r="R335" s="73" t="str">
        <f t="shared" si="75"/>
        <v/>
      </c>
      <c r="S335" s="64" t="str">
        <f t="shared" si="68"/>
        <v/>
      </c>
      <c r="T335" s="107" t="str">
        <f t="shared" si="76"/>
        <v/>
      </c>
      <c r="U335" s="74" t="str">
        <f t="shared" si="77"/>
        <v/>
      </c>
      <c r="V335" s="74"/>
      <c r="W335" s="74"/>
      <c r="Z335" s="61">
        <f t="shared" si="78"/>
        <v>0</v>
      </c>
    </row>
    <row r="336" spans="2:26" ht="31.9" customHeight="1" x14ac:dyDescent="0.25">
      <c r="B336" s="61">
        <f t="shared" si="70"/>
        <v>0</v>
      </c>
      <c r="C336" s="61" t="str">
        <f t="shared" si="69"/>
        <v/>
      </c>
      <c r="D336" s="61">
        <v>322</v>
      </c>
      <c r="E336" s="61" t="str">
        <f>IF(ISNUMBER(SMALL(Order_Form!$D:$D,1+($D336))),(VLOOKUP(SMALL(Order_Form!$D:$D,1+($D336)),Order_Form!$C:$Q,3,FALSE)),"")</f>
        <v/>
      </c>
      <c r="G336" s="64" t="str">
        <f>IFERROR(IF(E336=2,$AF$1,IF(AND(ISNUMBER(SMALL(Order_Form!$D:$D,1+($D336))),VLOOKUP(SMALL(Order_Form!$D:$D,1+($D336)),Order_Form!$C:$Q,6,FALSE)&gt;0),(VLOOKUP(SMALL(Order_Form!$D:$D,1+($D336)),Order_Form!$C:$Q,6,FALSE)),"")),"")</f>
        <v/>
      </c>
      <c r="H336" s="68" t="str">
        <f>IF(ISNUMBER(SMALL(Order_Form!$D:$D,1+($D336))),(VLOOKUP(SMALL(Order_Form!$D:$D,1+($D336)),Order_Form!$C:$Q,7,FALSE)),"")</f>
        <v/>
      </c>
      <c r="I336" s="61"/>
      <c r="J336" s="61"/>
      <c r="K336" s="61"/>
      <c r="L336" s="73" t="str">
        <f t="shared" si="66"/>
        <v/>
      </c>
      <c r="M336" s="64" t="str">
        <f t="shared" si="67"/>
        <v/>
      </c>
      <c r="N336" s="73" t="str">
        <f t="shared" si="71"/>
        <v/>
      </c>
      <c r="O336" s="73" t="str">
        <f t="shared" si="72"/>
        <v/>
      </c>
      <c r="P336" s="73" t="str">
        <f t="shared" si="73"/>
        <v/>
      </c>
      <c r="Q336" s="73" t="str">
        <f t="shared" si="74"/>
        <v/>
      </c>
      <c r="R336" s="73" t="str">
        <f t="shared" si="75"/>
        <v/>
      </c>
      <c r="S336" s="64" t="str">
        <f t="shared" si="68"/>
        <v/>
      </c>
      <c r="T336" s="107" t="str">
        <f t="shared" si="76"/>
        <v/>
      </c>
      <c r="U336" s="74" t="str">
        <f t="shared" si="77"/>
        <v/>
      </c>
      <c r="V336" s="74"/>
      <c r="W336" s="74"/>
      <c r="Z336" s="61">
        <f t="shared" si="78"/>
        <v>0</v>
      </c>
    </row>
    <row r="337" spans="2:26" ht="31.9" customHeight="1" x14ac:dyDescent="0.25">
      <c r="B337" s="61">
        <f t="shared" si="70"/>
        <v>0</v>
      </c>
      <c r="C337" s="61" t="str">
        <f t="shared" si="69"/>
        <v/>
      </c>
      <c r="D337" s="61">
        <v>323</v>
      </c>
      <c r="E337" s="61" t="str">
        <f>IF(ISNUMBER(SMALL(Order_Form!$D:$D,1+($D337))),(VLOOKUP(SMALL(Order_Form!$D:$D,1+($D337)),Order_Form!$C:$Q,3,FALSE)),"")</f>
        <v/>
      </c>
      <c r="G337" s="64" t="str">
        <f>IFERROR(IF(E337=2,$AF$1,IF(AND(ISNUMBER(SMALL(Order_Form!$D:$D,1+($D337))),VLOOKUP(SMALL(Order_Form!$D:$D,1+($D337)),Order_Form!$C:$Q,6,FALSE)&gt;0),(VLOOKUP(SMALL(Order_Form!$D:$D,1+($D337)),Order_Form!$C:$Q,6,FALSE)),"")),"")</f>
        <v/>
      </c>
      <c r="H337" s="68" t="str">
        <f>IF(ISNUMBER(SMALL(Order_Form!$D:$D,1+($D337))),(VLOOKUP(SMALL(Order_Form!$D:$D,1+($D337)),Order_Form!$C:$Q,7,FALSE)),"")</f>
        <v/>
      </c>
      <c r="I337" s="61"/>
      <c r="J337" s="61"/>
      <c r="K337" s="61"/>
      <c r="L337" s="73" t="str">
        <f t="shared" si="66"/>
        <v/>
      </c>
      <c r="M337" s="64" t="str">
        <f t="shared" si="67"/>
        <v/>
      </c>
      <c r="N337" s="73" t="str">
        <f t="shared" si="71"/>
        <v/>
      </c>
      <c r="O337" s="73" t="str">
        <f t="shared" si="72"/>
        <v/>
      </c>
      <c r="P337" s="73" t="str">
        <f t="shared" si="73"/>
        <v/>
      </c>
      <c r="Q337" s="73" t="str">
        <f t="shared" si="74"/>
        <v/>
      </c>
      <c r="R337" s="73" t="str">
        <f t="shared" si="75"/>
        <v/>
      </c>
      <c r="S337" s="64" t="str">
        <f t="shared" si="68"/>
        <v/>
      </c>
      <c r="T337" s="107" t="str">
        <f t="shared" si="76"/>
        <v/>
      </c>
      <c r="U337" s="74" t="str">
        <f t="shared" si="77"/>
        <v/>
      </c>
      <c r="V337" s="74"/>
      <c r="W337" s="74"/>
      <c r="Z337" s="61">
        <f t="shared" si="78"/>
        <v>0</v>
      </c>
    </row>
    <row r="338" spans="2:26" ht="31.9" customHeight="1" x14ac:dyDescent="0.25">
      <c r="B338" s="61">
        <f t="shared" si="70"/>
        <v>0</v>
      </c>
      <c r="C338" s="61" t="str">
        <f t="shared" si="69"/>
        <v/>
      </c>
      <c r="D338" s="61">
        <v>324</v>
      </c>
      <c r="E338" s="61" t="str">
        <f>IF(ISNUMBER(SMALL(Order_Form!$D:$D,1+($D338))),(VLOOKUP(SMALL(Order_Form!$D:$D,1+($D338)),Order_Form!$C:$Q,3,FALSE)),"")</f>
        <v/>
      </c>
      <c r="G338" s="64" t="str">
        <f>IFERROR(IF(E338=2,$AF$1,IF(AND(ISNUMBER(SMALL(Order_Form!$D:$D,1+($D338))),VLOOKUP(SMALL(Order_Form!$D:$D,1+($D338)),Order_Form!$C:$Q,6,FALSE)&gt;0),(VLOOKUP(SMALL(Order_Form!$D:$D,1+($D338)),Order_Form!$C:$Q,6,FALSE)),"")),"")</f>
        <v/>
      </c>
      <c r="H338" s="68" t="str">
        <f>IF(ISNUMBER(SMALL(Order_Form!$D:$D,1+($D338))),(VLOOKUP(SMALL(Order_Form!$D:$D,1+($D338)),Order_Form!$C:$Q,7,FALSE)),"")</f>
        <v/>
      </c>
      <c r="I338" s="61"/>
      <c r="J338" s="61"/>
      <c r="K338" s="61"/>
      <c r="L338" s="73" t="str">
        <f t="shared" si="66"/>
        <v/>
      </c>
      <c r="M338" s="64" t="str">
        <f t="shared" si="67"/>
        <v/>
      </c>
      <c r="N338" s="73" t="str">
        <f t="shared" si="71"/>
        <v/>
      </c>
      <c r="O338" s="73" t="str">
        <f t="shared" si="72"/>
        <v/>
      </c>
      <c r="P338" s="73" t="str">
        <f t="shared" si="73"/>
        <v/>
      </c>
      <c r="Q338" s="73" t="str">
        <f t="shared" si="74"/>
        <v/>
      </c>
      <c r="R338" s="73" t="str">
        <f t="shared" si="75"/>
        <v/>
      </c>
      <c r="S338" s="64" t="str">
        <f t="shared" si="68"/>
        <v/>
      </c>
      <c r="T338" s="107" t="str">
        <f t="shared" si="76"/>
        <v/>
      </c>
      <c r="U338" s="74" t="str">
        <f t="shared" si="77"/>
        <v/>
      </c>
      <c r="V338" s="74"/>
      <c r="W338" s="74"/>
      <c r="Z338" s="61">
        <f t="shared" si="78"/>
        <v>0</v>
      </c>
    </row>
    <row r="339" spans="2:26" ht="31.9" customHeight="1" x14ac:dyDescent="0.25">
      <c r="B339" s="61">
        <f t="shared" si="70"/>
        <v>0</v>
      </c>
      <c r="C339" s="61" t="str">
        <f t="shared" si="69"/>
        <v/>
      </c>
      <c r="D339" s="61">
        <v>325</v>
      </c>
      <c r="E339" s="61" t="str">
        <f>IF(ISNUMBER(SMALL(Order_Form!$D:$D,1+($D339))),(VLOOKUP(SMALL(Order_Form!$D:$D,1+($D339)),Order_Form!$C:$Q,3,FALSE)),"")</f>
        <v/>
      </c>
      <c r="G339" s="64" t="str">
        <f>IFERROR(IF(E339=2,$AF$1,IF(AND(ISNUMBER(SMALL(Order_Form!$D:$D,1+($D339))),VLOOKUP(SMALL(Order_Form!$D:$D,1+($D339)),Order_Form!$C:$Q,6,FALSE)&gt;0),(VLOOKUP(SMALL(Order_Form!$D:$D,1+($D339)),Order_Form!$C:$Q,6,FALSE)),"")),"")</f>
        <v/>
      </c>
      <c r="H339" s="68" t="str">
        <f>IF(ISNUMBER(SMALL(Order_Form!$D:$D,1+($D339))),(VLOOKUP(SMALL(Order_Form!$D:$D,1+($D339)),Order_Form!$C:$Q,7,FALSE)),"")</f>
        <v/>
      </c>
      <c r="I339" s="61"/>
      <c r="J339" s="61"/>
      <c r="K339" s="61"/>
      <c r="L339" s="73" t="str">
        <f t="shared" ref="L339:L402" si="79">IF(AND(E339=1,E340=0),"In",IF($E339=2,$AG$1,""))</f>
        <v/>
      </c>
      <c r="M339" s="64" t="str">
        <f t="shared" ref="M339:M402" si="80">IFERROR(IF(AND(E339=1,E340=0),"Used",IF($E339=2,$AN$1,IF(ISBLANK(G339),"",IF(ISNUMBER(L339),G339-L339,"")))),"")</f>
        <v/>
      </c>
      <c r="N339" s="73" t="str">
        <f t="shared" si="71"/>
        <v/>
      </c>
      <c r="O339" s="73" t="str">
        <f t="shared" si="72"/>
        <v/>
      </c>
      <c r="P339" s="73" t="str">
        <f t="shared" si="73"/>
        <v/>
      </c>
      <c r="Q339" s="73" t="str">
        <f t="shared" si="74"/>
        <v/>
      </c>
      <c r="R339" s="73" t="str">
        <f t="shared" si="75"/>
        <v/>
      </c>
      <c r="S339" s="64" t="str">
        <f t="shared" ref="S339:S402" si="81">IF(AND(E339=1,E340=0),"Tracked",IF($E339=2,$AO$1,IF(ISNUMBER(L339),SUM(N339:R339),"")))</f>
        <v/>
      </c>
      <c r="T339" s="107" t="str">
        <f t="shared" si="76"/>
        <v/>
      </c>
      <c r="U339" s="74" t="str">
        <f t="shared" si="77"/>
        <v/>
      </c>
      <c r="V339" s="74"/>
      <c r="W339" s="74"/>
      <c r="Z339" s="61">
        <f t="shared" si="78"/>
        <v>0</v>
      </c>
    </row>
    <row r="340" spans="2:26" ht="31.9" customHeight="1" x14ac:dyDescent="0.25">
      <c r="B340" s="61">
        <f t="shared" si="70"/>
        <v>0</v>
      </c>
      <c r="C340" s="61" t="str">
        <f t="shared" si="69"/>
        <v/>
      </c>
      <c r="D340" s="61">
        <v>326</v>
      </c>
      <c r="E340" s="61" t="str">
        <f>IF(ISNUMBER(SMALL(Order_Form!$D:$D,1+($D340))),(VLOOKUP(SMALL(Order_Form!$D:$D,1+($D340)),Order_Form!$C:$Q,3,FALSE)),"")</f>
        <v/>
      </c>
      <c r="G340" s="64" t="str">
        <f>IFERROR(IF(E340=2,$AF$1,IF(AND(ISNUMBER(SMALL(Order_Form!$D:$D,1+($D340))),VLOOKUP(SMALL(Order_Form!$D:$D,1+($D340)),Order_Form!$C:$Q,6,FALSE)&gt;0),(VLOOKUP(SMALL(Order_Form!$D:$D,1+($D340)),Order_Form!$C:$Q,6,FALSE)),"")),"")</f>
        <v/>
      </c>
      <c r="H340" s="68" t="str">
        <f>IF(ISNUMBER(SMALL(Order_Form!$D:$D,1+($D340))),(VLOOKUP(SMALL(Order_Form!$D:$D,1+($D340)),Order_Form!$C:$Q,7,FALSE)),"")</f>
        <v/>
      </c>
      <c r="I340" s="61"/>
      <c r="J340" s="61"/>
      <c r="K340" s="61"/>
      <c r="L340" s="73" t="str">
        <f t="shared" si="79"/>
        <v/>
      </c>
      <c r="M340" s="64" t="str">
        <f t="shared" si="80"/>
        <v/>
      </c>
      <c r="N340" s="73" t="str">
        <f t="shared" si="71"/>
        <v/>
      </c>
      <c r="O340" s="73" t="str">
        <f t="shared" si="72"/>
        <v/>
      </c>
      <c r="P340" s="73" t="str">
        <f t="shared" si="73"/>
        <v/>
      </c>
      <c r="Q340" s="73" t="str">
        <f t="shared" si="74"/>
        <v/>
      </c>
      <c r="R340" s="73" t="str">
        <f t="shared" si="75"/>
        <v/>
      </c>
      <c r="S340" s="64" t="str">
        <f t="shared" si="81"/>
        <v/>
      </c>
      <c r="T340" s="107" t="str">
        <f t="shared" si="76"/>
        <v/>
      </c>
      <c r="U340" s="74" t="str">
        <f t="shared" si="77"/>
        <v/>
      </c>
      <c r="V340" s="74"/>
      <c r="W340" s="74"/>
      <c r="Z340" s="61">
        <f t="shared" si="78"/>
        <v>0</v>
      </c>
    </row>
    <row r="341" spans="2:26" ht="31.9" customHeight="1" x14ac:dyDescent="0.25">
      <c r="B341" s="61">
        <f t="shared" si="70"/>
        <v>0</v>
      </c>
      <c r="C341" s="61" t="str">
        <f t="shared" si="69"/>
        <v/>
      </c>
      <c r="D341" s="61">
        <v>327</v>
      </c>
      <c r="E341" s="61" t="str">
        <f>IF(ISNUMBER(SMALL(Order_Form!$D:$D,1+($D341))),(VLOOKUP(SMALL(Order_Form!$D:$D,1+($D341)),Order_Form!$C:$Q,3,FALSE)),"")</f>
        <v/>
      </c>
      <c r="G341" s="64" t="str">
        <f>IFERROR(IF(E341=2,$AF$1,IF(AND(ISNUMBER(SMALL(Order_Form!$D:$D,1+($D341))),VLOOKUP(SMALL(Order_Form!$D:$D,1+($D341)),Order_Form!$C:$Q,6,FALSE)&gt;0),(VLOOKUP(SMALL(Order_Form!$D:$D,1+($D341)),Order_Form!$C:$Q,6,FALSE)),"")),"")</f>
        <v/>
      </c>
      <c r="H341" s="68" t="str">
        <f>IF(ISNUMBER(SMALL(Order_Form!$D:$D,1+($D341))),(VLOOKUP(SMALL(Order_Form!$D:$D,1+($D341)),Order_Form!$C:$Q,7,FALSE)),"")</f>
        <v/>
      </c>
      <c r="I341" s="61"/>
      <c r="J341" s="61"/>
      <c r="K341" s="61"/>
      <c r="L341" s="73" t="str">
        <f t="shared" si="79"/>
        <v/>
      </c>
      <c r="M341" s="64" t="str">
        <f t="shared" si="80"/>
        <v/>
      </c>
      <c r="N341" s="73" t="str">
        <f t="shared" si="71"/>
        <v/>
      </c>
      <c r="O341" s="73" t="str">
        <f t="shared" si="72"/>
        <v/>
      </c>
      <c r="P341" s="73" t="str">
        <f t="shared" si="73"/>
        <v/>
      </c>
      <c r="Q341" s="73" t="str">
        <f t="shared" si="74"/>
        <v/>
      </c>
      <c r="R341" s="73" t="str">
        <f t="shared" si="75"/>
        <v/>
      </c>
      <c r="S341" s="64" t="str">
        <f t="shared" si="81"/>
        <v/>
      </c>
      <c r="T341" s="107" t="str">
        <f t="shared" si="76"/>
        <v/>
      </c>
      <c r="U341" s="74" t="str">
        <f t="shared" si="77"/>
        <v/>
      </c>
      <c r="V341" s="74"/>
      <c r="W341" s="74"/>
      <c r="Z341" s="61">
        <f t="shared" si="78"/>
        <v>0</v>
      </c>
    </row>
    <row r="342" spans="2:26" ht="31.9" customHeight="1" x14ac:dyDescent="0.25">
      <c r="B342" s="61">
        <f t="shared" si="70"/>
        <v>0</v>
      </c>
      <c r="C342" s="61" t="str">
        <f t="shared" ref="C342:C405" si="82">IF(B342=1,D342,"")</f>
        <v/>
      </c>
      <c r="D342" s="61">
        <v>328</v>
      </c>
      <c r="E342" s="61" t="str">
        <f>IF(ISNUMBER(SMALL(Order_Form!$D:$D,1+($D342))),(VLOOKUP(SMALL(Order_Form!$D:$D,1+($D342)),Order_Form!$C:$Q,3,FALSE)),"")</f>
        <v/>
      </c>
      <c r="G342" s="64" t="str">
        <f>IFERROR(IF(E342=2,$AF$1,IF(AND(ISNUMBER(SMALL(Order_Form!$D:$D,1+($D342))),VLOOKUP(SMALL(Order_Form!$D:$D,1+($D342)),Order_Form!$C:$Q,6,FALSE)&gt;0),(VLOOKUP(SMALL(Order_Form!$D:$D,1+($D342)),Order_Form!$C:$Q,6,FALSE)),"")),"")</f>
        <v/>
      </c>
      <c r="H342" s="68" t="str">
        <f>IF(ISNUMBER(SMALL(Order_Form!$D:$D,1+($D342))),(VLOOKUP(SMALL(Order_Form!$D:$D,1+($D342)),Order_Form!$C:$Q,7,FALSE)),"")</f>
        <v/>
      </c>
      <c r="I342" s="61"/>
      <c r="J342" s="61"/>
      <c r="K342" s="61"/>
      <c r="L342" s="73" t="str">
        <f t="shared" si="79"/>
        <v/>
      </c>
      <c r="M342" s="64" t="str">
        <f t="shared" si="80"/>
        <v/>
      </c>
      <c r="N342" s="73" t="str">
        <f t="shared" si="71"/>
        <v/>
      </c>
      <c r="O342" s="73" t="str">
        <f t="shared" si="72"/>
        <v/>
      </c>
      <c r="P342" s="73" t="str">
        <f t="shared" si="73"/>
        <v/>
      </c>
      <c r="Q342" s="73" t="str">
        <f t="shared" si="74"/>
        <v/>
      </c>
      <c r="R342" s="73" t="str">
        <f t="shared" si="75"/>
        <v/>
      </c>
      <c r="S342" s="64" t="str">
        <f t="shared" si="81"/>
        <v/>
      </c>
      <c r="T342" s="107" t="str">
        <f t="shared" si="76"/>
        <v/>
      </c>
      <c r="U342" s="74" t="str">
        <f t="shared" si="77"/>
        <v/>
      </c>
      <c r="V342" s="74"/>
      <c r="W342" s="74"/>
      <c r="Z342" s="61">
        <f t="shared" si="78"/>
        <v>0</v>
      </c>
    </row>
    <row r="343" spans="2:26" ht="31.9" customHeight="1" x14ac:dyDescent="0.25">
      <c r="B343" s="61">
        <f t="shared" si="70"/>
        <v>0</v>
      </c>
      <c r="C343" s="61" t="str">
        <f t="shared" si="82"/>
        <v/>
      </c>
      <c r="D343" s="61">
        <v>329</v>
      </c>
      <c r="E343" s="61" t="str">
        <f>IF(ISNUMBER(SMALL(Order_Form!$D:$D,1+($D343))),(VLOOKUP(SMALL(Order_Form!$D:$D,1+($D343)),Order_Form!$C:$Q,3,FALSE)),"")</f>
        <v/>
      </c>
      <c r="G343" s="64" t="str">
        <f>IFERROR(IF(E343=2,$AF$1,IF(AND(ISNUMBER(SMALL(Order_Form!$D:$D,1+($D343))),VLOOKUP(SMALL(Order_Form!$D:$D,1+($D343)),Order_Form!$C:$Q,6,FALSE)&gt;0),(VLOOKUP(SMALL(Order_Form!$D:$D,1+($D343)),Order_Form!$C:$Q,6,FALSE)),"")),"")</f>
        <v/>
      </c>
      <c r="H343" s="68" t="str">
        <f>IF(ISNUMBER(SMALL(Order_Form!$D:$D,1+($D343))),(VLOOKUP(SMALL(Order_Form!$D:$D,1+($D343)),Order_Form!$C:$Q,7,FALSE)),"")</f>
        <v/>
      </c>
      <c r="I343" s="61"/>
      <c r="J343" s="61"/>
      <c r="K343" s="61"/>
      <c r="L343" s="73" t="str">
        <f t="shared" si="79"/>
        <v/>
      </c>
      <c r="M343" s="64" t="str">
        <f t="shared" si="80"/>
        <v/>
      </c>
      <c r="N343" s="73" t="str">
        <f t="shared" si="71"/>
        <v/>
      </c>
      <c r="O343" s="73" t="str">
        <f t="shared" si="72"/>
        <v/>
      </c>
      <c r="P343" s="73" t="str">
        <f t="shared" si="73"/>
        <v/>
      </c>
      <c r="Q343" s="73" t="str">
        <f t="shared" si="74"/>
        <v/>
      </c>
      <c r="R343" s="73" t="str">
        <f t="shared" si="75"/>
        <v/>
      </c>
      <c r="S343" s="64" t="str">
        <f t="shared" si="81"/>
        <v/>
      </c>
      <c r="T343" s="107" t="str">
        <f t="shared" si="76"/>
        <v/>
      </c>
      <c r="U343" s="74" t="str">
        <f t="shared" si="77"/>
        <v/>
      </c>
      <c r="V343" s="74"/>
      <c r="W343" s="74"/>
      <c r="Z343" s="61">
        <f t="shared" si="78"/>
        <v>0</v>
      </c>
    </row>
    <row r="344" spans="2:26" ht="31.9" customHeight="1" x14ac:dyDescent="0.25">
      <c r="B344" s="61">
        <f t="shared" si="70"/>
        <v>0</v>
      </c>
      <c r="C344" s="61" t="str">
        <f t="shared" si="82"/>
        <v/>
      </c>
      <c r="D344" s="61">
        <v>330</v>
      </c>
      <c r="E344" s="61" t="str">
        <f>IF(ISNUMBER(SMALL(Order_Form!$D:$D,1+($D344))),(VLOOKUP(SMALL(Order_Form!$D:$D,1+($D344)),Order_Form!$C:$Q,3,FALSE)),"")</f>
        <v/>
      </c>
      <c r="G344" s="64" t="str">
        <f>IFERROR(IF(E344=2,$AF$1,IF(AND(ISNUMBER(SMALL(Order_Form!$D:$D,1+($D344))),VLOOKUP(SMALL(Order_Form!$D:$D,1+($D344)),Order_Form!$C:$Q,6,FALSE)&gt;0),(VLOOKUP(SMALL(Order_Form!$D:$D,1+($D344)),Order_Form!$C:$Q,6,FALSE)),"")),"")</f>
        <v/>
      </c>
      <c r="H344" s="68" t="str">
        <f>IF(ISNUMBER(SMALL(Order_Form!$D:$D,1+($D344))),(VLOOKUP(SMALL(Order_Form!$D:$D,1+($D344)),Order_Form!$C:$Q,7,FALSE)),"")</f>
        <v/>
      </c>
      <c r="I344" s="61"/>
      <c r="J344" s="61"/>
      <c r="K344" s="61"/>
      <c r="L344" s="73" t="str">
        <f t="shared" si="79"/>
        <v/>
      </c>
      <c r="M344" s="64" t="str">
        <f t="shared" si="80"/>
        <v/>
      </c>
      <c r="N344" s="73" t="str">
        <f t="shared" si="71"/>
        <v/>
      </c>
      <c r="O344" s="73" t="str">
        <f t="shared" si="72"/>
        <v/>
      </c>
      <c r="P344" s="73" t="str">
        <f t="shared" si="73"/>
        <v/>
      </c>
      <c r="Q344" s="73" t="str">
        <f t="shared" si="74"/>
        <v/>
      </c>
      <c r="R344" s="73" t="str">
        <f t="shared" si="75"/>
        <v/>
      </c>
      <c r="S344" s="64" t="str">
        <f t="shared" si="81"/>
        <v/>
      </c>
      <c r="T344" s="107" t="str">
        <f t="shared" si="76"/>
        <v/>
      </c>
      <c r="U344" s="74" t="str">
        <f t="shared" si="77"/>
        <v/>
      </c>
      <c r="V344" s="74"/>
      <c r="W344" s="74"/>
      <c r="Z344" s="61">
        <f t="shared" si="78"/>
        <v>0</v>
      </c>
    </row>
    <row r="345" spans="2:26" ht="31.9" customHeight="1" x14ac:dyDescent="0.25">
      <c r="B345" s="61">
        <f t="shared" si="70"/>
        <v>0</v>
      </c>
      <c r="C345" s="61" t="str">
        <f t="shared" si="82"/>
        <v/>
      </c>
      <c r="D345" s="61">
        <v>331</v>
      </c>
      <c r="E345" s="61" t="str">
        <f>IF(ISNUMBER(SMALL(Order_Form!$D:$D,1+($D345))),(VLOOKUP(SMALL(Order_Form!$D:$D,1+($D345)),Order_Form!$C:$Q,3,FALSE)),"")</f>
        <v/>
      </c>
      <c r="G345" s="64" t="str">
        <f>IFERROR(IF(E345=2,$AF$1,IF(AND(ISNUMBER(SMALL(Order_Form!$D:$D,1+($D345))),VLOOKUP(SMALL(Order_Form!$D:$D,1+($D345)),Order_Form!$C:$Q,6,FALSE)&gt;0),(VLOOKUP(SMALL(Order_Form!$D:$D,1+($D345)),Order_Form!$C:$Q,6,FALSE)),"")),"")</f>
        <v/>
      </c>
      <c r="H345" s="68" t="str">
        <f>IF(ISNUMBER(SMALL(Order_Form!$D:$D,1+($D345))),(VLOOKUP(SMALL(Order_Form!$D:$D,1+($D345)),Order_Form!$C:$Q,7,FALSE)),"")</f>
        <v/>
      </c>
      <c r="I345" s="61"/>
      <c r="J345" s="61"/>
      <c r="K345" s="61"/>
      <c r="L345" s="73" t="str">
        <f t="shared" si="79"/>
        <v/>
      </c>
      <c r="M345" s="64" t="str">
        <f t="shared" si="80"/>
        <v/>
      </c>
      <c r="N345" s="73" t="str">
        <f t="shared" si="71"/>
        <v/>
      </c>
      <c r="O345" s="73" t="str">
        <f t="shared" si="72"/>
        <v/>
      </c>
      <c r="P345" s="73" t="str">
        <f t="shared" si="73"/>
        <v/>
      </c>
      <c r="Q345" s="73" t="str">
        <f t="shared" si="74"/>
        <v/>
      </c>
      <c r="R345" s="73" t="str">
        <f t="shared" si="75"/>
        <v/>
      </c>
      <c r="S345" s="64" t="str">
        <f t="shared" si="81"/>
        <v/>
      </c>
      <c r="T345" s="107" t="str">
        <f t="shared" si="76"/>
        <v/>
      </c>
      <c r="U345" s="74" t="str">
        <f t="shared" si="77"/>
        <v/>
      </c>
      <c r="V345" s="74"/>
      <c r="W345" s="74"/>
      <c r="Z345" s="61">
        <f t="shared" si="78"/>
        <v>0</v>
      </c>
    </row>
    <row r="346" spans="2:26" ht="31.9" customHeight="1" x14ac:dyDescent="0.25">
      <c r="B346" s="61">
        <f t="shared" si="70"/>
        <v>0</v>
      </c>
      <c r="C346" s="61" t="str">
        <f t="shared" si="82"/>
        <v/>
      </c>
      <c r="D346" s="61">
        <v>332</v>
      </c>
      <c r="E346" s="61" t="str">
        <f>IF(ISNUMBER(SMALL(Order_Form!$D:$D,1+($D346))),(VLOOKUP(SMALL(Order_Form!$D:$D,1+($D346)),Order_Form!$C:$Q,3,FALSE)),"")</f>
        <v/>
      </c>
      <c r="G346" s="64" t="str">
        <f>IFERROR(IF(E346=2,$AF$1,IF(AND(ISNUMBER(SMALL(Order_Form!$D:$D,1+($D346))),VLOOKUP(SMALL(Order_Form!$D:$D,1+($D346)),Order_Form!$C:$Q,6,FALSE)&gt;0),(VLOOKUP(SMALL(Order_Form!$D:$D,1+($D346)),Order_Form!$C:$Q,6,FALSE)),"")),"")</f>
        <v/>
      </c>
      <c r="H346" s="68" t="str">
        <f>IF(ISNUMBER(SMALL(Order_Form!$D:$D,1+($D346))),(VLOOKUP(SMALL(Order_Form!$D:$D,1+($D346)),Order_Form!$C:$Q,7,FALSE)),"")</f>
        <v/>
      </c>
      <c r="I346" s="61"/>
      <c r="J346" s="61"/>
      <c r="K346" s="61"/>
      <c r="L346" s="73" t="str">
        <f t="shared" si="79"/>
        <v/>
      </c>
      <c r="M346" s="64" t="str">
        <f t="shared" si="80"/>
        <v/>
      </c>
      <c r="N346" s="73" t="str">
        <f t="shared" si="71"/>
        <v/>
      </c>
      <c r="O346" s="73" t="str">
        <f t="shared" si="72"/>
        <v/>
      </c>
      <c r="P346" s="73" t="str">
        <f t="shared" si="73"/>
        <v/>
      </c>
      <c r="Q346" s="73" t="str">
        <f t="shared" si="74"/>
        <v/>
      </c>
      <c r="R346" s="73" t="str">
        <f t="shared" si="75"/>
        <v/>
      </c>
      <c r="S346" s="64" t="str">
        <f t="shared" si="81"/>
        <v/>
      </c>
      <c r="T346" s="107" t="str">
        <f t="shared" si="76"/>
        <v/>
      </c>
      <c r="U346" s="74" t="str">
        <f t="shared" si="77"/>
        <v/>
      </c>
      <c r="V346" s="74"/>
      <c r="W346" s="74"/>
      <c r="Z346" s="61">
        <f t="shared" si="78"/>
        <v>0</v>
      </c>
    </row>
    <row r="347" spans="2:26" ht="31.9" customHeight="1" x14ac:dyDescent="0.25">
      <c r="B347" s="61">
        <f t="shared" si="70"/>
        <v>0</v>
      </c>
      <c r="C347" s="61" t="str">
        <f t="shared" si="82"/>
        <v/>
      </c>
      <c r="D347" s="61">
        <v>333</v>
      </c>
      <c r="E347" s="61" t="str">
        <f>IF(ISNUMBER(SMALL(Order_Form!$D:$D,1+($D347))),(VLOOKUP(SMALL(Order_Form!$D:$D,1+($D347)),Order_Form!$C:$Q,3,FALSE)),"")</f>
        <v/>
      </c>
      <c r="G347" s="64" t="str">
        <f>IFERROR(IF(E347=2,$AF$1,IF(AND(ISNUMBER(SMALL(Order_Form!$D:$D,1+($D347))),VLOOKUP(SMALL(Order_Form!$D:$D,1+($D347)),Order_Form!$C:$Q,6,FALSE)&gt;0),(VLOOKUP(SMALL(Order_Form!$D:$D,1+($D347)),Order_Form!$C:$Q,6,FALSE)),"")),"")</f>
        <v/>
      </c>
      <c r="H347" s="68" t="str">
        <f>IF(ISNUMBER(SMALL(Order_Form!$D:$D,1+($D347))),(VLOOKUP(SMALL(Order_Form!$D:$D,1+($D347)),Order_Form!$C:$Q,7,FALSE)),"")</f>
        <v/>
      </c>
      <c r="I347" s="61"/>
      <c r="J347" s="61"/>
      <c r="K347" s="61"/>
      <c r="L347" s="73" t="str">
        <f t="shared" si="79"/>
        <v/>
      </c>
      <c r="M347" s="64" t="str">
        <f t="shared" si="80"/>
        <v/>
      </c>
      <c r="N347" s="73" t="str">
        <f t="shared" si="71"/>
        <v/>
      </c>
      <c r="O347" s="73" t="str">
        <f t="shared" si="72"/>
        <v/>
      </c>
      <c r="P347" s="73" t="str">
        <f t="shared" si="73"/>
        <v/>
      </c>
      <c r="Q347" s="73" t="str">
        <f t="shared" si="74"/>
        <v/>
      </c>
      <c r="R347" s="73" t="str">
        <f t="shared" si="75"/>
        <v/>
      </c>
      <c r="S347" s="64" t="str">
        <f t="shared" si="81"/>
        <v/>
      </c>
      <c r="T347" s="107" t="str">
        <f t="shared" si="76"/>
        <v/>
      </c>
      <c r="U347" s="74" t="str">
        <f t="shared" si="77"/>
        <v/>
      </c>
      <c r="V347" s="74"/>
      <c r="W347" s="74"/>
      <c r="Z347" s="61">
        <f t="shared" si="78"/>
        <v>0</v>
      </c>
    </row>
    <row r="348" spans="2:26" ht="31.9" customHeight="1" x14ac:dyDescent="0.25">
      <c r="B348" s="61">
        <f t="shared" si="70"/>
        <v>0</v>
      </c>
      <c r="C348" s="61" t="str">
        <f t="shared" si="82"/>
        <v/>
      </c>
      <c r="D348" s="61">
        <v>334</v>
      </c>
      <c r="E348" s="61" t="str">
        <f>IF(ISNUMBER(SMALL(Order_Form!$D:$D,1+($D348))),(VLOOKUP(SMALL(Order_Form!$D:$D,1+($D348)),Order_Form!$C:$Q,3,FALSE)),"")</f>
        <v/>
      </c>
      <c r="G348" s="64" t="str">
        <f>IFERROR(IF(E348=2,$AF$1,IF(AND(ISNUMBER(SMALL(Order_Form!$D:$D,1+($D348))),VLOOKUP(SMALL(Order_Form!$D:$D,1+($D348)),Order_Form!$C:$Q,6,FALSE)&gt;0),(VLOOKUP(SMALL(Order_Form!$D:$D,1+($D348)),Order_Form!$C:$Q,6,FALSE)),"")),"")</f>
        <v/>
      </c>
      <c r="H348" s="68" t="str">
        <f>IF(ISNUMBER(SMALL(Order_Form!$D:$D,1+($D348))),(VLOOKUP(SMALL(Order_Form!$D:$D,1+($D348)),Order_Form!$C:$Q,7,FALSE)),"")</f>
        <v/>
      </c>
      <c r="I348" s="61"/>
      <c r="J348" s="61"/>
      <c r="K348" s="61"/>
      <c r="L348" s="73" t="str">
        <f t="shared" si="79"/>
        <v/>
      </c>
      <c r="M348" s="64" t="str">
        <f t="shared" si="80"/>
        <v/>
      </c>
      <c r="N348" s="73" t="str">
        <f t="shared" si="71"/>
        <v/>
      </c>
      <c r="O348" s="73" t="str">
        <f t="shared" si="72"/>
        <v/>
      </c>
      <c r="P348" s="73" t="str">
        <f t="shared" si="73"/>
        <v/>
      </c>
      <c r="Q348" s="73" t="str">
        <f t="shared" si="74"/>
        <v/>
      </c>
      <c r="R348" s="73" t="str">
        <f t="shared" si="75"/>
        <v/>
      </c>
      <c r="S348" s="64" t="str">
        <f t="shared" si="81"/>
        <v/>
      </c>
      <c r="T348" s="107" t="str">
        <f t="shared" si="76"/>
        <v/>
      </c>
      <c r="U348" s="74" t="str">
        <f t="shared" si="77"/>
        <v/>
      </c>
      <c r="V348" s="74"/>
      <c r="W348" s="74"/>
      <c r="Z348" s="61">
        <f t="shared" si="78"/>
        <v>0</v>
      </c>
    </row>
    <row r="349" spans="2:26" ht="31.9" customHeight="1" x14ac:dyDescent="0.25">
      <c r="B349" s="61">
        <f t="shared" si="70"/>
        <v>0</v>
      </c>
      <c r="C349" s="61" t="str">
        <f t="shared" si="82"/>
        <v/>
      </c>
      <c r="D349" s="61">
        <v>335</v>
      </c>
      <c r="E349" s="61" t="str">
        <f>IF(ISNUMBER(SMALL(Order_Form!$D:$D,1+($D349))),(VLOOKUP(SMALL(Order_Form!$D:$D,1+($D349)),Order_Form!$C:$Q,3,FALSE)),"")</f>
        <v/>
      </c>
      <c r="G349" s="64" t="str">
        <f>IFERROR(IF(E349=2,$AF$1,IF(AND(ISNUMBER(SMALL(Order_Form!$D:$D,1+($D349))),VLOOKUP(SMALL(Order_Form!$D:$D,1+($D349)),Order_Form!$C:$Q,6,FALSE)&gt;0),(VLOOKUP(SMALL(Order_Form!$D:$D,1+($D349)),Order_Form!$C:$Q,6,FALSE)),"")),"")</f>
        <v/>
      </c>
      <c r="H349" s="68" t="str">
        <f>IF(ISNUMBER(SMALL(Order_Form!$D:$D,1+($D349))),(VLOOKUP(SMALL(Order_Form!$D:$D,1+($D349)),Order_Form!$C:$Q,7,FALSE)),"")</f>
        <v/>
      </c>
      <c r="I349" s="61"/>
      <c r="J349" s="61"/>
      <c r="K349" s="61"/>
      <c r="L349" s="73" t="str">
        <f t="shared" si="79"/>
        <v/>
      </c>
      <c r="M349" s="64" t="str">
        <f t="shared" si="80"/>
        <v/>
      </c>
      <c r="N349" s="73" t="str">
        <f t="shared" si="71"/>
        <v/>
      </c>
      <c r="O349" s="73" t="str">
        <f t="shared" si="72"/>
        <v/>
      </c>
      <c r="P349" s="73" t="str">
        <f t="shared" si="73"/>
        <v/>
      </c>
      <c r="Q349" s="73" t="str">
        <f t="shared" si="74"/>
        <v/>
      </c>
      <c r="R349" s="73" t="str">
        <f t="shared" si="75"/>
        <v/>
      </c>
      <c r="S349" s="64" t="str">
        <f t="shared" si="81"/>
        <v/>
      </c>
      <c r="T349" s="107" t="str">
        <f t="shared" si="76"/>
        <v/>
      </c>
      <c r="U349" s="74" t="str">
        <f t="shared" si="77"/>
        <v/>
      </c>
      <c r="V349" s="74"/>
      <c r="W349" s="74"/>
      <c r="Z349" s="61">
        <f t="shared" si="78"/>
        <v>0</v>
      </c>
    </row>
    <row r="350" spans="2:26" ht="31.9" customHeight="1" x14ac:dyDescent="0.25">
      <c r="B350" s="61">
        <f t="shared" si="70"/>
        <v>0</v>
      </c>
      <c r="C350" s="61" t="str">
        <f t="shared" si="82"/>
        <v/>
      </c>
      <c r="D350" s="61">
        <v>336</v>
      </c>
      <c r="E350" s="61" t="str">
        <f>IF(ISNUMBER(SMALL(Order_Form!$D:$D,1+($D350))),(VLOOKUP(SMALL(Order_Form!$D:$D,1+($D350)),Order_Form!$C:$Q,3,FALSE)),"")</f>
        <v/>
      </c>
      <c r="G350" s="64" t="str">
        <f>IFERROR(IF(E350=2,$AF$1,IF(AND(ISNUMBER(SMALL(Order_Form!$D:$D,1+($D350))),VLOOKUP(SMALL(Order_Form!$D:$D,1+($D350)),Order_Form!$C:$Q,6,FALSE)&gt;0),(VLOOKUP(SMALL(Order_Form!$D:$D,1+($D350)),Order_Form!$C:$Q,6,FALSE)),"")),"")</f>
        <v/>
      </c>
      <c r="H350" s="68" t="str">
        <f>IF(ISNUMBER(SMALL(Order_Form!$D:$D,1+($D350))),(VLOOKUP(SMALL(Order_Form!$D:$D,1+($D350)),Order_Form!$C:$Q,7,FALSE)),"")</f>
        <v/>
      </c>
      <c r="I350" s="61"/>
      <c r="J350" s="61"/>
      <c r="K350" s="61"/>
      <c r="L350" s="73" t="str">
        <f t="shared" si="79"/>
        <v/>
      </c>
      <c r="M350" s="64" t="str">
        <f t="shared" si="80"/>
        <v/>
      </c>
      <c r="N350" s="73" t="str">
        <f t="shared" si="71"/>
        <v/>
      </c>
      <c r="O350" s="73" t="str">
        <f t="shared" si="72"/>
        <v/>
      </c>
      <c r="P350" s="73" t="str">
        <f t="shared" si="73"/>
        <v/>
      </c>
      <c r="Q350" s="73" t="str">
        <f t="shared" si="74"/>
        <v/>
      </c>
      <c r="R350" s="73" t="str">
        <f t="shared" si="75"/>
        <v/>
      </c>
      <c r="S350" s="64" t="str">
        <f t="shared" si="81"/>
        <v/>
      </c>
      <c r="T350" s="107" t="str">
        <f t="shared" si="76"/>
        <v/>
      </c>
      <c r="U350" s="74" t="str">
        <f t="shared" si="77"/>
        <v/>
      </c>
      <c r="V350" s="74"/>
      <c r="W350" s="74"/>
      <c r="Z350" s="61">
        <f t="shared" si="78"/>
        <v>0</v>
      </c>
    </row>
    <row r="351" spans="2:26" ht="31.9" customHeight="1" x14ac:dyDescent="0.25">
      <c r="B351" s="61">
        <f t="shared" si="70"/>
        <v>0</v>
      </c>
      <c r="C351" s="61" t="str">
        <f t="shared" si="82"/>
        <v/>
      </c>
      <c r="D351" s="61">
        <v>337</v>
      </c>
      <c r="E351" s="61" t="str">
        <f>IF(ISNUMBER(SMALL(Order_Form!$D:$D,1+($D351))),(VLOOKUP(SMALL(Order_Form!$D:$D,1+($D351)),Order_Form!$C:$Q,3,FALSE)),"")</f>
        <v/>
      </c>
      <c r="G351" s="64" t="str">
        <f>IFERROR(IF(E351=2,$AF$1,IF(AND(ISNUMBER(SMALL(Order_Form!$D:$D,1+($D351))),VLOOKUP(SMALL(Order_Form!$D:$D,1+($D351)),Order_Form!$C:$Q,6,FALSE)&gt;0),(VLOOKUP(SMALL(Order_Form!$D:$D,1+($D351)),Order_Form!$C:$Q,6,FALSE)),"")),"")</f>
        <v/>
      </c>
      <c r="H351" s="68" t="str">
        <f>IF(ISNUMBER(SMALL(Order_Form!$D:$D,1+($D351))),(VLOOKUP(SMALL(Order_Form!$D:$D,1+($D351)),Order_Form!$C:$Q,7,FALSE)),"")</f>
        <v/>
      </c>
      <c r="I351" s="61"/>
      <c r="J351" s="61"/>
      <c r="K351" s="61"/>
      <c r="L351" s="73" t="str">
        <f t="shared" si="79"/>
        <v/>
      </c>
      <c r="M351" s="64" t="str">
        <f t="shared" si="80"/>
        <v/>
      </c>
      <c r="N351" s="73" t="str">
        <f t="shared" si="71"/>
        <v/>
      </c>
      <c r="O351" s="73" t="str">
        <f t="shared" si="72"/>
        <v/>
      </c>
      <c r="P351" s="73" t="str">
        <f t="shared" si="73"/>
        <v/>
      </c>
      <c r="Q351" s="73" t="str">
        <f t="shared" si="74"/>
        <v/>
      </c>
      <c r="R351" s="73" t="str">
        <f t="shared" si="75"/>
        <v/>
      </c>
      <c r="S351" s="64" t="str">
        <f t="shared" si="81"/>
        <v/>
      </c>
      <c r="T351" s="107" t="str">
        <f t="shared" si="76"/>
        <v/>
      </c>
      <c r="U351" s="74" t="str">
        <f t="shared" si="77"/>
        <v/>
      </c>
      <c r="V351" s="74"/>
      <c r="W351" s="74"/>
      <c r="Z351" s="61">
        <f t="shared" si="78"/>
        <v>0</v>
      </c>
    </row>
    <row r="352" spans="2:26" ht="31.9" customHeight="1" x14ac:dyDescent="0.25">
      <c r="B352" s="61">
        <f t="shared" si="70"/>
        <v>0</v>
      </c>
      <c r="C352" s="61" t="str">
        <f t="shared" si="82"/>
        <v/>
      </c>
      <c r="D352" s="61">
        <v>338</v>
      </c>
      <c r="E352" s="61" t="str">
        <f>IF(ISNUMBER(SMALL(Order_Form!$D:$D,1+($D352))),(VLOOKUP(SMALL(Order_Form!$D:$D,1+($D352)),Order_Form!$C:$Q,3,FALSE)),"")</f>
        <v/>
      </c>
      <c r="G352" s="64" t="str">
        <f>IFERROR(IF(E352=2,$AF$1,IF(AND(ISNUMBER(SMALL(Order_Form!$D:$D,1+($D352))),VLOOKUP(SMALL(Order_Form!$D:$D,1+($D352)),Order_Form!$C:$Q,6,FALSE)&gt;0),(VLOOKUP(SMALL(Order_Form!$D:$D,1+($D352)),Order_Form!$C:$Q,6,FALSE)),"")),"")</f>
        <v/>
      </c>
      <c r="H352" s="68" t="str">
        <f>IF(ISNUMBER(SMALL(Order_Form!$D:$D,1+($D352))),(VLOOKUP(SMALL(Order_Form!$D:$D,1+($D352)),Order_Form!$C:$Q,7,FALSE)),"")</f>
        <v/>
      </c>
      <c r="I352" s="61"/>
      <c r="J352" s="61"/>
      <c r="K352" s="61"/>
      <c r="L352" s="73" t="str">
        <f t="shared" si="79"/>
        <v/>
      </c>
      <c r="M352" s="64" t="str">
        <f t="shared" si="80"/>
        <v/>
      </c>
      <c r="N352" s="73" t="str">
        <f t="shared" si="71"/>
        <v/>
      </c>
      <c r="O352" s="73" t="str">
        <f t="shared" si="72"/>
        <v/>
      </c>
      <c r="P352" s="73" t="str">
        <f t="shared" si="73"/>
        <v/>
      </c>
      <c r="Q352" s="73" t="str">
        <f t="shared" si="74"/>
        <v/>
      </c>
      <c r="R352" s="73" t="str">
        <f t="shared" si="75"/>
        <v/>
      </c>
      <c r="S352" s="64" t="str">
        <f t="shared" si="81"/>
        <v/>
      </c>
      <c r="T352" s="107" t="str">
        <f t="shared" si="76"/>
        <v/>
      </c>
      <c r="U352" s="74" t="str">
        <f t="shared" si="77"/>
        <v/>
      </c>
      <c r="V352" s="74"/>
      <c r="W352" s="74"/>
      <c r="Z352" s="61">
        <f t="shared" si="78"/>
        <v>0</v>
      </c>
    </row>
    <row r="353" spans="2:26" ht="31.9" customHeight="1" x14ac:dyDescent="0.25">
      <c r="B353" s="61">
        <f t="shared" si="70"/>
        <v>0</v>
      </c>
      <c r="C353" s="61" t="str">
        <f t="shared" si="82"/>
        <v/>
      </c>
      <c r="D353" s="61">
        <v>339</v>
      </c>
      <c r="E353" s="61" t="str">
        <f>IF(ISNUMBER(SMALL(Order_Form!$D:$D,1+($D353))),(VLOOKUP(SMALL(Order_Form!$D:$D,1+($D353)),Order_Form!$C:$Q,3,FALSE)),"")</f>
        <v/>
      </c>
      <c r="G353" s="64" t="str">
        <f>IFERROR(IF(E353=2,$AF$1,IF(AND(ISNUMBER(SMALL(Order_Form!$D:$D,1+($D353))),VLOOKUP(SMALL(Order_Form!$D:$D,1+($D353)),Order_Form!$C:$Q,6,FALSE)&gt;0),(VLOOKUP(SMALL(Order_Form!$D:$D,1+($D353)),Order_Form!$C:$Q,6,FALSE)),"")),"")</f>
        <v/>
      </c>
      <c r="H353" s="68" t="str">
        <f>IF(ISNUMBER(SMALL(Order_Form!$D:$D,1+($D353))),(VLOOKUP(SMALL(Order_Form!$D:$D,1+($D353)),Order_Form!$C:$Q,7,FALSE)),"")</f>
        <v/>
      </c>
      <c r="I353" s="61"/>
      <c r="J353" s="61"/>
      <c r="K353" s="61"/>
      <c r="L353" s="73" t="str">
        <f t="shared" si="79"/>
        <v/>
      </c>
      <c r="M353" s="64" t="str">
        <f t="shared" si="80"/>
        <v/>
      </c>
      <c r="N353" s="73" t="str">
        <f t="shared" si="71"/>
        <v/>
      </c>
      <c r="O353" s="73" t="str">
        <f t="shared" si="72"/>
        <v/>
      </c>
      <c r="P353" s="73" t="str">
        <f t="shared" si="73"/>
        <v/>
      </c>
      <c r="Q353" s="73" t="str">
        <f t="shared" si="74"/>
        <v/>
      </c>
      <c r="R353" s="73" t="str">
        <f t="shared" si="75"/>
        <v/>
      </c>
      <c r="S353" s="64" t="str">
        <f t="shared" si="81"/>
        <v/>
      </c>
      <c r="T353" s="107" t="str">
        <f t="shared" si="76"/>
        <v/>
      </c>
      <c r="U353" s="74" t="str">
        <f t="shared" si="77"/>
        <v/>
      </c>
      <c r="V353" s="74"/>
      <c r="W353" s="74"/>
      <c r="Z353" s="61">
        <f t="shared" si="78"/>
        <v>0</v>
      </c>
    </row>
    <row r="354" spans="2:26" ht="31.9" customHeight="1" x14ac:dyDescent="0.25">
      <c r="B354" s="61">
        <f t="shared" si="70"/>
        <v>0</v>
      </c>
      <c r="C354" s="61" t="str">
        <f t="shared" si="82"/>
        <v/>
      </c>
      <c r="D354" s="61">
        <v>340</v>
      </c>
      <c r="E354" s="61" t="str">
        <f>IF(ISNUMBER(SMALL(Order_Form!$D:$D,1+($D354))),(VLOOKUP(SMALL(Order_Form!$D:$D,1+($D354)),Order_Form!$C:$Q,3,FALSE)),"")</f>
        <v/>
      </c>
      <c r="G354" s="64" t="str">
        <f>IFERROR(IF(E354=2,$AF$1,IF(AND(ISNUMBER(SMALL(Order_Form!$D:$D,1+($D354))),VLOOKUP(SMALL(Order_Form!$D:$D,1+($D354)),Order_Form!$C:$Q,6,FALSE)&gt;0),(VLOOKUP(SMALL(Order_Form!$D:$D,1+($D354)),Order_Form!$C:$Q,6,FALSE)),"")),"")</f>
        <v/>
      </c>
      <c r="H354" s="68" t="str">
        <f>IF(ISNUMBER(SMALL(Order_Form!$D:$D,1+($D354))),(VLOOKUP(SMALL(Order_Form!$D:$D,1+($D354)),Order_Form!$C:$Q,7,FALSE)),"")</f>
        <v/>
      </c>
      <c r="I354" s="61"/>
      <c r="J354" s="61"/>
      <c r="K354" s="61"/>
      <c r="L354" s="73" t="str">
        <f t="shared" si="79"/>
        <v/>
      </c>
      <c r="M354" s="64" t="str">
        <f t="shared" si="80"/>
        <v/>
      </c>
      <c r="N354" s="73" t="str">
        <f t="shared" si="71"/>
        <v/>
      </c>
      <c r="O354" s="73" t="str">
        <f t="shared" si="72"/>
        <v/>
      </c>
      <c r="P354" s="73" t="str">
        <f t="shared" si="73"/>
        <v/>
      </c>
      <c r="Q354" s="73" t="str">
        <f t="shared" si="74"/>
        <v/>
      </c>
      <c r="R354" s="73" t="str">
        <f t="shared" si="75"/>
        <v/>
      </c>
      <c r="S354" s="64" t="str">
        <f t="shared" si="81"/>
        <v/>
      </c>
      <c r="T354" s="107" t="str">
        <f t="shared" si="76"/>
        <v/>
      </c>
      <c r="U354" s="74" t="str">
        <f t="shared" si="77"/>
        <v/>
      </c>
      <c r="V354" s="74"/>
      <c r="W354" s="74"/>
      <c r="Z354" s="61">
        <f t="shared" si="78"/>
        <v>0</v>
      </c>
    </row>
    <row r="355" spans="2:26" ht="31.9" customHeight="1" x14ac:dyDescent="0.25">
      <c r="B355" s="61">
        <f t="shared" si="70"/>
        <v>0</v>
      </c>
      <c r="C355" s="61" t="str">
        <f t="shared" si="82"/>
        <v/>
      </c>
      <c r="D355" s="61">
        <v>341</v>
      </c>
      <c r="E355" s="61" t="str">
        <f>IF(ISNUMBER(SMALL(Order_Form!$D:$D,1+($D355))),(VLOOKUP(SMALL(Order_Form!$D:$D,1+($D355)),Order_Form!$C:$Q,3,FALSE)),"")</f>
        <v/>
      </c>
      <c r="G355" s="64" t="str">
        <f>IFERROR(IF(E355=2,$AF$1,IF(AND(ISNUMBER(SMALL(Order_Form!$D:$D,1+($D355))),VLOOKUP(SMALL(Order_Form!$D:$D,1+($D355)),Order_Form!$C:$Q,6,FALSE)&gt;0),(VLOOKUP(SMALL(Order_Form!$D:$D,1+($D355)),Order_Form!$C:$Q,6,FALSE)),"")),"")</f>
        <v/>
      </c>
      <c r="H355" s="68" t="str">
        <f>IF(ISNUMBER(SMALL(Order_Form!$D:$D,1+($D355))),(VLOOKUP(SMALL(Order_Form!$D:$D,1+($D355)),Order_Form!$C:$Q,7,FALSE)),"")</f>
        <v/>
      </c>
      <c r="I355" s="61"/>
      <c r="J355" s="61"/>
      <c r="K355" s="61"/>
      <c r="L355" s="73" t="str">
        <f t="shared" si="79"/>
        <v/>
      </c>
      <c r="M355" s="64" t="str">
        <f t="shared" si="80"/>
        <v/>
      </c>
      <c r="N355" s="73" t="str">
        <f t="shared" si="71"/>
        <v/>
      </c>
      <c r="O355" s="73" t="str">
        <f t="shared" si="72"/>
        <v/>
      </c>
      <c r="P355" s="73" t="str">
        <f t="shared" si="73"/>
        <v/>
      </c>
      <c r="Q355" s="73" t="str">
        <f t="shared" si="74"/>
        <v/>
      </c>
      <c r="R355" s="73" t="str">
        <f t="shared" si="75"/>
        <v/>
      </c>
      <c r="S355" s="64" t="str">
        <f t="shared" si="81"/>
        <v/>
      </c>
      <c r="T355" s="107" t="str">
        <f t="shared" si="76"/>
        <v/>
      </c>
      <c r="U355" s="74" t="str">
        <f t="shared" si="77"/>
        <v/>
      </c>
      <c r="V355" s="74"/>
      <c r="W355" s="74"/>
      <c r="Z355" s="61">
        <f t="shared" si="78"/>
        <v>0</v>
      </c>
    </row>
    <row r="356" spans="2:26" ht="31.9" customHeight="1" x14ac:dyDescent="0.25">
      <c r="B356" s="61">
        <f t="shared" si="70"/>
        <v>0</v>
      </c>
      <c r="C356" s="61" t="str">
        <f t="shared" si="82"/>
        <v/>
      </c>
      <c r="D356" s="61">
        <v>342</v>
      </c>
      <c r="E356" s="61" t="str">
        <f>IF(ISNUMBER(SMALL(Order_Form!$D:$D,1+($D356))),(VLOOKUP(SMALL(Order_Form!$D:$D,1+($D356)),Order_Form!$C:$Q,3,FALSE)),"")</f>
        <v/>
      </c>
      <c r="G356" s="64" t="str">
        <f>IFERROR(IF(E356=2,$AF$1,IF(AND(ISNUMBER(SMALL(Order_Form!$D:$D,1+($D356))),VLOOKUP(SMALL(Order_Form!$D:$D,1+($D356)),Order_Form!$C:$Q,6,FALSE)&gt;0),(VLOOKUP(SMALL(Order_Form!$D:$D,1+($D356)),Order_Form!$C:$Q,6,FALSE)),"")),"")</f>
        <v/>
      </c>
      <c r="H356" s="68" t="str">
        <f>IF(ISNUMBER(SMALL(Order_Form!$D:$D,1+($D356))),(VLOOKUP(SMALL(Order_Form!$D:$D,1+($D356)),Order_Form!$C:$Q,7,FALSE)),"")</f>
        <v/>
      </c>
      <c r="I356" s="61"/>
      <c r="J356" s="61"/>
      <c r="K356" s="61"/>
      <c r="L356" s="73" t="str">
        <f t="shared" si="79"/>
        <v/>
      </c>
      <c r="M356" s="64" t="str">
        <f t="shared" si="80"/>
        <v/>
      </c>
      <c r="N356" s="73" t="str">
        <f t="shared" si="71"/>
        <v/>
      </c>
      <c r="O356" s="73" t="str">
        <f t="shared" si="72"/>
        <v/>
      </c>
      <c r="P356" s="73" t="str">
        <f t="shared" si="73"/>
        <v/>
      </c>
      <c r="Q356" s="73" t="str">
        <f t="shared" si="74"/>
        <v/>
      </c>
      <c r="R356" s="73" t="str">
        <f t="shared" si="75"/>
        <v/>
      </c>
      <c r="S356" s="64" t="str">
        <f t="shared" si="81"/>
        <v/>
      </c>
      <c r="T356" s="107" t="str">
        <f t="shared" si="76"/>
        <v/>
      </c>
      <c r="U356" s="74" t="str">
        <f t="shared" si="77"/>
        <v/>
      </c>
      <c r="V356" s="74"/>
      <c r="W356" s="74"/>
      <c r="Z356" s="61">
        <f t="shared" si="78"/>
        <v>0</v>
      </c>
    </row>
    <row r="357" spans="2:26" ht="31.9" customHeight="1" x14ac:dyDescent="0.25">
      <c r="B357" s="61">
        <f t="shared" si="70"/>
        <v>0</v>
      </c>
      <c r="C357" s="61" t="str">
        <f t="shared" si="82"/>
        <v/>
      </c>
      <c r="D357" s="61">
        <v>343</v>
      </c>
      <c r="E357" s="61" t="str">
        <f>IF(ISNUMBER(SMALL(Order_Form!$D:$D,1+($D357))),(VLOOKUP(SMALL(Order_Form!$D:$D,1+($D357)),Order_Form!$C:$Q,3,FALSE)),"")</f>
        <v/>
      </c>
      <c r="G357" s="64" t="str">
        <f>IFERROR(IF(E357=2,$AF$1,IF(AND(ISNUMBER(SMALL(Order_Form!$D:$D,1+($D357))),VLOOKUP(SMALL(Order_Form!$D:$D,1+($D357)),Order_Form!$C:$Q,6,FALSE)&gt;0),(VLOOKUP(SMALL(Order_Form!$D:$D,1+($D357)),Order_Form!$C:$Q,6,FALSE)),"")),"")</f>
        <v/>
      </c>
      <c r="H357" s="68" t="str">
        <f>IF(ISNUMBER(SMALL(Order_Form!$D:$D,1+($D357))),(VLOOKUP(SMALL(Order_Form!$D:$D,1+($D357)),Order_Form!$C:$Q,7,FALSE)),"")</f>
        <v/>
      </c>
      <c r="I357" s="61"/>
      <c r="J357" s="61"/>
      <c r="K357" s="61"/>
      <c r="L357" s="73" t="str">
        <f t="shared" si="79"/>
        <v/>
      </c>
      <c r="M357" s="64" t="str">
        <f t="shared" si="80"/>
        <v/>
      </c>
      <c r="N357" s="73" t="str">
        <f t="shared" si="71"/>
        <v/>
      </c>
      <c r="O357" s="73" t="str">
        <f t="shared" si="72"/>
        <v/>
      </c>
      <c r="P357" s="73" t="str">
        <f t="shared" si="73"/>
        <v/>
      </c>
      <c r="Q357" s="73" t="str">
        <f t="shared" si="74"/>
        <v/>
      </c>
      <c r="R357" s="73" t="str">
        <f t="shared" si="75"/>
        <v/>
      </c>
      <c r="S357" s="64" t="str">
        <f t="shared" si="81"/>
        <v/>
      </c>
      <c r="T357" s="107" t="str">
        <f t="shared" si="76"/>
        <v/>
      </c>
      <c r="U357" s="74" t="str">
        <f t="shared" si="77"/>
        <v/>
      </c>
      <c r="V357" s="74"/>
      <c r="W357" s="74"/>
      <c r="Z357" s="61">
        <f t="shared" si="78"/>
        <v>0</v>
      </c>
    </row>
    <row r="358" spans="2:26" ht="31.9" customHeight="1" x14ac:dyDescent="0.25">
      <c r="B358" s="61">
        <f t="shared" si="70"/>
        <v>0</v>
      </c>
      <c r="C358" s="61" t="str">
        <f t="shared" si="82"/>
        <v/>
      </c>
      <c r="D358" s="61">
        <v>344</v>
      </c>
      <c r="E358" s="61" t="str">
        <f>IF(ISNUMBER(SMALL(Order_Form!$D:$D,1+($D358))),(VLOOKUP(SMALL(Order_Form!$D:$D,1+($D358)),Order_Form!$C:$Q,3,FALSE)),"")</f>
        <v/>
      </c>
      <c r="G358" s="64" t="str">
        <f>IFERROR(IF(E358=2,$AF$1,IF(AND(ISNUMBER(SMALL(Order_Form!$D:$D,1+($D358))),VLOOKUP(SMALL(Order_Form!$D:$D,1+($D358)),Order_Form!$C:$Q,6,FALSE)&gt;0),(VLOOKUP(SMALL(Order_Form!$D:$D,1+($D358)),Order_Form!$C:$Q,6,FALSE)),"")),"")</f>
        <v/>
      </c>
      <c r="H358" s="68" t="str">
        <f>IF(ISNUMBER(SMALL(Order_Form!$D:$D,1+($D358))),(VLOOKUP(SMALL(Order_Form!$D:$D,1+($D358)),Order_Form!$C:$Q,7,FALSE)),"")</f>
        <v/>
      </c>
      <c r="I358" s="61"/>
      <c r="J358" s="61"/>
      <c r="K358" s="61"/>
      <c r="L358" s="73" t="str">
        <f t="shared" si="79"/>
        <v/>
      </c>
      <c r="M358" s="64" t="str">
        <f t="shared" si="80"/>
        <v/>
      </c>
      <c r="N358" s="73" t="str">
        <f t="shared" si="71"/>
        <v/>
      </c>
      <c r="O358" s="73" t="str">
        <f t="shared" si="72"/>
        <v/>
      </c>
      <c r="P358" s="73" t="str">
        <f t="shared" si="73"/>
        <v/>
      </c>
      <c r="Q358" s="73" t="str">
        <f t="shared" si="74"/>
        <v/>
      </c>
      <c r="R358" s="73" t="str">
        <f t="shared" si="75"/>
        <v/>
      </c>
      <c r="S358" s="64" t="str">
        <f t="shared" si="81"/>
        <v/>
      </c>
      <c r="T358" s="107" t="str">
        <f t="shared" si="76"/>
        <v/>
      </c>
      <c r="U358" s="74" t="str">
        <f t="shared" si="77"/>
        <v/>
      </c>
      <c r="V358" s="74"/>
      <c r="W358" s="74"/>
      <c r="Z358" s="61">
        <f t="shared" si="78"/>
        <v>0</v>
      </c>
    </row>
    <row r="359" spans="2:26" ht="31.9" customHeight="1" x14ac:dyDescent="0.25">
      <c r="B359" s="61">
        <f t="shared" si="70"/>
        <v>0</v>
      </c>
      <c r="C359" s="61" t="str">
        <f t="shared" si="82"/>
        <v/>
      </c>
      <c r="D359" s="61">
        <v>345</v>
      </c>
      <c r="E359" s="61" t="str">
        <f>IF(ISNUMBER(SMALL(Order_Form!$D:$D,1+($D359))),(VLOOKUP(SMALL(Order_Form!$D:$D,1+($D359)),Order_Form!$C:$Q,3,FALSE)),"")</f>
        <v/>
      </c>
      <c r="G359" s="64" t="str">
        <f>IFERROR(IF(E359=2,$AF$1,IF(AND(ISNUMBER(SMALL(Order_Form!$D:$D,1+($D359))),VLOOKUP(SMALL(Order_Form!$D:$D,1+($D359)),Order_Form!$C:$Q,6,FALSE)&gt;0),(VLOOKUP(SMALL(Order_Form!$D:$D,1+($D359)),Order_Form!$C:$Q,6,FALSE)),"")),"")</f>
        <v/>
      </c>
      <c r="H359" s="68" t="str">
        <f>IF(ISNUMBER(SMALL(Order_Form!$D:$D,1+($D359))),(VLOOKUP(SMALL(Order_Form!$D:$D,1+($D359)),Order_Form!$C:$Q,7,FALSE)),"")</f>
        <v/>
      </c>
      <c r="I359" s="61"/>
      <c r="J359" s="61"/>
      <c r="K359" s="61"/>
      <c r="L359" s="73" t="str">
        <f t="shared" si="79"/>
        <v/>
      </c>
      <c r="M359" s="64" t="str">
        <f t="shared" si="80"/>
        <v/>
      </c>
      <c r="N359" s="73" t="str">
        <f t="shared" si="71"/>
        <v/>
      </c>
      <c r="O359" s="73" t="str">
        <f t="shared" si="72"/>
        <v/>
      </c>
      <c r="P359" s="73" t="str">
        <f t="shared" si="73"/>
        <v/>
      </c>
      <c r="Q359" s="73" t="str">
        <f t="shared" si="74"/>
        <v/>
      </c>
      <c r="R359" s="73" t="str">
        <f t="shared" si="75"/>
        <v/>
      </c>
      <c r="S359" s="64" t="str">
        <f t="shared" si="81"/>
        <v/>
      </c>
      <c r="T359" s="107" t="str">
        <f t="shared" si="76"/>
        <v/>
      </c>
      <c r="U359" s="74" t="str">
        <f t="shared" si="77"/>
        <v/>
      </c>
      <c r="V359" s="74"/>
      <c r="W359" s="74"/>
      <c r="Z359" s="61">
        <f t="shared" si="78"/>
        <v>0</v>
      </c>
    </row>
    <row r="360" spans="2:26" ht="31.9" customHeight="1" x14ac:dyDescent="0.25">
      <c r="B360" s="61">
        <f t="shared" si="70"/>
        <v>0</v>
      </c>
      <c r="C360" s="61" t="str">
        <f t="shared" si="82"/>
        <v/>
      </c>
      <c r="D360" s="61">
        <v>346</v>
      </c>
      <c r="E360" s="61" t="str">
        <f>IF(ISNUMBER(SMALL(Order_Form!$D:$D,1+($D360))),(VLOOKUP(SMALL(Order_Form!$D:$D,1+($D360)),Order_Form!$C:$Q,3,FALSE)),"")</f>
        <v/>
      </c>
      <c r="G360" s="64" t="str">
        <f>IFERROR(IF(E360=2,$AF$1,IF(AND(ISNUMBER(SMALL(Order_Form!$D:$D,1+($D360))),VLOOKUP(SMALL(Order_Form!$D:$D,1+($D360)),Order_Form!$C:$Q,6,FALSE)&gt;0),(VLOOKUP(SMALL(Order_Form!$D:$D,1+($D360)),Order_Form!$C:$Q,6,FALSE)),"")),"")</f>
        <v/>
      </c>
      <c r="H360" s="68" t="str">
        <f>IF(ISNUMBER(SMALL(Order_Form!$D:$D,1+($D360))),(VLOOKUP(SMALL(Order_Form!$D:$D,1+($D360)),Order_Form!$C:$Q,7,FALSE)),"")</f>
        <v/>
      </c>
      <c r="I360" s="61"/>
      <c r="J360" s="61"/>
      <c r="K360" s="61"/>
      <c r="L360" s="73" t="str">
        <f t="shared" si="79"/>
        <v/>
      </c>
      <c r="M360" s="64" t="str">
        <f t="shared" si="80"/>
        <v/>
      </c>
      <c r="N360" s="73" t="str">
        <f t="shared" si="71"/>
        <v/>
      </c>
      <c r="O360" s="73" t="str">
        <f t="shared" si="72"/>
        <v/>
      </c>
      <c r="P360" s="73" t="str">
        <f t="shared" si="73"/>
        <v/>
      </c>
      <c r="Q360" s="73" t="str">
        <f t="shared" si="74"/>
        <v/>
      </c>
      <c r="R360" s="73" t="str">
        <f t="shared" si="75"/>
        <v/>
      </c>
      <c r="S360" s="64" t="str">
        <f t="shared" si="81"/>
        <v/>
      </c>
      <c r="T360" s="107" t="str">
        <f t="shared" si="76"/>
        <v/>
      </c>
      <c r="U360" s="74" t="str">
        <f t="shared" si="77"/>
        <v/>
      </c>
      <c r="V360" s="74"/>
      <c r="W360" s="74"/>
      <c r="Z360" s="61">
        <f t="shared" si="78"/>
        <v>0</v>
      </c>
    </row>
    <row r="361" spans="2:26" ht="31.9" customHeight="1" x14ac:dyDescent="0.25">
      <c r="B361" s="61">
        <f t="shared" si="70"/>
        <v>0</v>
      </c>
      <c r="C361" s="61" t="str">
        <f t="shared" si="82"/>
        <v/>
      </c>
      <c r="D361" s="61">
        <v>347</v>
      </c>
      <c r="E361" s="61" t="str">
        <f>IF(ISNUMBER(SMALL(Order_Form!$D:$D,1+($D361))),(VLOOKUP(SMALL(Order_Form!$D:$D,1+($D361)),Order_Form!$C:$Q,3,FALSE)),"")</f>
        <v/>
      </c>
      <c r="G361" s="64" t="str">
        <f>IFERROR(IF(E361=2,$AF$1,IF(AND(ISNUMBER(SMALL(Order_Form!$D:$D,1+($D361))),VLOOKUP(SMALL(Order_Form!$D:$D,1+($D361)),Order_Form!$C:$Q,6,FALSE)&gt;0),(VLOOKUP(SMALL(Order_Form!$D:$D,1+($D361)),Order_Form!$C:$Q,6,FALSE)),"")),"")</f>
        <v/>
      </c>
      <c r="H361" s="68" t="str">
        <f>IF(ISNUMBER(SMALL(Order_Form!$D:$D,1+($D361))),(VLOOKUP(SMALL(Order_Form!$D:$D,1+($D361)),Order_Form!$C:$Q,7,FALSE)),"")</f>
        <v/>
      </c>
      <c r="I361" s="61"/>
      <c r="J361" s="61"/>
      <c r="K361" s="61"/>
      <c r="L361" s="73" t="str">
        <f t="shared" si="79"/>
        <v/>
      </c>
      <c r="M361" s="64" t="str">
        <f t="shared" si="80"/>
        <v/>
      </c>
      <c r="N361" s="73" t="str">
        <f t="shared" si="71"/>
        <v/>
      </c>
      <c r="O361" s="73" t="str">
        <f t="shared" si="72"/>
        <v/>
      </c>
      <c r="P361" s="73" t="str">
        <f t="shared" si="73"/>
        <v/>
      </c>
      <c r="Q361" s="73" t="str">
        <f t="shared" si="74"/>
        <v/>
      </c>
      <c r="R361" s="73" t="str">
        <f t="shared" si="75"/>
        <v/>
      </c>
      <c r="S361" s="64" t="str">
        <f t="shared" si="81"/>
        <v/>
      </c>
      <c r="T361" s="107" t="str">
        <f t="shared" si="76"/>
        <v/>
      </c>
      <c r="U361" s="74" t="str">
        <f t="shared" si="77"/>
        <v/>
      </c>
      <c r="V361" s="74"/>
      <c r="W361" s="74"/>
      <c r="Z361" s="61">
        <f t="shared" si="78"/>
        <v>0</v>
      </c>
    </row>
    <row r="362" spans="2:26" ht="31.9" customHeight="1" x14ac:dyDescent="0.25">
      <c r="B362" s="61">
        <f t="shared" si="70"/>
        <v>0</v>
      </c>
      <c r="C362" s="61" t="str">
        <f t="shared" si="82"/>
        <v/>
      </c>
      <c r="D362" s="61">
        <v>348</v>
      </c>
      <c r="E362" s="61" t="str">
        <f>IF(ISNUMBER(SMALL(Order_Form!$D:$D,1+($D362))),(VLOOKUP(SMALL(Order_Form!$D:$D,1+($D362)),Order_Form!$C:$Q,3,FALSE)),"")</f>
        <v/>
      </c>
      <c r="G362" s="64" t="str">
        <f>IFERROR(IF(E362=2,$AF$1,IF(AND(ISNUMBER(SMALL(Order_Form!$D:$D,1+($D362))),VLOOKUP(SMALL(Order_Form!$D:$D,1+($D362)),Order_Form!$C:$Q,6,FALSE)&gt;0),(VLOOKUP(SMALL(Order_Form!$D:$D,1+($D362)),Order_Form!$C:$Q,6,FALSE)),"")),"")</f>
        <v/>
      </c>
      <c r="H362" s="68" t="str">
        <f>IF(ISNUMBER(SMALL(Order_Form!$D:$D,1+($D362))),(VLOOKUP(SMALL(Order_Form!$D:$D,1+($D362)),Order_Form!$C:$Q,7,FALSE)),"")</f>
        <v/>
      </c>
      <c r="I362" s="61"/>
      <c r="J362" s="61"/>
      <c r="K362" s="61"/>
      <c r="L362" s="73" t="str">
        <f t="shared" si="79"/>
        <v/>
      </c>
      <c r="M362" s="64" t="str">
        <f t="shared" si="80"/>
        <v/>
      </c>
      <c r="N362" s="73" t="str">
        <f t="shared" si="71"/>
        <v/>
      </c>
      <c r="O362" s="73" t="str">
        <f t="shared" si="72"/>
        <v/>
      </c>
      <c r="P362" s="73" t="str">
        <f t="shared" si="73"/>
        <v/>
      </c>
      <c r="Q362" s="73" t="str">
        <f t="shared" si="74"/>
        <v/>
      </c>
      <c r="R362" s="73" t="str">
        <f t="shared" si="75"/>
        <v/>
      </c>
      <c r="S362" s="64" t="str">
        <f t="shared" si="81"/>
        <v/>
      </c>
      <c r="T362" s="107" t="str">
        <f t="shared" si="76"/>
        <v/>
      </c>
      <c r="U362" s="74" t="str">
        <f t="shared" si="77"/>
        <v/>
      </c>
      <c r="V362" s="74"/>
      <c r="W362" s="74"/>
      <c r="Z362" s="61">
        <f t="shared" si="78"/>
        <v>0</v>
      </c>
    </row>
    <row r="363" spans="2:26" ht="31.9" customHeight="1" x14ac:dyDescent="0.25">
      <c r="B363" s="61">
        <f t="shared" si="70"/>
        <v>0</v>
      </c>
      <c r="C363" s="61" t="str">
        <f t="shared" si="82"/>
        <v/>
      </c>
      <c r="D363" s="61">
        <v>349</v>
      </c>
      <c r="E363" s="61" t="str">
        <f>IF(ISNUMBER(SMALL(Order_Form!$D:$D,1+($D363))),(VLOOKUP(SMALL(Order_Form!$D:$D,1+($D363)),Order_Form!$C:$Q,3,FALSE)),"")</f>
        <v/>
      </c>
      <c r="G363" s="64" t="str">
        <f>IFERROR(IF(E363=2,$AF$1,IF(AND(ISNUMBER(SMALL(Order_Form!$D:$D,1+($D363))),VLOOKUP(SMALL(Order_Form!$D:$D,1+($D363)),Order_Form!$C:$Q,6,FALSE)&gt;0),(VLOOKUP(SMALL(Order_Form!$D:$D,1+($D363)),Order_Form!$C:$Q,6,FALSE)),"")),"")</f>
        <v/>
      </c>
      <c r="H363" s="68" t="str">
        <f>IF(ISNUMBER(SMALL(Order_Form!$D:$D,1+($D363))),(VLOOKUP(SMALL(Order_Form!$D:$D,1+($D363)),Order_Form!$C:$Q,7,FALSE)),"")</f>
        <v/>
      </c>
      <c r="I363" s="61"/>
      <c r="J363" s="61"/>
      <c r="K363" s="61"/>
      <c r="L363" s="73" t="str">
        <f t="shared" si="79"/>
        <v/>
      </c>
      <c r="M363" s="64" t="str">
        <f t="shared" si="80"/>
        <v/>
      </c>
      <c r="N363" s="73" t="str">
        <f t="shared" si="71"/>
        <v/>
      </c>
      <c r="O363" s="73" t="str">
        <f t="shared" si="72"/>
        <v/>
      </c>
      <c r="P363" s="73" t="str">
        <f t="shared" si="73"/>
        <v/>
      </c>
      <c r="Q363" s="73" t="str">
        <f t="shared" si="74"/>
        <v/>
      </c>
      <c r="R363" s="73" t="str">
        <f t="shared" si="75"/>
        <v/>
      </c>
      <c r="S363" s="64" t="str">
        <f t="shared" si="81"/>
        <v/>
      </c>
      <c r="T363" s="107" t="str">
        <f t="shared" si="76"/>
        <v/>
      </c>
      <c r="U363" s="74" t="str">
        <f t="shared" si="77"/>
        <v/>
      </c>
      <c r="V363" s="74"/>
      <c r="W363" s="74"/>
      <c r="Z363" s="61">
        <f t="shared" si="78"/>
        <v>0</v>
      </c>
    </row>
    <row r="364" spans="2:26" ht="31.9" customHeight="1" x14ac:dyDescent="0.25">
      <c r="B364" s="61">
        <f t="shared" si="70"/>
        <v>0</v>
      </c>
      <c r="C364" s="61" t="str">
        <f t="shared" si="82"/>
        <v/>
      </c>
      <c r="D364" s="61">
        <v>350</v>
      </c>
      <c r="E364" s="61" t="str">
        <f>IF(ISNUMBER(SMALL(Order_Form!$D:$D,1+($D364))),(VLOOKUP(SMALL(Order_Form!$D:$D,1+($D364)),Order_Form!$C:$Q,3,FALSE)),"")</f>
        <v/>
      </c>
      <c r="G364" s="64" t="str">
        <f>IFERROR(IF(E364=2,$AF$1,IF(AND(ISNUMBER(SMALL(Order_Form!$D:$D,1+($D364))),VLOOKUP(SMALL(Order_Form!$D:$D,1+($D364)),Order_Form!$C:$Q,6,FALSE)&gt;0),(VLOOKUP(SMALL(Order_Form!$D:$D,1+($D364)),Order_Form!$C:$Q,6,FALSE)),"")),"")</f>
        <v/>
      </c>
      <c r="H364" s="68" t="str">
        <f>IF(ISNUMBER(SMALL(Order_Form!$D:$D,1+($D364))),(VLOOKUP(SMALL(Order_Form!$D:$D,1+($D364)),Order_Form!$C:$Q,7,FALSE)),"")</f>
        <v/>
      </c>
      <c r="I364" s="61"/>
      <c r="J364" s="61"/>
      <c r="K364" s="61"/>
      <c r="L364" s="73" t="str">
        <f t="shared" si="79"/>
        <v/>
      </c>
      <c r="M364" s="64" t="str">
        <f t="shared" si="80"/>
        <v/>
      </c>
      <c r="N364" s="73" t="str">
        <f t="shared" si="71"/>
        <v/>
      </c>
      <c r="O364" s="73" t="str">
        <f t="shared" si="72"/>
        <v/>
      </c>
      <c r="P364" s="73" t="str">
        <f t="shared" si="73"/>
        <v/>
      </c>
      <c r="Q364" s="73" t="str">
        <f t="shared" si="74"/>
        <v/>
      </c>
      <c r="R364" s="73" t="str">
        <f t="shared" si="75"/>
        <v/>
      </c>
      <c r="S364" s="64" t="str">
        <f t="shared" si="81"/>
        <v/>
      </c>
      <c r="T364" s="107" t="str">
        <f t="shared" si="76"/>
        <v/>
      </c>
      <c r="U364" s="74" t="str">
        <f t="shared" si="77"/>
        <v/>
      </c>
      <c r="V364" s="74"/>
      <c r="W364" s="74"/>
      <c r="Z364" s="61">
        <f t="shared" si="78"/>
        <v>0</v>
      </c>
    </row>
    <row r="365" spans="2:26" ht="31.9" customHeight="1" x14ac:dyDescent="0.25">
      <c r="B365" s="61">
        <f t="shared" si="70"/>
        <v>0</v>
      </c>
      <c r="C365" s="61" t="str">
        <f t="shared" si="82"/>
        <v/>
      </c>
      <c r="D365" s="61">
        <v>351</v>
      </c>
      <c r="E365" s="61" t="str">
        <f>IF(ISNUMBER(SMALL(Order_Form!$D:$D,1+($D365))),(VLOOKUP(SMALL(Order_Form!$D:$D,1+($D365)),Order_Form!$C:$Q,3,FALSE)),"")</f>
        <v/>
      </c>
      <c r="G365" s="64" t="str">
        <f>IFERROR(IF(E365=2,$AF$1,IF(AND(ISNUMBER(SMALL(Order_Form!$D:$D,1+($D365))),VLOOKUP(SMALL(Order_Form!$D:$D,1+($D365)),Order_Form!$C:$Q,6,FALSE)&gt;0),(VLOOKUP(SMALL(Order_Form!$D:$D,1+($D365)),Order_Form!$C:$Q,6,FALSE)),"")),"")</f>
        <v/>
      </c>
      <c r="H365" s="68" t="str">
        <f>IF(ISNUMBER(SMALL(Order_Form!$D:$D,1+($D365))),(VLOOKUP(SMALL(Order_Form!$D:$D,1+($D365)),Order_Form!$C:$Q,7,FALSE)),"")</f>
        <v/>
      </c>
      <c r="I365" s="61"/>
      <c r="J365" s="61"/>
      <c r="K365" s="61"/>
      <c r="L365" s="73" t="str">
        <f t="shared" si="79"/>
        <v/>
      </c>
      <c r="M365" s="64" t="str">
        <f t="shared" si="80"/>
        <v/>
      </c>
      <c r="N365" s="73" t="str">
        <f t="shared" si="71"/>
        <v/>
      </c>
      <c r="O365" s="73" t="str">
        <f t="shared" si="72"/>
        <v/>
      </c>
      <c r="P365" s="73" t="str">
        <f t="shared" si="73"/>
        <v/>
      </c>
      <c r="Q365" s="73" t="str">
        <f t="shared" si="74"/>
        <v/>
      </c>
      <c r="R365" s="73" t="str">
        <f t="shared" si="75"/>
        <v/>
      </c>
      <c r="S365" s="64" t="str">
        <f t="shared" si="81"/>
        <v/>
      </c>
      <c r="T365" s="107" t="str">
        <f t="shared" si="76"/>
        <v/>
      </c>
      <c r="U365" s="74" t="str">
        <f t="shared" si="77"/>
        <v/>
      </c>
      <c r="V365" s="74"/>
      <c r="W365" s="74"/>
      <c r="Z365" s="61">
        <f t="shared" si="78"/>
        <v>0</v>
      </c>
    </row>
    <row r="366" spans="2:26" ht="31.9" customHeight="1" x14ac:dyDescent="0.25">
      <c r="B366" s="61">
        <f t="shared" si="70"/>
        <v>0</v>
      </c>
      <c r="C366" s="61" t="str">
        <f t="shared" si="82"/>
        <v/>
      </c>
      <c r="D366" s="61">
        <v>352</v>
      </c>
      <c r="E366" s="61" t="str">
        <f>IF(ISNUMBER(SMALL(Order_Form!$D:$D,1+($D366))),(VLOOKUP(SMALL(Order_Form!$D:$D,1+($D366)),Order_Form!$C:$Q,3,FALSE)),"")</f>
        <v/>
      </c>
      <c r="G366" s="64" t="str">
        <f>IFERROR(IF(E366=2,$AF$1,IF(AND(ISNUMBER(SMALL(Order_Form!$D:$D,1+($D366))),VLOOKUP(SMALL(Order_Form!$D:$D,1+($D366)),Order_Form!$C:$Q,6,FALSE)&gt;0),(VLOOKUP(SMALL(Order_Form!$D:$D,1+($D366)),Order_Form!$C:$Q,6,FALSE)),"")),"")</f>
        <v/>
      </c>
      <c r="H366" s="68" t="str">
        <f>IF(ISNUMBER(SMALL(Order_Form!$D:$D,1+($D366))),(VLOOKUP(SMALL(Order_Form!$D:$D,1+($D366)),Order_Form!$C:$Q,7,FALSE)),"")</f>
        <v/>
      </c>
      <c r="I366" s="61"/>
      <c r="J366" s="61"/>
      <c r="K366" s="61"/>
      <c r="L366" s="73" t="str">
        <f t="shared" si="79"/>
        <v/>
      </c>
      <c r="M366" s="64" t="str">
        <f t="shared" si="80"/>
        <v/>
      </c>
      <c r="N366" s="73" t="str">
        <f t="shared" si="71"/>
        <v/>
      </c>
      <c r="O366" s="73" t="str">
        <f t="shared" si="72"/>
        <v/>
      </c>
      <c r="P366" s="73" t="str">
        <f t="shared" si="73"/>
        <v/>
      </c>
      <c r="Q366" s="73" t="str">
        <f t="shared" si="74"/>
        <v/>
      </c>
      <c r="R366" s="73" t="str">
        <f t="shared" si="75"/>
        <v/>
      </c>
      <c r="S366" s="64" t="str">
        <f t="shared" si="81"/>
        <v/>
      </c>
      <c r="T366" s="107" t="str">
        <f t="shared" si="76"/>
        <v/>
      </c>
      <c r="U366" s="74" t="str">
        <f t="shared" si="77"/>
        <v/>
      </c>
      <c r="V366" s="74"/>
      <c r="W366" s="74"/>
      <c r="Z366" s="61">
        <f t="shared" si="78"/>
        <v>0</v>
      </c>
    </row>
    <row r="367" spans="2:26" ht="31.9" customHeight="1" x14ac:dyDescent="0.25">
      <c r="B367" s="61">
        <f t="shared" si="70"/>
        <v>0</v>
      </c>
      <c r="C367" s="61" t="str">
        <f t="shared" si="82"/>
        <v/>
      </c>
      <c r="D367" s="61">
        <v>353</v>
      </c>
      <c r="E367" s="61" t="str">
        <f>IF(ISNUMBER(SMALL(Order_Form!$D:$D,1+($D367))),(VLOOKUP(SMALL(Order_Form!$D:$D,1+($D367)),Order_Form!$C:$Q,3,FALSE)),"")</f>
        <v/>
      </c>
      <c r="G367" s="64" t="str">
        <f>IFERROR(IF(E367=2,$AF$1,IF(AND(ISNUMBER(SMALL(Order_Form!$D:$D,1+($D367))),VLOOKUP(SMALL(Order_Form!$D:$D,1+($D367)),Order_Form!$C:$Q,6,FALSE)&gt;0),(VLOOKUP(SMALL(Order_Form!$D:$D,1+($D367)),Order_Form!$C:$Q,6,FALSE)),"")),"")</f>
        <v/>
      </c>
      <c r="H367" s="68" t="str">
        <f>IF(ISNUMBER(SMALL(Order_Form!$D:$D,1+($D367))),(VLOOKUP(SMALL(Order_Form!$D:$D,1+($D367)),Order_Form!$C:$Q,7,FALSE)),"")</f>
        <v/>
      </c>
      <c r="I367" s="61"/>
      <c r="J367" s="61"/>
      <c r="K367" s="61"/>
      <c r="L367" s="73" t="str">
        <f t="shared" si="79"/>
        <v/>
      </c>
      <c r="M367" s="64" t="str">
        <f t="shared" si="80"/>
        <v/>
      </c>
      <c r="N367" s="73" t="str">
        <f t="shared" si="71"/>
        <v/>
      </c>
      <c r="O367" s="73" t="str">
        <f t="shared" si="72"/>
        <v/>
      </c>
      <c r="P367" s="73" t="str">
        <f t="shared" si="73"/>
        <v/>
      </c>
      <c r="Q367" s="73" t="str">
        <f t="shared" si="74"/>
        <v/>
      </c>
      <c r="R367" s="73" t="str">
        <f t="shared" si="75"/>
        <v/>
      </c>
      <c r="S367" s="64" t="str">
        <f t="shared" si="81"/>
        <v/>
      </c>
      <c r="T367" s="107" t="str">
        <f t="shared" si="76"/>
        <v/>
      </c>
      <c r="U367" s="74" t="str">
        <f t="shared" si="77"/>
        <v/>
      </c>
      <c r="V367" s="74"/>
      <c r="W367" s="74"/>
      <c r="Z367" s="61">
        <f t="shared" si="78"/>
        <v>0</v>
      </c>
    </row>
    <row r="368" spans="2:26" ht="31.9" customHeight="1" x14ac:dyDescent="0.25">
      <c r="B368" s="61">
        <f t="shared" si="70"/>
        <v>0</v>
      </c>
      <c r="C368" s="61" t="str">
        <f t="shared" si="82"/>
        <v/>
      </c>
      <c r="D368" s="61">
        <v>354</v>
      </c>
      <c r="E368" s="61" t="str">
        <f>IF(ISNUMBER(SMALL(Order_Form!$D:$D,1+($D368))),(VLOOKUP(SMALL(Order_Form!$D:$D,1+($D368)),Order_Form!$C:$Q,3,FALSE)),"")</f>
        <v/>
      </c>
      <c r="G368" s="64" t="str">
        <f>IFERROR(IF(E368=2,$AF$1,IF(AND(ISNUMBER(SMALL(Order_Form!$D:$D,1+($D368))),VLOOKUP(SMALL(Order_Form!$D:$D,1+($D368)),Order_Form!$C:$Q,6,FALSE)&gt;0),(VLOOKUP(SMALL(Order_Form!$D:$D,1+($D368)),Order_Form!$C:$Q,6,FALSE)),"")),"")</f>
        <v/>
      </c>
      <c r="H368" s="68" t="str">
        <f>IF(ISNUMBER(SMALL(Order_Form!$D:$D,1+($D368))),(VLOOKUP(SMALL(Order_Form!$D:$D,1+($D368)),Order_Form!$C:$Q,7,FALSE)),"")</f>
        <v/>
      </c>
      <c r="I368" s="61"/>
      <c r="J368" s="61"/>
      <c r="K368" s="61"/>
      <c r="L368" s="73" t="str">
        <f t="shared" si="79"/>
        <v/>
      </c>
      <c r="M368" s="64" t="str">
        <f t="shared" si="80"/>
        <v/>
      </c>
      <c r="N368" s="73" t="str">
        <f t="shared" si="71"/>
        <v/>
      </c>
      <c r="O368" s="73" t="str">
        <f t="shared" si="72"/>
        <v/>
      </c>
      <c r="P368" s="73" t="str">
        <f t="shared" si="73"/>
        <v/>
      </c>
      <c r="Q368" s="73" t="str">
        <f t="shared" si="74"/>
        <v/>
      </c>
      <c r="R368" s="73" t="str">
        <f t="shared" si="75"/>
        <v/>
      </c>
      <c r="S368" s="64" t="str">
        <f t="shared" si="81"/>
        <v/>
      </c>
      <c r="T368" s="107" t="str">
        <f t="shared" si="76"/>
        <v/>
      </c>
      <c r="U368" s="74" t="str">
        <f t="shared" si="77"/>
        <v/>
      </c>
      <c r="V368" s="74"/>
      <c r="W368" s="74"/>
      <c r="Z368" s="61">
        <f t="shared" si="78"/>
        <v>0</v>
      </c>
    </row>
    <row r="369" spans="2:26" ht="31.9" customHeight="1" x14ac:dyDescent="0.25">
      <c r="B369" s="61">
        <f t="shared" si="70"/>
        <v>0</v>
      </c>
      <c r="C369" s="61" t="str">
        <f t="shared" si="82"/>
        <v/>
      </c>
      <c r="D369" s="61">
        <v>355</v>
      </c>
      <c r="E369" s="61" t="str">
        <f>IF(ISNUMBER(SMALL(Order_Form!$D:$D,1+($D369))),(VLOOKUP(SMALL(Order_Form!$D:$D,1+($D369)),Order_Form!$C:$Q,3,FALSE)),"")</f>
        <v/>
      </c>
      <c r="G369" s="64" t="str">
        <f>IFERROR(IF(E369=2,$AF$1,IF(AND(ISNUMBER(SMALL(Order_Form!$D:$D,1+($D369))),VLOOKUP(SMALL(Order_Form!$D:$D,1+($D369)),Order_Form!$C:$Q,6,FALSE)&gt;0),(VLOOKUP(SMALL(Order_Form!$D:$D,1+($D369)),Order_Form!$C:$Q,6,FALSE)),"")),"")</f>
        <v/>
      </c>
      <c r="H369" s="68" t="str">
        <f>IF(ISNUMBER(SMALL(Order_Form!$D:$D,1+($D369))),(VLOOKUP(SMALL(Order_Form!$D:$D,1+($D369)),Order_Form!$C:$Q,7,FALSE)),"")</f>
        <v/>
      </c>
      <c r="I369" s="61"/>
      <c r="J369" s="61"/>
      <c r="K369" s="61"/>
      <c r="L369" s="73" t="str">
        <f t="shared" si="79"/>
        <v/>
      </c>
      <c r="M369" s="64" t="str">
        <f t="shared" si="80"/>
        <v/>
      </c>
      <c r="N369" s="73" t="str">
        <f t="shared" si="71"/>
        <v/>
      </c>
      <c r="O369" s="73" t="str">
        <f t="shared" si="72"/>
        <v/>
      </c>
      <c r="P369" s="73" t="str">
        <f t="shared" si="73"/>
        <v/>
      </c>
      <c r="Q369" s="73" t="str">
        <f t="shared" si="74"/>
        <v/>
      </c>
      <c r="R369" s="73" t="str">
        <f t="shared" si="75"/>
        <v/>
      </c>
      <c r="S369" s="64" t="str">
        <f t="shared" si="81"/>
        <v/>
      </c>
      <c r="T369" s="107" t="str">
        <f t="shared" si="76"/>
        <v/>
      </c>
      <c r="U369" s="74" t="str">
        <f t="shared" si="77"/>
        <v/>
      </c>
      <c r="V369" s="74"/>
      <c r="W369" s="74"/>
      <c r="Z369" s="61">
        <f t="shared" si="78"/>
        <v>0</v>
      </c>
    </row>
    <row r="370" spans="2:26" ht="31.9" customHeight="1" x14ac:dyDescent="0.25">
      <c r="B370" s="61">
        <f t="shared" si="70"/>
        <v>0</v>
      </c>
      <c r="C370" s="61" t="str">
        <f t="shared" si="82"/>
        <v/>
      </c>
      <c r="D370" s="61">
        <v>356</v>
      </c>
      <c r="E370" s="61" t="str">
        <f>IF(ISNUMBER(SMALL(Order_Form!$D:$D,1+($D370))),(VLOOKUP(SMALL(Order_Form!$D:$D,1+($D370)),Order_Form!$C:$Q,3,FALSE)),"")</f>
        <v/>
      </c>
      <c r="G370" s="64" t="str">
        <f>IFERROR(IF(E370=2,$AF$1,IF(AND(ISNUMBER(SMALL(Order_Form!$D:$D,1+($D370))),VLOOKUP(SMALL(Order_Form!$D:$D,1+($D370)),Order_Form!$C:$Q,6,FALSE)&gt;0),(VLOOKUP(SMALL(Order_Form!$D:$D,1+($D370)),Order_Form!$C:$Q,6,FALSE)),"")),"")</f>
        <v/>
      </c>
      <c r="H370" s="68" t="str">
        <f>IF(ISNUMBER(SMALL(Order_Form!$D:$D,1+($D370))),(VLOOKUP(SMALL(Order_Form!$D:$D,1+($D370)),Order_Form!$C:$Q,7,FALSE)),"")</f>
        <v/>
      </c>
      <c r="I370" s="61"/>
      <c r="J370" s="61"/>
      <c r="K370" s="61"/>
      <c r="L370" s="73" t="str">
        <f t="shared" si="79"/>
        <v/>
      </c>
      <c r="M370" s="64" t="str">
        <f t="shared" si="80"/>
        <v/>
      </c>
      <c r="N370" s="73" t="str">
        <f t="shared" si="71"/>
        <v/>
      </c>
      <c r="O370" s="73" t="str">
        <f t="shared" si="72"/>
        <v/>
      </c>
      <c r="P370" s="73" t="str">
        <f t="shared" si="73"/>
        <v/>
      </c>
      <c r="Q370" s="73" t="str">
        <f t="shared" si="74"/>
        <v/>
      </c>
      <c r="R370" s="73" t="str">
        <f t="shared" si="75"/>
        <v/>
      </c>
      <c r="S370" s="64" t="str">
        <f t="shared" si="81"/>
        <v/>
      </c>
      <c r="T370" s="107" t="str">
        <f t="shared" si="76"/>
        <v/>
      </c>
      <c r="U370" s="74" t="str">
        <f t="shared" si="77"/>
        <v/>
      </c>
      <c r="V370" s="74"/>
      <c r="W370" s="74"/>
      <c r="Z370" s="61">
        <f t="shared" si="78"/>
        <v>0</v>
      </c>
    </row>
    <row r="371" spans="2:26" ht="31.9" customHeight="1" x14ac:dyDescent="0.25">
      <c r="B371" s="61">
        <f t="shared" si="70"/>
        <v>0</v>
      </c>
      <c r="C371" s="61" t="str">
        <f t="shared" si="82"/>
        <v/>
      </c>
      <c r="D371" s="61">
        <v>357</v>
      </c>
      <c r="E371" s="61" t="str">
        <f>IF(ISNUMBER(SMALL(Order_Form!$D:$D,1+($D371))),(VLOOKUP(SMALL(Order_Form!$D:$D,1+($D371)),Order_Form!$C:$Q,3,FALSE)),"")</f>
        <v/>
      </c>
      <c r="G371" s="64" t="str">
        <f>IFERROR(IF(E371=2,$AF$1,IF(AND(ISNUMBER(SMALL(Order_Form!$D:$D,1+($D371))),VLOOKUP(SMALL(Order_Form!$D:$D,1+($D371)),Order_Form!$C:$Q,6,FALSE)&gt;0),(VLOOKUP(SMALL(Order_Form!$D:$D,1+($D371)),Order_Form!$C:$Q,6,FALSE)),"")),"")</f>
        <v/>
      </c>
      <c r="H371" s="68" t="str">
        <f>IF(ISNUMBER(SMALL(Order_Form!$D:$D,1+($D371))),(VLOOKUP(SMALL(Order_Form!$D:$D,1+($D371)),Order_Form!$C:$Q,7,FALSE)),"")</f>
        <v/>
      </c>
      <c r="I371" s="61"/>
      <c r="J371" s="61"/>
      <c r="K371" s="61"/>
      <c r="L371" s="73" t="str">
        <f t="shared" si="79"/>
        <v/>
      </c>
      <c r="M371" s="64" t="str">
        <f t="shared" si="80"/>
        <v/>
      </c>
      <c r="N371" s="73" t="str">
        <f t="shared" si="71"/>
        <v/>
      </c>
      <c r="O371" s="73" t="str">
        <f t="shared" si="72"/>
        <v/>
      </c>
      <c r="P371" s="73" t="str">
        <f t="shared" si="73"/>
        <v/>
      </c>
      <c r="Q371" s="73" t="str">
        <f t="shared" si="74"/>
        <v/>
      </c>
      <c r="R371" s="73" t="str">
        <f t="shared" si="75"/>
        <v/>
      </c>
      <c r="S371" s="64" t="str">
        <f t="shared" si="81"/>
        <v/>
      </c>
      <c r="T371" s="107" t="str">
        <f t="shared" si="76"/>
        <v/>
      </c>
      <c r="U371" s="74" t="str">
        <f t="shared" si="77"/>
        <v/>
      </c>
      <c r="V371" s="74"/>
      <c r="W371" s="74"/>
      <c r="Z371" s="61">
        <f t="shared" si="78"/>
        <v>0</v>
      </c>
    </row>
    <row r="372" spans="2:26" ht="31.9" customHeight="1" x14ac:dyDescent="0.25">
      <c r="B372" s="61">
        <f t="shared" si="70"/>
        <v>0</v>
      </c>
      <c r="C372" s="61" t="str">
        <f t="shared" si="82"/>
        <v/>
      </c>
      <c r="D372" s="61">
        <v>358</v>
      </c>
      <c r="E372" s="61" t="str">
        <f>IF(ISNUMBER(SMALL(Order_Form!$D:$D,1+($D372))),(VLOOKUP(SMALL(Order_Form!$D:$D,1+($D372)),Order_Form!$C:$Q,3,FALSE)),"")</f>
        <v/>
      </c>
      <c r="G372" s="64" t="str">
        <f>IFERROR(IF(E372=2,$AF$1,IF(AND(ISNUMBER(SMALL(Order_Form!$D:$D,1+($D372))),VLOOKUP(SMALL(Order_Form!$D:$D,1+($D372)),Order_Form!$C:$Q,6,FALSE)&gt;0),(VLOOKUP(SMALL(Order_Form!$D:$D,1+($D372)),Order_Form!$C:$Q,6,FALSE)),"")),"")</f>
        <v/>
      </c>
      <c r="H372" s="68" t="str">
        <f>IF(ISNUMBER(SMALL(Order_Form!$D:$D,1+($D372))),(VLOOKUP(SMALL(Order_Form!$D:$D,1+($D372)),Order_Form!$C:$Q,7,FALSE)),"")</f>
        <v/>
      </c>
      <c r="I372" s="61"/>
      <c r="J372" s="61"/>
      <c r="K372" s="61"/>
      <c r="L372" s="73" t="str">
        <f t="shared" si="79"/>
        <v/>
      </c>
      <c r="M372" s="64" t="str">
        <f t="shared" si="80"/>
        <v/>
      </c>
      <c r="N372" s="73" t="str">
        <f t="shared" si="71"/>
        <v/>
      </c>
      <c r="O372" s="73" t="str">
        <f t="shared" si="72"/>
        <v/>
      </c>
      <c r="P372" s="73" t="str">
        <f t="shared" si="73"/>
        <v/>
      </c>
      <c r="Q372" s="73" t="str">
        <f t="shared" si="74"/>
        <v/>
      </c>
      <c r="R372" s="73" t="str">
        <f t="shared" si="75"/>
        <v/>
      </c>
      <c r="S372" s="64" t="str">
        <f t="shared" si="81"/>
        <v/>
      </c>
      <c r="T372" s="107" t="str">
        <f t="shared" si="76"/>
        <v/>
      </c>
      <c r="U372" s="74" t="str">
        <f t="shared" si="77"/>
        <v/>
      </c>
      <c r="V372" s="74"/>
      <c r="W372" s="74"/>
      <c r="Z372" s="61">
        <f t="shared" si="78"/>
        <v>0</v>
      </c>
    </row>
    <row r="373" spans="2:26" ht="31.9" customHeight="1" x14ac:dyDescent="0.25">
      <c r="B373" s="61">
        <f t="shared" si="70"/>
        <v>0</v>
      </c>
      <c r="C373" s="61" t="str">
        <f t="shared" si="82"/>
        <v/>
      </c>
      <c r="D373" s="61">
        <v>359</v>
      </c>
      <c r="E373" s="61" t="str">
        <f>IF(ISNUMBER(SMALL(Order_Form!$D:$D,1+($D373))),(VLOOKUP(SMALL(Order_Form!$D:$D,1+($D373)),Order_Form!$C:$Q,3,FALSE)),"")</f>
        <v/>
      </c>
      <c r="G373" s="64" t="str">
        <f>IFERROR(IF(E373=2,$AF$1,IF(AND(ISNUMBER(SMALL(Order_Form!$D:$D,1+($D373))),VLOOKUP(SMALL(Order_Form!$D:$D,1+($D373)),Order_Form!$C:$Q,6,FALSE)&gt;0),(VLOOKUP(SMALL(Order_Form!$D:$D,1+($D373)),Order_Form!$C:$Q,6,FALSE)),"")),"")</f>
        <v/>
      </c>
      <c r="H373" s="68" t="str">
        <f>IF(ISNUMBER(SMALL(Order_Form!$D:$D,1+($D373))),(VLOOKUP(SMALL(Order_Form!$D:$D,1+($D373)),Order_Form!$C:$Q,7,FALSE)),"")</f>
        <v/>
      </c>
      <c r="I373" s="61"/>
      <c r="J373" s="61"/>
      <c r="K373" s="61"/>
      <c r="L373" s="73" t="str">
        <f t="shared" si="79"/>
        <v/>
      </c>
      <c r="M373" s="64" t="str">
        <f t="shared" si="80"/>
        <v/>
      </c>
      <c r="N373" s="73" t="str">
        <f t="shared" si="71"/>
        <v/>
      </c>
      <c r="O373" s="73" t="str">
        <f t="shared" si="72"/>
        <v/>
      </c>
      <c r="P373" s="73" t="str">
        <f t="shared" si="73"/>
        <v/>
      </c>
      <c r="Q373" s="73" t="str">
        <f t="shared" si="74"/>
        <v/>
      </c>
      <c r="R373" s="73" t="str">
        <f t="shared" si="75"/>
        <v/>
      </c>
      <c r="S373" s="64" t="str">
        <f t="shared" si="81"/>
        <v/>
      </c>
      <c r="T373" s="107" t="str">
        <f t="shared" si="76"/>
        <v/>
      </c>
      <c r="U373" s="74" t="str">
        <f t="shared" si="77"/>
        <v/>
      </c>
      <c r="V373" s="74"/>
      <c r="W373" s="74"/>
      <c r="Z373" s="61">
        <f t="shared" si="78"/>
        <v>0</v>
      </c>
    </row>
    <row r="374" spans="2:26" ht="31.9" customHeight="1" x14ac:dyDescent="0.25">
      <c r="B374" s="61">
        <f t="shared" si="70"/>
        <v>0</v>
      </c>
      <c r="C374" s="61" t="str">
        <f t="shared" si="82"/>
        <v/>
      </c>
      <c r="D374" s="61">
        <v>360</v>
      </c>
      <c r="E374" s="61" t="str">
        <f>IF(ISNUMBER(SMALL(Order_Form!$D:$D,1+($D374))),(VLOOKUP(SMALL(Order_Form!$D:$D,1+($D374)),Order_Form!$C:$Q,3,FALSE)),"")</f>
        <v/>
      </c>
      <c r="G374" s="64" t="str">
        <f>IFERROR(IF(E374=2,$AF$1,IF(AND(ISNUMBER(SMALL(Order_Form!$D:$D,1+($D374))),VLOOKUP(SMALL(Order_Form!$D:$D,1+($D374)),Order_Form!$C:$Q,6,FALSE)&gt;0),(VLOOKUP(SMALL(Order_Form!$D:$D,1+($D374)),Order_Form!$C:$Q,6,FALSE)),"")),"")</f>
        <v/>
      </c>
      <c r="H374" s="68" t="str">
        <f>IF(ISNUMBER(SMALL(Order_Form!$D:$D,1+($D374))),(VLOOKUP(SMALL(Order_Form!$D:$D,1+($D374)),Order_Form!$C:$Q,7,FALSE)),"")</f>
        <v/>
      </c>
      <c r="I374" s="61"/>
      <c r="J374" s="61"/>
      <c r="K374" s="61"/>
      <c r="L374" s="73" t="str">
        <f t="shared" si="79"/>
        <v/>
      </c>
      <c r="M374" s="64" t="str">
        <f t="shared" si="80"/>
        <v/>
      </c>
      <c r="N374" s="73" t="str">
        <f t="shared" si="71"/>
        <v/>
      </c>
      <c r="O374" s="73" t="str">
        <f t="shared" si="72"/>
        <v/>
      </c>
      <c r="P374" s="73" t="str">
        <f t="shared" si="73"/>
        <v/>
      </c>
      <c r="Q374" s="73" t="str">
        <f t="shared" si="74"/>
        <v/>
      </c>
      <c r="R374" s="73" t="str">
        <f t="shared" si="75"/>
        <v/>
      </c>
      <c r="S374" s="64" t="str">
        <f t="shared" si="81"/>
        <v/>
      </c>
      <c r="T374" s="107" t="str">
        <f t="shared" si="76"/>
        <v/>
      </c>
      <c r="U374" s="74" t="str">
        <f t="shared" si="77"/>
        <v/>
      </c>
      <c r="V374" s="74"/>
      <c r="W374" s="74"/>
      <c r="Z374" s="61">
        <f t="shared" si="78"/>
        <v>0</v>
      </c>
    </row>
    <row r="375" spans="2:26" ht="31.9" customHeight="1" x14ac:dyDescent="0.25">
      <c r="B375" s="61">
        <f t="shared" si="70"/>
        <v>0</v>
      </c>
      <c r="C375" s="61" t="str">
        <f t="shared" si="82"/>
        <v/>
      </c>
      <c r="D375" s="61">
        <v>361</v>
      </c>
      <c r="E375" s="61" t="str">
        <f>IF(ISNUMBER(SMALL(Order_Form!$D:$D,1+($D375))),(VLOOKUP(SMALL(Order_Form!$D:$D,1+($D375)),Order_Form!$C:$Q,3,FALSE)),"")</f>
        <v/>
      </c>
      <c r="G375" s="64" t="str">
        <f>IFERROR(IF(E375=2,$AF$1,IF(AND(ISNUMBER(SMALL(Order_Form!$D:$D,1+($D375))),VLOOKUP(SMALL(Order_Form!$D:$D,1+($D375)),Order_Form!$C:$Q,6,FALSE)&gt;0),(VLOOKUP(SMALL(Order_Form!$D:$D,1+($D375)),Order_Form!$C:$Q,6,FALSE)),"")),"")</f>
        <v/>
      </c>
      <c r="H375" s="68" t="str">
        <f>IF(ISNUMBER(SMALL(Order_Form!$D:$D,1+($D375))),(VLOOKUP(SMALL(Order_Form!$D:$D,1+($D375)),Order_Form!$C:$Q,7,FALSE)),"")</f>
        <v/>
      </c>
      <c r="I375" s="61"/>
      <c r="J375" s="61"/>
      <c r="K375" s="61"/>
      <c r="L375" s="73" t="str">
        <f t="shared" si="79"/>
        <v/>
      </c>
      <c r="M375" s="64" t="str">
        <f t="shared" si="80"/>
        <v/>
      </c>
      <c r="N375" s="73" t="str">
        <f t="shared" si="71"/>
        <v/>
      </c>
      <c r="O375" s="73" t="str">
        <f t="shared" si="72"/>
        <v/>
      </c>
      <c r="P375" s="73" t="str">
        <f t="shared" si="73"/>
        <v/>
      </c>
      <c r="Q375" s="73" t="str">
        <f t="shared" si="74"/>
        <v/>
      </c>
      <c r="R375" s="73" t="str">
        <f t="shared" si="75"/>
        <v/>
      </c>
      <c r="S375" s="64" t="str">
        <f t="shared" si="81"/>
        <v/>
      </c>
      <c r="T375" s="107" t="str">
        <f t="shared" si="76"/>
        <v/>
      </c>
      <c r="U375" s="74" t="str">
        <f t="shared" si="77"/>
        <v/>
      </c>
      <c r="V375" s="74"/>
      <c r="W375" s="74"/>
      <c r="Z375" s="61">
        <f t="shared" si="78"/>
        <v>0</v>
      </c>
    </row>
    <row r="376" spans="2:26" ht="31.9" customHeight="1" x14ac:dyDescent="0.25">
      <c r="B376" s="61">
        <f t="shared" si="70"/>
        <v>0</v>
      </c>
      <c r="C376" s="61" t="str">
        <f t="shared" si="82"/>
        <v/>
      </c>
      <c r="D376" s="61">
        <v>362</v>
      </c>
      <c r="E376" s="61" t="str">
        <f>IF(ISNUMBER(SMALL(Order_Form!$D:$D,1+($D376))),(VLOOKUP(SMALL(Order_Form!$D:$D,1+($D376)),Order_Form!$C:$Q,3,FALSE)),"")</f>
        <v/>
      </c>
      <c r="G376" s="64" t="str">
        <f>IFERROR(IF(E376=2,$AF$1,IF(AND(ISNUMBER(SMALL(Order_Form!$D:$D,1+($D376))),VLOOKUP(SMALL(Order_Form!$D:$D,1+($D376)),Order_Form!$C:$Q,6,FALSE)&gt;0),(VLOOKUP(SMALL(Order_Form!$D:$D,1+($D376)),Order_Form!$C:$Q,6,FALSE)),"")),"")</f>
        <v/>
      </c>
      <c r="H376" s="68" t="str">
        <f>IF(ISNUMBER(SMALL(Order_Form!$D:$D,1+($D376))),(VLOOKUP(SMALL(Order_Form!$D:$D,1+($D376)),Order_Form!$C:$Q,7,FALSE)),"")</f>
        <v/>
      </c>
      <c r="I376" s="61"/>
      <c r="J376" s="61"/>
      <c r="K376" s="61"/>
      <c r="L376" s="73" t="str">
        <f t="shared" si="79"/>
        <v/>
      </c>
      <c r="M376" s="64" t="str">
        <f t="shared" si="80"/>
        <v/>
      </c>
      <c r="N376" s="73" t="str">
        <f t="shared" si="71"/>
        <v/>
      </c>
      <c r="O376" s="73" t="str">
        <f t="shared" si="72"/>
        <v/>
      </c>
      <c r="P376" s="73" t="str">
        <f t="shared" si="73"/>
        <v/>
      </c>
      <c r="Q376" s="73" t="str">
        <f t="shared" si="74"/>
        <v/>
      </c>
      <c r="R376" s="73" t="str">
        <f t="shared" si="75"/>
        <v/>
      </c>
      <c r="S376" s="64" t="str">
        <f t="shared" si="81"/>
        <v/>
      </c>
      <c r="T376" s="107" t="str">
        <f t="shared" si="76"/>
        <v/>
      </c>
      <c r="U376" s="74" t="str">
        <f t="shared" si="77"/>
        <v/>
      </c>
      <c r="V376" s="74"/>
      <c r="W376" s="74"/>
      <c r="Z376" s="61">
        <f t="shared" si="78"/>
        <v>0</v>
      </c>
    </row>
    <row r="377" spans="2:26" ht="31.9" customHeight="1" x14ac:dyDescent="0.25">
      <c r="B377" s="61">
        <f t="shared" si="70"/>
        <v>0</v>
      </c>
      <c r="C377" s="61" t="str">
        <f t="shared" si="82"/>
        <v/>
      </c>
      <c r="D377" s="61">
        <v>363</v>
      </c>
      <c r="E377" s="61" t="str">
        <f>IF(ISNUMBER(SMALL(Order_Form!$D:$D,1+($D377))),(VLOOKUP(SMALL(Order_Form!$D:$D,1+($D377)),Order_Form!$C:$Q,3,FALSE)),"")</f>
        <v/>
      </c>
      <c r="G377" s="64" t="str">
        <f>IFERROR(IF(E377=2,$AF$1,IF(AND(ISNUMBER(SMALL(Order_Form!$D:$D,1+($D377))),VLOOKUP(SMALL(Order_Form!$D:$D,1+($D377)),Order_Form!$C:$Q,6,FALSE)&gt;0),(VLOOKUP(SMALL(Order_Form!$D:$D,1+($D377)),Order_Form!$C:$Q,6,FALSE)),"")),"")</f>
        <v/>
      </c>
      <c r="H377" s="68" t="str">
        <f>IF(ISNUMBER(SMALL(Order_Form!$D:$D,1+($D377))),(VLOOKUP(SMALL(Order_Form!$D:$D,1+($D377)),Order_Form!$C:$Q,7,FALSE)),"")</f>
        <v/>
      </c>
      <c r="I377" s="61"/>
      <c r="J377" s="61"/>
      <c r="K377" s="61"/>
      <c r="L377" s="73" t="str">
        <f t="shared" si="79"/>
        <v/>
      </c>
      <c r="M377" s="64" t="str">
        <f t="shared" si="80"/>
        <v/>
      </c>
      <c r="N377" s="73" t="str">
        <f t="shared" si="71"/>
        <v/>
      </c>
      <c r="O377" s="73" t="str">
        <f t="shared" si="72"/>
        <v/>
      </c>
      <c r="P377" s="73" t="str">
        <f t="shared" si="73"/>
        <v/>
      </c>
      <c r="Q377" s="73" t="str">
        <f t="shared" si="74"/>
        <v/>
      </c>
      <c r="R377" s="73" t="str">
        <f t="shared" si="75"/>
        <v/>
      </c>
      <c r="S377" s="64" t="str">
        <f t="shared" si="81"/>
        <v/>
      </c>
      <c r="T377" s="107" t="str">
        <f t="shared" si="76"/>
        <v/>
      </c>
      <c r="U377" s="74" t="str">
        <f t="shared" si="77"/>
        <v/>
      </c>
      <c r="V377" s="74"/>
      <c r="W377" s="74"/>
      <c r="Z377" s="61">
        <f t="shared" si="78"/>
        <v>0</v>
      </c>
    </row>
    <row r="378" spans="2:26" ht="31.9" customHeight="1" x14ac:dyDescent="0.25">
      <c r="B378" s="61">
        <f t="shared" si="70"/>
        <v>0</v>
      </c>
      <c r="C378" s="61" t="str">
        <f t="shared" si="82"/>
        <v/>
      </c>
      <c r="D378" s="61">
        <v>364</v>
      </c>
      <c r="E378" s="61" t="str">
        <f>IF(ISNUMBER(SMALL(Order_Form!$D:$D,1+($D378))),(VLOOKUP(SMALL(Order_Form!$D:$D,1+($D378)),Order_Form!$C:$Q,3,FALSE)),"")</f>
        <v/>
      </c>
      <c r="G378" s="64" t="str">
        <f>IFERROR(IF(E378=2,$AF$1,IF(AND(ISNUMBER(SMALL(Order_Form!$D:$D,1+($D378))),VLOOKUP(SMALL(Order_Form!$D:$D,1+($D378)),Order_Form!$C:$Q,6,FALSE)&gt;0),(VLOOKUP(SMALL(Order_Form!$D:$D,1+($D378)),Order_Form!$C:$Q,6,FALSE)),"")),"")</f>
        <v/>
      </c>
      <c r="H378" s="68" t="str">
        <f>IF(ISNUMBER(SMALL(Order_Form!$D:$D,1+($D378))),(VLOOKUP(SMALL(Order_Form!$D:$D,1+($D378)),Order_Form!$C:$Q,7,FALSE)),"")</f>
        <v/>
      </c>
      <c r="I378" s="61"/>
      <c r="J378" s="61"/>
      <c r="K378" s="61"/>
      <c r="L378" s="73" t="str">
        <f t="shared" si="79"/>
        <v/>
      </c>
      <c r="M378" s="64" t="str">
        <f t="shared" si="80"/>
        <v/>
      </c>
      <c r="N378" s="73" t="str">
        <f t="shared" si="71"/>
        <v/>
      </c>
      <c r="O378" s="73" t="str">
        <f t="shared" si="72"/>
        <v/>
      </c>
      <c r="P378" s="73" t="str">
        <f t="shared" si="73"/>
        <v/>
      </c>
      <c r="Q378" s="73" t="str">
        <f t="shared" si="74"/>
        <v/>
      </c>
      <c r="R378" s="73" t="str">
        <f t="shared" si="75"/>
        <v/>
      </c>
      <c r="S378" s="64" t="str">
        <f t="shared" si="81"/>
        <v/>
      </c>
      <c r="T378" s="107" t="str">
        <f t="shared" si="76"/>
        <v/>
      </c>
      <c r="U378" s="74" t="str">
        <f t="shared" si="77"/>
        <v/>
      </c>
      <c r="V378" s="74"/>
      <c r="W378" s="74"/>
      <c r="Z378" s="61">
        <f t="shared" si="78"/>
        <v>0</v>
      </c>
    </row>
    <row r="379" spans="2:26" ht="31.9" customHeight="1" x14ac:dyDescent="0.25">
      <c r="B379" s="61">
        <f t="shared" si="70"/>
        <v>0</v>
      </c>
      <c r="C379" s="61" t="str">
        <f t="shared" si="82"/>
        <v/>
      </c>
      <c r="D379" s="61">
        <v>365</v>
      </c>
      <c r="E379" s="61" t="str">
        <f>IF(ISNUMBER(SMALL(Order_Form!$D:$D,1+($D379))),(VLOOKUP(SMALL(Order_Form!$D:$D,1+($D379)),Order_Form!$C:$Q,3,FALSE)),"")</f>
        <v/>
      </c>
      <c r="G379" s="64" t="str">
        <f>IFERROR(IF(E379=2,$AF$1,IF(AND(ISNUMBER(SMALL(Order_Form!$D:$D,1+($D379))),VLOOKUP(SMALL(Order_Form!$D:$D,1+($D379)),Order_Form!$C:$Q,6,FALSE)&gt;0),(VLOOKUP(SMALL(Order_Form!$D:$D,1+($D379)),Order_Form!$C:$Q,6,FALSE)),"")),"")</f>
        <v/>
      </c>
      <c r="H379" s="68" t="str">
        <f>IF(ISNUMBER(SMALL(Order_Form!$D:$D,1+($D379))),(VLOOKUP(SMALL(Order_Form!$D:$D,1+($D379)),Order_Form!$C:$Q,7,FALSE)),"")</f>
        <v/>
      </c>
      <c r="I379" s="61"/>
      <c r="J379" s="61"/>
      <c r="K379" s="61"/>
      <c r="L379" s="73" t="str">
        <f t="shared" si="79"/>
        <v/>
      </c>
      <c r="M379" s="64" t="str">
        <f t="shared" si="80"/>
        <v/>
      </c>
      <c r="N379" s="73" t="str">
        <f t="shared" si="71"/>
        <v/>
      </c>
      <c r="O379" s="73" t="str">
        <f t="shared" si="72"/>
        <v/>
      </c>
      <c r="P379" s="73" t="str">
        <f t="shared" si="73"/>
        <v/>
      </c>
      <c r="Q379" s="73" t="str">
        <f t="shared" si="74"/>
        <v/>
      </c>
      <c r="R379" s="73" t="str">
        <f t="shared" si="75"/>
        <v/>
      </c>
      <c r="S379" s="64" t="str">
        <f t="shared" si="81"/>
        <v/>
      </c>
      <c r="T379" s="107" t="str">
        <f t="shared" si="76"/>
        <v/>
      </c>
      <c r="U379" s="74" t="str">
        <f t="shared" si="77"/>
        <v/>
      </c>
      <c r="V379" s="74"/>
      <c r="W379" s="74"/>
      <c r="Z379" s="61">
        <f t="shared" si="78"/>
        <v>0</v>
      </c>
    </row>
    <row r="380" spans="2:26" ht="31.9" customHeight="1" x14ac:dyDescent="0.25">
      <c r="B380" s="61">
        <f t="shared" si="70"/>
        <v>0</v>
      </c>
      <c r="C380" s="61" t="str">
        <f t="shared" si="82"/>
        <v/>
      </c>
      <c r="D380" s="61">
        <v>366</v>
      </c>
      <c r="E380" s="61" t="str">
        <f>IF(ISNUMBER(SMALL(Order_Form!$D:$D,1+($D380))),(VLOOKUP(SMALL(Order_Form!$D:$D,1+($D380)),Order_Form!$C:$Q,3,FALSE)),"")</f>
        <v/>
      </c>
      <c r="G380" s="64" t="str">
        <f>IFERROR(IF(E380=2,$AF$1,IF(AND(ISNUMBER(SMALL(Order_Form!$D:$D,1+($D380))),VLOOKUP(SMALL(Order_Form!$D:$D,1+($D380)),Order_Form!$C:$Q,6,FALSE)&gt;0),(VLOOKUP(SMALL(Order_Form!$D:$D,1+($D380)),Order_Form!$C:$Q,6,FALSE)),"")),"")</f>
        <v/>
      </c>
      <c r="H380" s="68" t="str">
        <f>IF(ISNUMBER(SMALL(Order_Form!$D:$D,1+($D380))),(VLOOKUP(SMALL(Order_Form!$D:$D,1+($D380)),Order_Form!$C:$Q,7,FALSE)),"")</f>
        <v/>
      </c>
      <c r="I380" s="61"/>
      <c r="J380" s="61"/>
      <c r="K380" s="61"/>
      <c r="L380" s="73" t="str">
        <f t="shared" si="79"/>
        <v/>
      </c>
      <c r="M380" s="64" t="str">
        <f t="shared" si="80"/>
        <v/>
      </c>
      <c r="N380" s="73" t="str">
        <f t="shared" si="71"/>
        <v/>
      </c>
      <c r="O380" s="73" t="str">
        <f t="shared" si="72"/>
        <v/>
      </c>
      <c r="P380" s="73" t="str">
        <f t="shared" si="73"/>
        <v/>
      </c>
      <c r="Q380" s="73" t="str">
        <f t="shared" si="74"/>
        <v/>
      </c>
      <c r="R380" s="73" t="str">
        <f t="shared" si="75"/>
        <v/>
      </c>
      <c r="S380" s="64" t="str">
        <f t="shared" si="81"/>
        <v/>
      </c>
      <c r="T380" s="107" t="str">
        <f t="shared" si="76"/>
        <v/>
      </c>
      <c r="U380" s="74" t="str">
        <f t="shared" si="77"/>
        <v/>
      </c>
      <c r="V380" s="74"/>
      <c r="W380" s="74"/>
      <c r="Z380" s="61">
        <f t="shared" si="78"/>
        <v>0</v>
      </c>
    </row>
    <row r="381" spans="2:26" ht="31.9" customHeight="1" x14ac:dyDescent="0.25">
      <c r="B381" s="61">
        <f t="shared" si="70"/>
        <v>0</v>
      </c>
      <c r="C381" s="61" t="str">
        <f t="shared" si="82"/>
        <v/>
      </c>
      <c r="D381" s="61">
        <v>367</v>
      </c>
      <c r="E381" s="61" t="str">
        <f>IF(ISNUMBER(SMALL(Order_Form!$D:$D,1+($D381))),(VLOOKUP(SMALL(Order_Form!$D:$D,1+($D381)),Order_Form!$C:$Q,3,FALSE)),"")</f>
        <v/>
      </c>
      <c r="G381" s="64" t="str">
        <f>IFERROR(IF(E381=2,$AF$1,IF(AND(ISNUMBER(SMALL(Order_Form!$D:$D,1+($D381))),VLOOKUP(SMALL(Order_Form!$D:$D,1+($D381)),Order_Form!$C:$Q,6,FALSE)&gt;0),(VLOOKUP(SMALL(Order_Form!$D:$D,1+($D381)),Order_Form!$C:$Q,6,FALSE)),"")),"")</f>
        <v/>
      </c>
      <c r="H381" s="68" t="str">
        <f>IF(ISNUMBER(SMALL(Order_Form!$D:$D,1+($D381))),(VLOOKUP(SMALL(Order_Form!$D:$D,1+($D381)),Order_Form!$C:$Q,7,FALSE)),"")</f>
        <v/>
      </c>
      <c r="I381" s="61"/>
      <c r="J381" s="61"/>
      <c r="K381" s="61"/>
      <c r="L381" s="73" t="str">
        <f t="shared" si="79"/>
        <v/>
      </c>
      <c r="M381" s="64" t="str">
        <f t="shared" si="80"/>
        <v/>
      </c>
      <c r="N381" s="73" t="str">
        <f t="shared" si="71"/>
        <v/>
      </c>
      <c r="O381" s="73" t="str">
        <f t="shared" si="72"/>
        <v/>
      </c>
      <c r="P381" s="73" t="str">
        <f t="shared" si="73"/>
        <v/>
      </c>
      <c r="Q381" s="73" t="str">
        <f t="shared" si="74"/>
        <v/>
      </c>
      <c r="R381" s="73" t="str">
        <f t="shared" si="75"/>
        <v/>
      </c>
      <c r="S381" s="64" t="str">
        <f t="shared" si="81"/>
        <v/>
      </c>
      <c r="T381" s="107" t="str">
        <f t="shared" si="76"/>
        <v/>
      </c>
      <c r="U381" s="74" t="str">
        <f t="shared" si="77"/>
        <v/>
      </c>
      <c r="V381" s="74"/>
      <c r="W381" s="74"/>
      <c r="Z381" s="61">
        <f t="shared" si="78"/>
        <v>0</v>
      </c>
    </row>
    <row r="382" spans="2:26" ht="31.9" customHeight="1" x14ac:dyDescent="0.25">
      <c r="B382" s="61">
        <f t="shared" si="70"/>
        <v>0</v>
      </c>
      <c r="C382" s="61" t="str">
        <f t="shared" si="82"/>
        <v/>
      </c>
      <c r="D382" s="61">
        <v>368</v>
      </c>
      <c r="E382" s="61" t="str">
        <f>IF(ISNUMBER(SMALL(Order_Form!$D:$D,1+($D382))),(VLOOKUP(SMALL(Order_Form!$D:$D,1+($D382)),Order_Form!$C:$Q,3,FALSE)),"")</f>
        <v/>
      </c>
      <c r="G382" s="64" t="str">
        <f>IFERROR(IF(E382=2,$AF$1,IF(AND(ISNUMBER(SMALL(Order_Form!$D:$D,1+($D382))),VLOOKUP(SMALL(Order_Form!$D:$D,1+($D382)),Order_Form!$C:$Q,6,FALSE)&gt;0),(VLOOKUP(SMALL(Order_Form!$D:$D,1+($D382)),Order_Form!$C:$Q,6,FALSE)),"")),"")</f>
        <v/>
      </c>
      <c r="H382" s="68" t="str">
        <f>IF(ISNUMBER(SMALL(Order_Form!$D:$D,1+($D382))),(VLOOKUP(SMALL(Order_Form!$D:$D,1+($D382)),Order_Form!$C:$Q,7,FALSE)),"")</f>
        <v/>
      </c>
      <c r="I382" s="61"/>
      <c r="J382" s="61"/>
      <c r="K382" s="61"/>
      <c r="L382" s="73" t="str">
        <f t="shared" si="79"/>
        <v/>
      </c>
      <c r="M382" s="64" t="str">
        <f t="shared" si="80"/>
        <v/>
      </c>
      <c r="N382" s="73" t="str">
        <f t="shared" si="71"/>
        <v/>
      </c>
      <c r="O382" s="73" t="str">
        <f t="shared" si="72"/>
        <v/>
      </c>
      <c r="P382" s="73" t="str">
        <f t="shared" si="73"/>
        <v/>
      </c>
      <c r="Q382" s="73" t="str">
        <f t="shared" si="74"/>
        <v/>
      </c>
      <c r="R382" s="73" t="str">
        <f t="shared" si="75"/>
        <v/>
      </c>
      <c r="S382" s="64" t="str">
        <f t="shared" si="81"/>
        <v/>
      </c>
      <c r="T382" s="107" t="str">
        <f t="shared" si="76"/>
        <v/>
      </c>
      <c r="U382" s="74" t="str">
        <f t="shared" si="77"/>
        <v/>
      </c>
      <c r="V382" s="74"/>
      <c r="W382" s="74"/>
      <c r="Z382" s="61">
        <f t="shared" si="78"/>
        <v>0</v>
      </c>
    </row>
    <row r="383" spans="2:26" ht="31.9" customHeight="1" x14ac:dyDescent="0.25">
      <c r="B383" s="61">
        <f t="shared" si="70"/>
        <v>0</v>
      </c>
      <c r="C383" s="61" t="str">
        <f t="shared" si="82"/>
        <v/>
      </c>
      <c r="D383" s="61">
        <v>369</v>
      </c>
      <c r="E383" s="61" t="str">
        <f>IF(ISNUMBER(SMALL(Order_Form!$D:$D,1+($D383))),(VLOOKUP(SMALL(Order_Form!$D:$D,1+($D383)),Order_Form!$C:$Q,3,FALSE)),"")</f>
        <v/>
      </c>
      <c r="G383" s="64" t="str">
        <f>IFERROR(IF(E383=2,$AF$1,IF(AND(ISNUMBER(SMALL(Order_Form!$D:$D,1+($D383))),VLOOKUP(SMALL(Order_Form!$D:$D,1+($D383)),Order_Form!$C:$Q,6,FALSE)&gt;0),(VLOOKUP(SMALL(Order_Form!$D:$D,1+($D383)),Order_Form!$C:$Q,6,FALSE)),"")),"")</f>
        <v/>
      </c>
      <c r="H383" s="68" t="str">
        <f>IF(ISNUMBER(SMALL(Order_Form!$D:$D,1+($D383))),(VLOOKUP(SMALL(Order_Form!$D:$D,1+($D383)),Order_Form!$C:$Q,7,FALSE)),"")</f>
        <v/>
      </c>
      <c r="I383" s="61"/>
      <c r="J383" s="61"/>
      <c r="K383" s="61"/>
      <c r="L383" s="73" t="str">
        <f t="shared" si="79"/>
        <v/>
      </c>
      <c r="M383" s="64" t="str">
        <f t="shared" si="80"/>
        <v/>
      </c>
      <c r="N383" s="73" t="str">
        <f t="shared" si="71"/>
        <v/>
      </c>
      <c r="O383" s="73" t="str">
        <f t="shared" si="72"/>
        <v/>
      </c>
      <c r="P383" s="73" t="str">
        <f t="shared" si="73"/>
        <v/>
      </c>
      <c r="Q383" s="73" t="str">
        <f t="shared" si="74"/>
        <v/>
      </c>
      <c r="R383" s="73" t="str">
        <f t="shared" si="75"/>
        <v/>
      </c>
      <c r="S383" s="64" t="str">
        <f t="shared" si="81"/>
        <v/>
      </c>
      <c r="T383" s="107" t="str">
        <f t="shared" si="76"/>
        <v/>
      </c>
      <c r="U383" s="74" t="str">
        <f t="shared" si="77"/>
        <v/>
      </c>
      <c r="V383" s="74"/>
      <c r="W383" s="74"/>
      <c r="Z383" s="61">
        <f t="shared" si="78"/>
        <v>0</v>
      </c>
    </row>
    <row r="384" spans="2:26" ht="31.9" customHeight="1" x14ac:dyDescent="0.25">
      <c r="B384" s="61">
        <f t="shared" si="70"/>
        <v>0</v>
      </c>
      <c r="C384" s="61" t="str">
        <f t="shared" si="82"/>
        <v/>
      </c>
      <c r="D384" s="61">
        <v>370</v>
      </c>
      <c r="E384" s="61" t="str">
        <f>IF(ISNUMBER(SMALL(Order_Form!$D:$D,1+($D384))),(VLOOKUP(SMALL(Order_Form!$D:$D,1+($D384)),Order_Form!$C:$Q,3,FALSE)),"")</f>
        <v/>
      </c>
      <c r="G384" s="64" t="str">
        <f>IFERROR(IF(E384=2,$AF$1,IF(AND(ISNUMBER(SMALL(Order_Form!$D:$D,1+($D384))),VLOOKUP(SMALL(Order_Form!$D:$D,1+($D384)),Order_Form!$C:$Q,6,FALSE)&gt;0),(VLOOKUP(SMALL(Order_Form!$D:$D,1+($D384)),Order_Form!$C:$Q,6,FALSE)),"")),"")</f>
        <v/>
      </c>
      <c r="H384" s="68" t="str">
        <f>IF(ISNUMBER(SMALL(Order_Form!$D:$D,1+($D384))),(VLOOKUP(SMALL(Order_Form!$D:$D,1+($D384)),Order_Form!$C:$Q,7,FALSE)),"")</f>
        <v/>
      </c>
      <c r="I384" s="61"/>
      <c r="J384" s="61"/>
      <c r="K384" s="61"/>
      <c r="L384" s="73" t="str">
        <f t="shared" si="79"/>
        <v/>
      </c>
      <c r="M384" s="64" t="str">
        <f t="shared" si="80"/>
        <v/>
      </c>
      <c r="N384" s="73" t="str">
        <f t="shared" si="71"/>
        <v/>
      </c>
      <c r="O384" s="73" t="str">
        <f t="shared" si="72"/>
        <v/>
      </c>
      <c r="P384" s="73" t="str">
        <f t="shared" si="73"/>
        <v/>
      </c>
      <c r="Q384" s="73" t="str">
        <f t="shared" si="74"/>
        <v/>
      </c>
      <c r="R384" s="73" t="str">
        <f t="shared" si="75"/>
        <v/>
      </c>
      <c r="S384" s="64" t="str">
        <f t="shared" si="81"/>
        <v/>
      </c>
      <c r="T384" s="107" t="str">
        <f t="shared" si="76"/>
        <v/>
      </c>
      <c r="U384" s="74" t="str">
        <f t="shared" si="77"/>
        <v/>
      </c>
      <c r="V384" s="74"/>
      <c r="W384" s="74"/>
      <c r="Z384" s="61">
        <f t="shared" si="78"/>
        <v>0</v>
      </c>
    </row>
    <row r="385" spans="2:26" ht="31.9" customHeight="1" x14ac:dyDescent="0.25">
      <c r="B385" s="61">
        <f t="shared" si="70"/>
        <v>0</v>
      </c>
      <c r="C385" s="61" t="str">
        <f t="shared" si="82"/>
        <v/>
      </c>
      <c r="D385" s="61">
        <v>371</v>
      </c>
      <c r="E385" s="61" t="str">
        <f>IF(ISNUMBER(SMALL(Order_Form!$D:$D,1+($D385))),(VLOOKUP(SMALL(Order_Form!$D:$D,1+($D385)),Order_Form!$C:$Q,3,FALSE)),"")</f>
        <v/>
      </c>
      <c r="G385" s="64" t="str">
        <f>IFERROR(IF(E385=2,$AF$1,IF(AND(ISNUMBER(SMALL(Order_Form!$D:$D,1+($D385))),VLOOKUP(SMALL(Order_Form!$D:$D,1+($D385)),Order_Form!$C:$Q,6,FALSE)&gt;0),(VLOOKUP(SMALL(Order_Form!$D:$D,1+($D385)),Order_Form!$C:$Q,6,FALSE)),"")),"")</f>
        <v/>
      </c>
      <c r="H385" s="68" t="str">
        <f>IF(ISNUMBER(SMALL(Order_Form!$D:$D,1+($D385))),(VLOOKUP(SMALL(Order_Form!$D:$D,1+($D385)),Order_Form!$C:$Q,7,FALSE)),"")</f>
        <v/>
      </c>
      <c r="I385" s="61"/>
      <c r="J385" s="61"/>
      <c r="K385" s="61"/>
      <c r="L385" s="73" t="str">
        <f t="shared" si="79"/>
        <v/>
      </c>
      <c r="M385" s="64" t="str">
        <f t="shared" si="80"/>
        <v/>
      </c>
      <c r="N385" s="73" t="str">
        <f t="shared" si="71"/>
        <v/>
      </c>
      <c r="O385" s="73" t="str">
        <f t="shared" si="72"/>
        <v/>
      </c>
      <c r="P385" s="73" t="str">
        <f t="shared" si="73"/>
        <v/>
      </c>
      <c r="Q385" s="73" t="str">
        <f t="shared" si="74"/>
        <v/>
      </c>
      <c r="R385" s="73" t="str">
        <f t="shared" si="75"/>
        <v/>
      </c>
      <c r="S385" s="64" t="str">
        <f t="shared" si="81"/>
        <v/>
      </c>
      <c r="T385" s="107" t="str">
        <f t="shared" si="76"/>
        <v/>
      </c>
      <c r="U385" s="74" t="str">
        <f t="shared" si="77"/>
        <v/>
      </c>
      <c r="V385" s="74"/>
      <c r="W385" s="74"/>
      <c r="Z385" s="61">
        <f t="shared" si="78"/>
        <v>0</v>
      </c>
    </row>
    <row r="386" spans="2:26" ht="31.9" customHeight="1" x14ac:dyDescent="0.25">
      <c r="B386" s="61">
        <f t="shared" si="70"/>
        <v>0</v>
      </c>
      <c r="C386" s="61" t="str">
        <f t="shared" si="82"/>
        <v/>
      </c>
      <c r="D386" s="61">
        <v>372</v>
      </c>
      <c r="E386" s="61" t="str">
        <f>IF(ISNUMBER(SMALL(Order_Form!$D:$D,1+($D386))),(VLOOKUP(SMALL(Order_Form!$D:$D,1+($D386)),Order_Form!$C:$Q,3,FALSE)),"")</f>
        <v/>
      </c>
      <c r="G386" s="64" t="str">
        <f>IFERROR(IF(E386=2,$AF$1,IF(AND(ISNUMBER(SMALL(Order_Form!$D:$D,1+($D386))),VLOOKUP(SMALL(Order_Form!$D:$D,1+($D386)),Order_Form!$C:$Q,6,FALSE)&gt;0),(VLOOKUP(SMALL(Order_Form!$D:$D,1+($D386)),Order_Form!$C:$Q,6,FALSE)),"")),"")</f>
        <v/>
      </c>
      <c r="H386" s="68" t="str">
        <f>IF(ISNUMBER(SMALL(Order_Form!$D:$D,1+($D386))),(VLOOKUP(SMALL(Order_Form!$D:$D,1+($D386)),Order_Form!$C:$Q,7,FALSE)),"")</f>
        <v/>
      </c>
      <c r="I386" s="61"/>
      <c r="J386" s="61"/>
      <c r="K386" s="61"/>
      <c r="L386" s="73" t="str">
        <f t="shared" si="79"/>
        <v/>
      </c>
      <c r="M386" s="64" t="str">
        <f t="shared" si="80"/>
        <v/>
      </c>
      <c r="N386" s="73" t="str">
        <f t="shared" si="71"/>
        <v/>
      </c>
      <c r="O386" s="73" t="str">
        <f t="shared" si="72"/>
        <v/>
      </c>
      <c r="P386" s="73" t="str">
        <f t="shared" si="73"/>
        <v/>
      </c>
      <c r="Q386" s="73" t="str">
        <f t="shared" si="74"/>
        <v/>
      </c>
      <c r="R386" s="73" t="str">
        <f t="shared" si="75"/>
        <v/>
      </c>
      <c r="S386" s="64" t="str">
        <f t="shared" si="81"/>
        <v/>
      </c>
      <c r="T386" s="107" t="str">
        <f t="shared" si="76"/>
        <v/>
      </c>
      <c r="U386" s="74" t="str">
        <f t="shared" si="77"/>
        <v/>
      </c>
      <c r="V386" s="74"/>
      <c r="W386" s="74"/>
      <c r="Z386" s="61">
        <f t="shared" si="78"/>
        <v>0</v>
      </c>
    </row>
    <row r="387" spans="2:26" ht="31.9" customHeight="1" x14ac:dyDescent="0.25">
      <c r="B387" s="61">
        <f t="shared" si="70"/>
        <v>0</v>
      </c>
      <c r="C387" s="61" t="str">
        <f t="shared" si="82"/>
        <v/>
      </c>
      <c r="D387" s="61">
        <v>373</v>
      </c>
      <c r="E387" s="61" t="str">
        <f>IF(ISNUMBER(SMALL(Order_Form!$D:$D,1+($D387))),(VLOOKUP(SMALL(Order_Form!$D:$D,1+($D387)),Order_Form!$C:$Q,3,FALSE)),"")</f>
        <v/>
      </c>
      <c r="G387" s="64" t="str">
        <f>IFERROR(IF(E387=2,$AF$1,IF(AND(ISNUMBER(SMALL(Order_Form!$D:$D,1+($D387))),VLOOKUP(SMALL(Order_Form!$D:$D,1+($D387)),Order_Form!$C:$Q,6,FALSE)&gt;0),(VLOOKUP(SMALL(Order_Form!$D:$D,1+($D387)),Order_Form!$C:$Q,6,FALSE)),"")),"")</f>
        <v/>
      </c>
      <c r="H387" s="68" t="str">
        <f>IF(ISNUMBER(SMALL(Order_Form!$D:$D,1+($D387))),(VLOOKUP(SMALL(Order_Form!$D:$D,1+($D387)),Order_Form!$C:$Q,7,FALSE)),"")</f>
        <v/>
      </c>
      <c r="I387" s="61"/>
      <c r="J387" s="61"/>
      <c r="K387" s="61"/>
      <c r="L387" s="73" t="str">
        <f t="shared" si="79"/>
        <v/>
      </c>
      <c r="M387" s="64" t="str">
        <f t="shared" si="80"/>
        <v/>
      </c>
      <c r="N387" s="73" t="str">
        <f t="shared" si="71"/>
        <v/>
      </c>
      <c r="O387" s="73" t="str">
        <f t="shared" si="72"/>
        <v/>
      </c>
      <c r="P387" s="73" t="str">
        <f t="shared" si="73"/>
        <v/>
      </c>
      <c r="Q387" s="73" t="str">
        <f t="shared" si="74"/>
        <v/>
      </c>
      <c r="R387" s="73" t="str">
        <f t="shared" si="75"/>
        <v/>
      </c>
      <c r="S387" s="64" t="str">
        <f t="shared" si="81"/>
        <v/>
      </c>
      <c r="T387" s="107" t="str">
        <f t="shared" si="76"/>
        <v/>
      </c>
      <c r="U387" s="74" t="str">
        <f t="shared" si="77"/>
        <v/>
      </c>
      <c r="V387" s="74"/>
      <c r="W387" s="74"/>
      <c r="Z387" s="61">
        <f t="shared" si="78"/>
        <v>0</v>
      </c>
    </row>
    <row r="388" spans="2:26" ht="31.9" customHeight="1" x14ac:dyDescent="0.25">
      <c r="B388" s="61">
        <f t="shared" si="70"/>
        <v>0</v>
      </c>
      <c r="C388" s="61" t="str">
        <f t="shared" si="82"/>
        <v/>
      </c>
      <c r="D388" s="61">
        <v>374</v>
      </c>
      <c r="E388" s="61" t="str">
        <f>IF(ISNUMBER(SMALL(Order_Form!$D:$D,1+($D388))),(VLOOKUP(SMALL(Order_Form!$D:$D,1+($D388)),Order_Form!$C:$Q,3,FALSE)),"")</f>
        <v/>
      </c>
      <c r="G388" s="64" t="str">
        <f>IFERROR(IF(E388=2,$AF$1,IF(AND(ISNUMBER(SMALL(Order_Form!$D:$D,1+($D388))),VLOOKUP(SMALL(Order_Form!$D:$D,1+($D388)),Order_Form!$C:$Q,6,FALSE)&gt;0),(VLOOKUP(SMALL(Order_Form!$D:$D,1+($D388)),Order_Form!$C:$Q,6,FALSE)),"")),"")</f>
        <v/>
      </c>
      <c r="H388" s="68" t="str">
        <f>IF(ISNUMBER(SMALL(Order_Form!$D:$D,1+($D388))),(VLOOKUP(SMALL(Order_Form!$D:$D,1+($D388)),Order_Form!$C:$Q,7,FALSE)),"")</f>
        <v/>
      </c>
      <c r="I388" s="61"/>
      <c r="J388" s="61"/>
      <c r="K388" s="61"/>
      <c r="L388" s="73" t="str">
        <f t="shared" si="79"/>
        <v/>
      </c>
      <c r="M388" s="64" t="str">
        <f t="shared" si="80"/>
        <v/>
      </c>
      <c r="N388" s="73" t="str">
        <f t="shared" si="71"/>
        <v/>
      </c>
      <c r="O388" s="73" t="str">
        <f t="shared" si="72"/>
        <v/>
      </c>
      <c r="P388" s="73" t="str">
        <f t="shared" si="73"/>
        <v/>
      </c>
      <c r="Q388" s="73" t="str">
        <f t="shared" si="74"/>
        <v/>
      </c>
      <c r="R388" s="73" t="str">
        <f t="shared" si="75"/>
        <v/>
      </c>
      <c r="S388" s="64" t="str">
        <f t="shared" si="81"/>
        <v/>
      </c>
      <c r="T388" s="107" t="str">
        <f t="shared" si="76"/>
        <v/>
      </c>
      <c r="U388" s="74" t="str">
        <f t="shared" si="77"/>
        <v/>
      </c>
      <c r="V388" s="74"/>
      <c r="W388" s="74"/>
      <c r="Z388" s="61">
        <f t="shared" si="78"/>
        <v>0</v>
      </c>
    </row>
    <row r="389" spans="2:26" ht="31.9" customHeight="1" x14ac:dyDescent="0.25">
      <c r="B389" s="61">
        <f t="shared" si="70"/>
        <v>0</v>
      </c>
      <c r="C389" s="61" t="str">
        <f t="shared" si="82"/>
        <v/>
      </c>
      <c r="D389" s="61">
        <v>375</v>
      </c>
      <c r="E389" s="61" t="str">
        <f>IF(ISNUMBER(SMALL(Order_Form!$D:$D,1+($D389))),(VLOOKUP(SMALL(Order_Form!$D:$D,1+($D389)),Order_Form!$C:$Q,3,FALSE)),"")</f>
        <v/>
      </c>
      <c r="G389" s="64" t="str">
        <f>IFERROR(IF(E389=2,$AF$1,IF(AND(ISNUMBER(SMALL(Order_Form!$D:$D,1+($D389))),VLOOKUP(SMALL(Order_Form!$D:$D,1+($D389)),Order_Form!$C:$Q,6,FALSE)&gt;0),(VLOOKUP(SMALL(Order_Form!$D:$D,1+($D389)),Order_Form!$C:$Q,6,FALSE)),"")),"")</f>
        <v/>
      </c>
      <c r="H389" s="68" t="str">
        <f>IF(ISNUMBER(SMALL(Order_Form!$D:$D,1+($D389))),(VLOOKUP(SMALL(Order_Form!$D:$D,1+($D389)),Order_Form!$C:$Q,7,FALSE)),"")</f>
        <v/>
      </c>
      <c r="I389" s="61"/>
      <c r="J389" s="61"/>
      <c r="K389" s="61"/>
      <c r="L389" s="73" t="str">
        <f t="shared" si="79"/>
        <v/>
      </c>
      <c r="M389" s="64" t="str">
        <f t="shared" si="80"/>
        <v/>
      </c>
      <c r="N389" s="73" t="str">
        <f t="shared" si="71"/>
        <v/>
      </c>
      <c r="O389" s="73" t="str">
        <f t="shared" si="72"/>
        <v/>
      </c>
      <c r="P389" s="73" t="str">
        <f t="shared" si="73"/>
        <v/>
      </c>
      <c r="Q389" s="73" t="str">
        <f t="shared" si="74"/>
        <v/>
      </c>
      <c r="R389" s="73" t="str">
        <f t="shared" si="75"/>
        <v/>
      </c>
      <c r="S389" s="64" t="str">
        <f t="shared" si="81"/>
        <v/>
      </c>
      <c r="T389" s="107" t="str">
        <f t="shared" si="76"/>
        <v/>
      </c>
      <c r="U389" s="74" t="str">
        <f t="shared" si="77"/>
        <v/>
      </c>
      <c r="V389" s="74"/>
      <c r="W389" s="74"/>
      <c r="Z389" s="61">
        <f t="shared" si="78"/>
        <v>0</v>
      </c>
    </row>
    <row r="390" spans="2:26" ht="31.9" customHeight="1" x14ac:dyDescent="0.25">
      <c r="B390" s="61">
        <f t="shared" si="70"/>
        <v>0</v>
      </c>
      <c r="C390" s="61" t="str">
        <f t="shared" si="82"/>
        <v/>
      </c>
      <c r="D390" s="61">
        <v>376</v>
      </c>
      <c r="E390" s="61" t="str">
        <f>IF(ISNUMBER(SMALL(Order_Form!$D:$D,1+($D390))),(VLOOKUP(SMALL(Order_Form!$D:$D,1+($D390)),Order_Form!$C:$Q,3,FALSE)),"")</f>
        <v/>
      </c>
      <c r="G390" s="64" t="str">
        <f>IFERROR(IF(E390=2,$AF$1,IF(AND(ISNUMBER(SMALL(Order_Form!$D:$D,1+($D390))),VLOOKUP(SMALL(Order_Form!$D:$D,1+($D390)),Order_Form!$C:$Q,6,FALSE)&gt;0),(VLOOKUP(SMALL(Order_Form!$D:$D,1+($D390)),Order_Form!$C:$Q,6,FALSE)),"")),"")</f>
        <v/>
      </c>
      <c r="H390" s="68" t="str">
        <f>IF(ISNUMBER(SMALL(Order_Form!$D:$D,1+($D390))),(VLOOKUP(SMALL(Order_Form!$D:$D,1+($D390)),Order_Form!$C:$Q,7,FALSE)),"")</f>
        <v/>
      </c>
      <c r="I390" s="61"/>
      <c r="J390" s="61"/>
      <c r="K390" s="61"/>
      <c r="L390" s="73" t="str">
        <f t="shared" si="79"/>
        <v/>
      </c>
      <c r="M390" s="64" t="str">
        <f t="shared" si="80"/>
        <v/>
      </c>
      <c r="N390" s="73" t="str">
        <f t="shared" si="71"/>
        <v/>
      </c>
      <c r="O390" s="73" t="str">
        <f t="shared" si="72"/>
        <v/>
      </c>
      <c r="P390" s="73" t="str">
        <f t="shared" si="73"/>
        <v/>
      </c>
      <c r="Q390" s="73" t="str">
        <f t="shared" si="74"/>
        <v/>
      </c>
      <c r="R390" s="73" t="str">
        <f t="shared" si="75"/>
        <v/>
      </c>
      <c r="S390" s="64" t="str">
        <f t="shared" si="81"/>
        <v/>
      </c>
      <c r="T390" s="107" t="str">
        <f t="shared" si="76"/>
        <v/>
      </c>
      <c r="U390" s="74" t="str">
        <f t="shared" si="77"/>
        <v/>
      </c>
      <c r="V390" s="74"/>
      <c r="W390" s="74"/>
      <c r="Z390" s="61">
        <f t="shared" si="78"/>
        <v>0</v>
      </c>
    </row>
    <row r="391" spans="2:26" ht="31.9" customHeight="1" x14ac:dyDescent="0.25">
      <c r="B391" s="61">
        <f t="shared" si="70"/>
        <v>0</v>
      </c>
      <c r="C391" s="61" t="str">
        <f t="shared" si="82"/>
        <v/>
      </c>
      <c r="D391" s="61">
        <v>377</v>
      </c>
      <c r="E391" s="61" t="str">
        <f>IF(ISNUMBER(SMALL(Order_Form!$D:$D,1+($D391))),(VLOOKUP(SMALL(Order_Form!$D:$D,1+($D391)),Order_Form!$C:$Q,3,FALSE)),"")</f>
        <v/>
      </c>
      <c r="G391" s="64" t="str">
        <f>IFERROR(IF(E391=2,$AF$1,IF(AND(ISNUMBER(SMALL(Order_Form!$D:$D,1+($D391))),VLOOKUP(SMALL(Order_Form!$D:$D,1+($D391)),Order_Form!$C:$Q,6,FALSE)&gt;0),(VLOOKUP(SMALL(Order_Form!$D:$D,1+($D391)),Order_Form!$C:$Q,6,FALSE)),"")),"")</f>
        <v/>
      </c>
      <c r="H391" s="68" t="str">
        <f>IF(ISNUMBER(SMALL(Order_Form!$D:$D,1+($D391))),(VLOOKUP(SMALL(Order_Form!$D:$D,1+($D391)),Order_Form!$C:$Q,7,FALSE)),"")</f>
        <v/>
      </c>
      <c r="I391" s="61"/>
      <c r="J391" s="61"/>
      <c r="K391" s="61"/>
      <c r="L391" s="73" t="str">
        <f t="shared" si="79"/>
        <v/>
      </c>
      <c r="M391" s="64" t="str">
        <f t="shared" si="80"/>
        <v/>
      </c>
      <c r="N391" s="73" t="str">
        <f t="shared" si="71"/>
        <v/>
      </c>
      <c r="O391" s="73" t="str">
        <f t="shared" si="72"/>
        <v/>
      </c>
      <c r="P391" s="73" t="str">
        <f t="shared" si="73"/>
        <v/>
      </c>
      <c r="Q391" s="73" t="str">
        <f t="shared" si="74"/>
        <v/>
      </c>
      <c r="R391" s="73" t="str">
        <f t="shared" si="75"/>
        <v/>
      </c>
      <c r="S391" s="64" t="str">
        <f t="shared" si="81"/>
        <v/>
      </c>
      <c r="T391" s="107" t="str">
        <f t="shared" si="76"/>
        <v/>
      </c>
      <c r="U391" s="74" t="str">
        <f t="shared" si="77"/>
        <v/>
      </c>
      <c r="V391" s="74"/>
      <c r="W391" s="74"/>
      <c r="Z391" s="61">
        <f t="shared" si="78"/>
        <v>0</v>
      </c>
    </row>
    <row r="392" spans="2:26" ht="31.9" customHeight="1" x14ac:dyDescent="0.25">
      <c r="B392" s="61">
        <f t="shared" si="70"/>
        <v>0</v>
      </c>
      <c r="C392" s="61" t="str">
        <f t="shared" si="82"/>
        <v/>
      </c>
      <c r="D392" s="61">
        <v>378</v>
      </c>
      <c r="E392" s="61" t="str">
        <f>IF(ISNUMBER(SMALL(Order_Form!$D:$D,1+($D392))),(VLOOKUP(SMALL(Order_Form!$D:$D,1+($D392)),Order_Form!$C:$Q,3,FALSE)),"")</f>
        <v/>
      </c>
      <c r="G392" s="64" t="str">
        <f>IFERROR(IF(E392=2,$AF$1,IF(AND(ISNUMBER(SMALL(Order_Form!$D:$D,1+($D392))),VLOOKUP(SMALL(Order_Form!$D:$D,1+($D392)),Order_Form!$C:$Q,6,FALSE)&gt;0),(VLOOKUP(SMALL(Order_Form!$D:$D,1+($D392)),Order_Form!$C:$Q,6,FALSE)),"")),"")</f>
        <v/>
      </c>
      <c r="H392" s="68" t="str">
        <f>IF(ISNUMBER(SMALL(Order_Form!$D:$D,1+($D392))),(VLOOKUP(SMALL(Order_Form!$D:$D,1+($D392)),Order_Form!$C:$Q,7,FALSE)),"")</f>
        <v/>
      </c>
      <c r="I392" s="61"/>
      <c r="J392" s="61"/>
      <c r="K392" s="61"/>
      <c r="L392" s="73" t="str">
        <f t="shared" si="79"/>
        <v/>
      </c>
      <c r="M392" s="64" t="str">
        <f t="shared" si="80"/>
        <v/>
      </c>
      <c r="N392" s="73" t="str">
        <f t="shared" si="71"/>
        <v/>
      </c>
      <c r="O392" s="73" t="str">
        <f t="shared" si="72"/>
        <v/>
      </c>
      <c r="P392" s="73" t="str">
        <f t="shared" si="73"/>
        <v/>
      </c>
      <c r="Q392" s="73" t="str">
        <f t="shared" si="74"/>
        <v/>
      </c>
      <c r="R392" s="73" t="str">
        <f t="shared" si="75"/>
        <v/>
      </c>
      <c r="S392" s="64" t="str">
        <f t="shared" si="81"/>
        <v/>
      </c>
      <c r="T392" s="107" t="str">
        <f t="shared" si="76"/>
        <v/>
      </c>
      <c r="U392" s="74" t="str">
        <f t="shared" si="77"/>
        <v/>
      </c>
      <c r="V392" s="74"/>
      <c r="W392" s="74"/>
      <c r="Z392" s="61">
        <f t="shared" si="78"/>
        <v>0</v>
      </c>
    </row>
    <row r="393" spans="2:26" ht="31.9" customHeight="1" x14ac:dyDescent="0.25">
      <c r="B393" s="61">
        <f t="shared" si="70"/>
        <v>0</v>
      </c>
      <c r="C393" s="61" t="str">
        <f t="shared" si="82"/>
        <v/>
      </c>
      <c r="D393" s="61">
        <v>379</v>
      </c>
      <c r="E393" s="61" t="str">
        <f>IF(ISNUMBER(SMALL(Order_Form!$D:$D,1+($D393))),(VLOOKUP(SMALL(Order_Form!$D:$D,1+($D393)),Order_Form!$C:$Q,3,FALSE)),"")</f>
        <v/>
      </c>
      <c r="G393" s="64" t="str">
        <f>IFERROR(IF(E393=2,$AF$1,IF(AND(ISNUMBER(SMALL(Order_Form!$D:$D,1+($D393))),VLOOKUP(SMALL(Order_Form!$D:$D,1+($D393)),Order_Form!$C:$Q,6,FALSE)&gt;0),(VLOOKUP(SMALL(Order_Form!$D:$D,1+($D393)),Order_Form!$C:$Q,6,FALSE)),"")),"")</f>
        <v/>
      </c>
      <c r="H393" s="68" t="str">
        <f>IF(ISNUMBER(SMALL(Order_Form!$D:$D,1+($D393))),(VLOOKUP(SMALL(Order_Form!$D:$D,1+($D393)),Order_Form!$C:$Q,7,FALSE)),"")</f>
        <v/>
      </c>
      <c r="I393" s="61"/>
      <c r="J393" s="61"/>
      <c r="K393" s="61"/>
      <c r="L393" s="73" t="str">
        <f t="shared" si="79"/>
        <v/>
      </c>
      <c r="M393" s="64" t="str">
        <f t="shared" si="80"/>
        <v/>
      </c>
      <c r="N393" s="73" t="str">
        <f t="shared" si="71"/>
        <v/>
      </c>
      <c r="O393" s="73" t="str">
        <f t="shared" si="72"/>
        <v/>
      </c>
      <c r="P393" s="73" t="str">
        <f t="shared" si="73"/>
        <v/>
      </c>
      <c r="Q393" s="73" t="str">
        <f t="shared" si="74"/>
        <v/>
      </c>
      <c r="R393" s="73" t="str">
        <f t="shared" si="75"/>
        <v/>
      </c>
      <c r="S393" s="64" t="str">
        <f t="shared" si="81"/>
        <v/>
      </c>
      <c r="T393" s="107" t="str">
        <f t="shared" si="76"/>
        <v/>
      </c>
      <c r="U393" s="74" t="str">
        <f t="shared" si="77"/>
        <v/>
      </c>
      <c r="V393" s="74"/>
      <c r="W393" s="74"/>
      <c r="Z393" s="61">
        <f t="shared" si="78"/>
        <v>0</v>
      </c>
    </row>
    <row r="394" spans="2:26" ht="31.9" customHeight="1" x14ac:dyDescent="0.25">
      <c r="B394" s="61">
        <f t="shared" si="70"/>
        <v>0</v>
      </c>
      <c r="C394" s="61" t="str">
        <f t="shared" si="82"/>
        <v/>
      </c>
      <c r="D394" s="61">
        <v>380</v>
      </c>
      <c r="E394" s="61" t="str">
        <f>IF(ISNUMBER(SMALL(Order_Form!$D:$D,1+($D394))),(VLOOKUP(SMALL(Order_Form!$D:$D,1+($D394)),Order_Form!$C:$Q,3,FALSE)),"")</f>
        <v/>
      </c>
      <c r="G394" s="64" t="str">
        <f>IFERROR(IF(E394=2,$AF$1,IF(AND(ISNUMBER(SMALL(Order_Form!$D:$D,1+($D394))),VLOOKUP(SMALL(Order_Form!$D:$D,1+($D394)),Order_Form!$C:$Q,6,FALSE)&gt;0),(VLOOKUP(SMALL(Order_Form!$D:$D,1+($D394)),Order_Form!$C:$Q,6,FALSE)),"")),"")</f>
        <v/>
      </c>
      <c r="H394" s="68" t="str">
        <f>IF(ISNUMBER(SMALL(Order_Form!$D:$D,1+($D394))),(VLOOKUP(SMALL(Order_Form!$D:$D,1+($D394)),Order_Form!$C:$Q,7,FALSE)),"")</f>
        <v/>
      </c>
      <c r="I394" s="61"/>
      <c r="J394" s="61"/>
      <c r="K394" s="61"/>
      <c r="L394" s="73" t="str">
        <f t="shared" si="79"/>
        <v/>
      </c>
      <c r="M394" s="64" t="str">
        <f t="shared" si="80"/>
        <v/>
      </c>
      <c r="N394" s="73" t="str">
        <f t="shared" si="71"/>
        <v/>
      </c>
      <c r="O394" s="73" t="str">
        <f t="shared" si="72"/>
        <v/>
      </c>
      <c r="P394" s="73" t="str">
        <f t="shared" si="73"/>
        <v/>
      </c>
      <c r="Q394" s="73" t="str">
        <f t="shared" si="74"/>
        <v/>
      </c>
      <c r="R394" s="73" t="str">
        <f t="shared" si="75"/>
        <v/>
      </c>
      <c r="S394" s="64" t="str">
        <f t="shared" si="81"/>
        <v/>
      </c>
      <c r="T394" s="107" t="str">
        <f t="shared" si="76"/>
        <v/>
      </c>
      <c r="U394" s="74" t="str">
        <f t="shared" si="77"/>
        <v/>
      </c>
      <c r="V394" s="74"/>
      <c r="W394" s="74"/>
      <c r="Z394" s="61">
        <f t="shared" si="78"/>
        <v>0</v>
      </c>
    </row>
    <row r="395" spans="2:26" ht="31.9" customHeight="1" x14ac:dyDescent="0.25">
      <c r="B395" s="61">
        <f t="shared" si="70"/>
        <v>0</v>
      </c>
      <c r="C395" s="61" t="str">
        <f t="shared" si="82"/>
        <v/>
      </c>
      <c r="D395" s="61">
        <v>381</v>
      </c>
      <c r="E395" s="61" t="str">
        <f>IF(ISNUMBER(SMALL(Order_Form!$D:$D,1+($D395))),(VLOOKUP(SMALL(Order_Form!$D:$D,1+($D395)),Order_Form!$C:$Q,3,FALSE)),"")</f>
        <v/>
      </c>
      <c r="G395" s="64" t="str">
        <f>IFERROR(IF(E395=2,$AF$1,IF(AND(ISNUMBER(SMALL(Order_Form!$D:$D,1+($D395))),VLOOKUP(SMALL(Order_Form!$D:$D,1+($D395)),Order_Form!$C:$Q,6,FALSE)&gt;0),(VLOOKUP(SMALL(Order_Form!$D:$D,1+($D395)),Order_Form!$C:$Q,6,FALSE)),"")),"")</f>
        <v/>
      </c>
      <c r="H395" s="68" t="str">
        <f>IF(ISNUMBER(SMALL(Order_Form!$D:$D,1+($D395))),(VLOOKUP(SMALL(Order_Form!$D:$D,1+($D395)),Order_Form!$C:$Q,7,FALSE)),"")</f>
        <v/>
      </c>
      <c r="I395" s="61"/>
      <c r="J395" s="61"/>
      <c r="K395" s="61"/>
      <c r="L395" s="73" t="str">
        <f t="shared" si="79"/>
        <v/>
      </c>
      <c r="M395" s="64" t="str">
        <f t="shared" si="80"/>
        <v/>
      </c>
      <c r="N395" s="73" t="str">
        <f t="shared" si="71"/>
        <v/>
      </c>
      <c r="O395" s="73" t="str">
        <f t="shared" si="72"/>
        <v/>
      </c>
      <c r="P395" s="73" t="str">
        <f t="shared" si="73"/>
        <v/>
      </c>
      <c r="Q395" s="73" t="str">
        <f t="shared" si="74"/>
        <v/>
      </c>
      <c r="R395" s="73" t="str">
        <f t="shared" si="75"/>
        <v/>
      </c>
      <c r="S395" s="64" t="str">
        <f t="shared" si="81"/>
        <v/>
      </c>
      <c r="T395" s="107" t="str">
        <f t="shared" si="76"/>
        <v/>
      </c>
      <c r="U395" s="74" t="str">
        <f t="shared" si="77"/>
        <v/>
      </c>
      <c r="V395" s="74"/>
      <c r="W395" s="74"/>
      <c r="Z395" s="61">
        <f t="shared" si="78"/>
        <v>0</v>
      </c>
    </row>
    <row r="396" spans="2:26" ht="31.9" customHeight="1" x14ac:dyDescent="0.25">
      <c r="B396" s="61">
        <f t="shared" si="70"/>
        <v>0</v>
      </c>
      <c r="C396" s="61" t="str">
        <f t="shared" si="82"/>
        <v/>
      </c>
      <c r="D396" s="61">
        <v>382</v>
      </c>
      <c r="E396" s="61" t="str">
        <f>IF(ISNUMBER(SMALL(Order_Form!$D:$D,1+($D396))),(VLOOKUP(SMALL(Order_Form!$D:$D,1+($D396)),Order_Form!$C:$Q,3,FALSE)),"")</f>
        <v/>
      </c>
      <c r="G396" s="64" t="str">
        <f>IFERROR(IF(E396=2,$AF$1,IF(AND(ISNUMBER(SMALL(Order_Form!$D:$D,1+($D396))),VLOOKUP(SMALL(Order_Form!$D:$D,1+($D396)),Order_Form!$C:$Q,6,FALSE)&gt;0),(VLOOKUP(SMALL(Order_Form!$D:$D,1+($D396)),Order_Form!$C:$Q,6,FALSE)),"")),"")</f>
        <v/>
      </c>
      <c r="H396" s="68" t="str">
        <f>IF(ISNUMBER(SMALL(Order_Form!$D:$D,1+($D396))),(VLOOKUP(SMALL(Order_Form!$D:$D,1+($D396)),Order_Form!$C:$Q,7,FALSE)),"")</f>
        <v/>
      </c>
      <c r="I396" s="61"/>
      <c r="J396" s="61"/>
      <c r="K396" s="61"/>
      <c r="L396" s="73" t="str">
        <f t="shared" si="79"/>
        <v/>
      </c>
      <c r="M396" s="64" t="str">
        <f t="shared" si="80"/>
        <v/>
      </c>
      <c r="N396" s="73" t="str">
        <f t="shared" si="71"/>
        <v/>
      </c>
      <c r="O396" s="73" t="str">
        <f t="shared" si="72"/>
        <v/>
      </c>
      <c r="P396" s="73" t="str">
        <f t="shared" si="73"/>
        <v/>
      </c>
      <c r="Q396" s="73" t="str">
        <f t="shared" si="74"/>
        <v/>
      </c>
      <c r="R396" s="73" t="str">
        <f t="shared" si="75"/>
        <v/>
      </c>
      <c r="S396" s="64" t="str">
        <f t="shared" si="81"/>
        <v/>
      </c>
      <c r="T396" s="107" t="str">
        <f t="shared" si="76"/>
        <v/>
      </c>
      <c r="U396" s="74" t="str">
        <f t="shared" si="77"/>
        <v/>
      </c>
      <c r="V396" s="74"/>
      <c r="W396" s="74"/>
      <c r="Z396" s="61">
        <f t="shared" si="78"/>
        <v>0</v>
      </c>
    </row>
    <row r="397" spans="2:26" ht="31.9" customHeight="1" x14ac:dyDescent="0.25">
      <c r="B397" s="61">
        <f t="shared" si="70"/>
        <v>0</v>
      </c>
      <c r="C397" s="61" t="str">
        <f t="shared" si="82"/>
        <v/>
      </c>
      <c r="D397" s="61">
        <v>383</v>
      </c>
      <c r="E397" s="61" t="str">
        <f>IF(ISNUMBER(SMALL(Order_Form!$D:$D,1+($D397))),(VLOOKUP(SMALL(Order_Form!$D:$D,1+($D397)),Order_Form!$C:$Q,3,FALSE)),"")</f>
        <v/>
      </c>
      <c r="G397" s="64" t="str">
        <f>IFERROR(IF(E397=2,$AF$1,IF(AND(ISNUMBER(SMALL(Order_Form!$D:$D,1+($D397))),VLOOKUP(SMALL(Order_Form!$D:$D,1+($D397)),Order_Form!$C:$Q,6,FALSE)&gt;0),(VLOOKUP(SMALL(Order_Form!$D:$D,1+($D397)),Order_Form!$C:$Q,6,FALSE)),"")),"")</f>
        <v/>
      </c>
      <c r="H397" s="68" t="str">
        <f>IF(ISNUMBER(SMALL(Order_Form!$D:$D,1+($D397))),(VLOOKUP(SMALL(Order_Form!$D:$D,1+($D397)),Order_Form!$C:$Q,7,FALSE)),"")</f>
        <v/>
      </c>
      <c r="I397" s="61"/>
      <c r="J397" s="61"/>
      <c r="K397" s="61"/>
      <c r="L397" s="73" t="str">
        <f t="shared" si="79"/>
        <v/>
      </c>
      <c r="M397" s="64" t="str">
        <f t="shared" si="80"/>
        <v/>
      </c>
      <c r="N397" s="73" t="str">
        <f t="shared" si="71"/>
        <v/>
      </c>
      <c r="O397" s="73" t="str">
        <f t="shared" si="72"/>
        <v/>
      </c>
      <c r="P397" s="73" t="str">
        <f t="shared" si="73"/>
        <v/>
      </c>
      <c r="Q397" s="73" t="str">
        <f t="shared" si="74"/>
        <v/>
      </c>
      <c r="R397" s="73" t="str">
        <f t="shared" si="75"/>
        <v/>
      </c>
      <c r="S397" s="64" t="str">
        <f t="shared" si="81"/>
        <v/>
      </c>
      <c r="T397" s="107" t="str">
        <f t="shared" si="76"/>
        <v/>
      </c>
      <c r="U397" s="74" t="str">
        <f t="shared" si="77"/>
        <v/>
      </c>
      <c r="V397" s="74"/>
      <c r="W397" s="74"/>
      <c r="Z397" s="61">
        <f t="shared" si="78"/>
        <v>0</v>
      </c>
    </row>
    <row r="398" spans="2:26" ht="31.9" customHeight="1" x14ac:dyDescent="0.25">
      <c r="B398" s="61">
        <f t="shared" ref="B398:B461" si="83">IF(AND(G398&gt;0,ISNONTEXT(G398)),1,0)</f>
        <v>0</v>
      </c>
      <c r="C398" s="61" t="str">
        <f t="shared" si="82"/>
        <v/>
      </c>
      <c r="D398" s="61">
        <v>384</v>
      </c>
      <c r="E398" s="61" t="str">
        <f>IF(ISNUMBER(SMALL(Order_Form!$D:$D,1+($D398))),(VLOOKUP(SMALL(Order_Form!$D:$D,1+($D398)),Order_Form!$C:$Q,3,FALSE)),"")</f>
        <v/>
      </c>
      <c r="G398" s="64" t="str">
        <f>IFERROR(IF(E398=2,$AF$1,IF(AND(ISNUMBER(SMALL(Order_Form!$D:$D,1+($D398))),VLOOKUP(SMALL(Order_Form!$D:$D,1+($D398)),Order_Form!$C:$Q,6,FALSE)&gt;0),(VLOOKUP(SMALL(Order_Form!$D:$D,1+($D398)),Order_Form!$C:$Q,6,FALSE)),"")),"")</f>
        <v/>
      </c>
      <c r="H398" s="68" t="str">
        <f>IF(ISNUMBER(SMALL(Order_Form!$D:$D,1+($D398))),(VLOOKUP(SMALL(Order_Form!$D:$D,1+($D398)),Order_Form!$C:$Q,7,FALSE)),"")</f>
        <v/>
      </c>
      <c r="I398" s="61"/>
      <c r="J398" s="61"/>
      <c r="K398" s="61"/>
      <c r="L398" s="73" t="str">
        <f t="shared" si="79"/>
        <v/>
      </c>
      <c r="M398" s="64" t="str">
        <f t="shared" si="80"/>
        <v/>
      </c>
      <c r="N398" s="73" t="str">
        <f t="shared" ref="N398:N461" si="84">IF($E398=2,$AH$1,"")</f>
        <v/>
      </c>
      <c r="O398" s="73" t="str">
        <f t="shared" ref="O398:O461" si="85">IF($E398=2,$AI$1,"")</f>
        <v/>
      </c>
      <c r="P398" s="73" t="str">
        <f t="shared" ref="P398:P461" si="86">IF($E398=2,$AK$1,"")</f>
        <v/>
      </c>
      <c r="Q398" s="73" t="str">
        <f t="shared" ref="Q398:Q461" si="87">IF($E398=2,$AL$1,"")</f>
        <v/>
      </c>
      <c r="R398" s="73" t="str">
        <f t="shared" ref="R398:R461" si="88">IF($E398=2,$AM$1,"")</f>
        <v/>
      </c>
      <c r="S398" s="64" t="str">
        <f t="shared" si="81"/>
        <v/>
      </c>
      <c r="T398" s="107" t="str">
        <f t="shared" ref="T398:T461" si="89">IF($E398=2,$AJ$1,"")</f>
        <v/>
      </c>
      <c r="U398" s="74" t="str">
        <f t="shared" ref="U398:U461" si="90">IF($E398=2,$AP$1,"")</f>
        <v/>
      </c>
      <c r="V398" s="74"/>
      <c r="W398" s="74"/>
      <c r="Z398" s="61">
        <f t="shared" ref="Z398:Z461" si="91">IF(OR(B398=1,E398=2),1,0)</f>
        <v>0</v>
      </c>
    </row>
    <row r="399" spans="2:26" ht="31.9" customHeight="1" x14ac:dyDescent="0.25">
      <c r="B399" s="61">
        <f t="shared" si="83"/>
        <v>0</v>
      </c>
      <c r="C399" s="61" t="str">
        <f t="shared" si="82"/>
        <v/>
      </c>
      <c r="D399" s="61">
        <v>385</v>
      </c>
      <c r="E399" s="61" t="str">
        <f>IF(ISNUMBER(SMALL(Order_Form!$D:$D,1+($D399))),(VLOOKUP(SMALL(Order_Form!$D:$D,1+($D399)),Order_Form!$C:$Q,3,FALSE)),"")</f>
        <v/>
      </c>
      <c r="G399" s="64" t="str">
        <f>IFERROR(IF(E399=2,$AF$1,IF(AND(ISNUMBER(SMALL(Order_Form!$D:$D,1+($D399))),VLOOKUP(SMALL(Order_Form!$D:$D,1+($D399)),Order_Form!$C:$Q,6,FALSE)&gt;0),(VLOOKUP(SMALL(Order_Form!$D:$D,1+($D399)),Order_Form!$C:$Q,6,FALSE)),"")),"")</f>
        <v/>
      </c>
      <c r="H399" s="68" t="str">
        <f>IF(ISNUMBER(SMALL(Order_Form!$D:$D,1+($D399))),(VLOOKUP(SMALL(Order_Form!$D:$D,1+($D399)),Order_Form!$C:$Q,7,FALSE)),"")</f>
        <v/>
      </c>
      <c r="I399" s="61"/>
      <c r="J399" s="61"/>
      <c r="K399" s="61"/>
      <c r="L399" s="73" t="str">
        <f t="shared" si="79"/>
        <v/>
      </c>
      <c r="M399" s="64" t="str">
        <f t="shared" si="80"/>
        <v/>
      </c>
      <c r="N399" s="73" t="str">
        <f t="shared" si="84"/>
        <v/>
      </c>
      <c r="O399" s="73" t="str">
        <f t="shared" si="85"/>
        <v/>
      </c>
      <c r="P399" s="73" t="str">
        <f t="shared" si="86"/>
        <v/>
      </c>
      <c r="Q399" s="73" t="str">
        <f t="shared" si="87"/>
        <v/>
      </c>
      <c r="R399" s="73" t="str">
        <f t="shared" si="88"/>
        <v/>
      </c>
      <c r="S399" s="64" t="str">
        <f t="shared" si="81"/>
        <v/>
      </c>
      <c r="T399" s="107" t="str">
        <f t="shared" si="89"/>
        <v/>
      </c>
      <c r="U399" s="74" t="str">
        <f t="shared" si="90"/>
        <v/>
      </c>
      <c r="V399" s="74"/>
      <c r="W399" s="74"/>
      <c r="Z399" s="61">
        <f t="shared" si="91"/>
        <v>0</v>
      </c>
    </row>
    <row r="400" spans="2:26" ht="31.9" customHeight="1" x14ac:dyDescent="0.25">
      <c r="B400" s="61">
        <f t="shared" si="83"/>
        <v>0</v>
      </c>
      <c r="C400" s="61" t="str">
        <f t="shared" si="82"/>
        <v/>
      </c>
      <c r="D400" s="61">
        <v>386</v>
      </c>
      <c r="E400" s="61" t="str">
        <f>IF(ISNUMBER(SMALL(Order_Form!$D:$D,1+($D400))),(VLOOKUP(SMALL(Order_Form!$D:$D,1+($D400)),Order_Form!$C:$Q,3,FALSE)),"")</f>
        <v/>
      </c>
      <c r="G400" s="64" t="str">
        <f>IFERROR(IF(E400=2,$AF$1,IF(AND(ISNUMBER(SMALL(Order_Form!$D:$D,1+($D400))),VLOOKUP(SMALL(Order_Form!$D:$D,1+($D400)),Order_Form!$C:$Q,6,FALSE)&gt;0),(VLOOKUP(SMALL(Order_Form!$D:$D,1+($D400)),Order_Form!$C:$Q,6,FALSE)),"")),"")</f>
        <v/>
      </c>
      <c r="H400" s="68" t="str">
        <f>IF(ISNUMBER(SMALL(Order_Form!$D:$D,1+($D400))),(VLOOKUP(SMALL(Order_Form!$D:$D,1+($D400)),Order_Form!$C:$Q,7,FALSE)),"")</f>
        <v/>
      </c>
      <c r="I400" s="61"/>
      <c r="J400" s="61"/>
      <c r="K400" s="61"/>
      <c r="L400" s="73" t="str">
        <f t="shared" si="79"/>
        <v/>
      </c>
      <c r="M400" s="64" t="str">
        <f t="shared" si="80"/>
        <v/>
      </c>
      <c r="N400" s="73" t="str">
        <f t="shared" si="84"/>
        <v/>
      </c>
      <c r="O400" s="73" t="str">
        <f t="shared" si="85"/>
        <v/>
      </c>
      <c r="P400" s="73" t="str">
        <f t="shared" si="86"/>
        <v/>
      </c>
      <c r="Q400" s="73" t="str">
        <f t="shared" si="87"/>
        <v/>
      </c>
      <c r="R400" s="73" t="str">
        <f t="shared" si="88"/>
        <v/>
      </c>
      <c r="S400" s="64" t="str">
        <f t="shared" si="81"/>
        <v/>
      </c>
      <c r="T400" s="107" t="str">
        <f t="shared" si="89"/>
        <v/>
      </c>
      <c r="U400" s="74" t="str">
        <f t="shared" si="90"/>
        <v/>
      </c>
      <c r="V400" s="74"/>
      <c r="W400" s="74"/>
      <c r="Z400" s="61">
        <f t="shared" si="91"/>
        <v>0</v>
      </c>
    </row>
    <row r="401" spans="2:26" ht="31.9" customHeight="1" x14ac:dyDescent="0.25">
      <c r="B401" s="61">
        <f t="shared" si="83"/>
        <v>0</v>
      </c>
      <c r="C401" s="61" t="str">
        <f t="shared" si="82"/>
        <v/>
      </c>
      <c r="D401" s="61">
        <v>387</v>
      </c>
      <c r="E401" s="61" t="str">
        <f>IF(ISNUMBER(SMALL(Order_Form!$D:$D,1+($D401))),(VLOOKUP(SMALL(Order_Form!$D:$D,1+($D401)),Order_Form!$C:$Q,3,FALSE)),"")</f>
        <v/>
      </c>
      <c r="G401" s="64" t="str">
        <f>IFERROR(IF(E401=2,$AF$1,IF(AND(ISNUMBER(SMALL(Order_Form!$D:$D,1+($D401))),VLOOKUP(SMALL(Order_Form!$D:$D,1+($D401)),Order_Form!$C:$Q,6,FALSE)&gt;0),(VLOOKUP(SMALL(Order_Form!$D:$D,1+($D401)),Order_Form!$C:$Q,6,FALSE)),"")),"")</f>
        <v/>
      </c>
      <c r="H401" s="68" t="str">
        <f>IF(ISNUMBER(SMALL(Order_Form!$D:$D,1+($D401))),(VLOOKUP(SMALL(Order_Form!$D:$D,1+($D401)),Order_Form!$C:$Q,7,FALSE)),"")</f>
        <v/>
      </c>
      <c r="I401" s="61"/>
      <c r="J401" s="61"/>
      <c r="K401" s="61"/>
      <c r="L401" s="73" t="str">
        <f t="shared" si="79"/>
        <v/>
      </c>
      <c r="M401" s="64" t="str">
        <f t="shared" si="80"/>
        <v/>
      </c>
      <c r="N401" s="73" t="str">
        <f t="shared" si="84"/>
        <v/>
      </c>
      <c r="O401" s="73" t="str">
        <f t="shared" si="85"/>
        <v/>
      </c>
      <c r="P401" s="73" t="str">
        <f t="shared" si="86"/>
        <v/>
      </c>
      <c r="Q401" s="73" t="str">
        <f t="shared" si="87"/>
        <v/>
      </c>
      <c r="R401" s="73" t="str">
        <f t="shared" si="88"/>
        <v/>
      </c>
      <c r="S401" s="64" t="str">
        <f t="shared" si="81"/>
        <v/>
      </c>
      <c r="T401" s="107" t="str">
        <f t="shared" si="89"/>
        <v/>
      </c>
      <c r="U401" s="74" t="str">
        <f t="shared" si="90"/>
        <v/>
      </c>
      <c r="V401" s="74"/>
      <c r="W401" s="74"/>
      <c r="Z401" s="61">
        <f t="shared" si="91"/>
        <v>0</v>
      </c>
    </row>
    <row r="402" spans="2:26" ht="31.9" customHeight="1" x14ac:dyDescent="0.25">
      <c r="B402" s="61">
        <f t="shared" si="83"/>
        <v>0</v>
      </c>
      <c r="C402" s="61" t="str">
        <f t="shared" si="82"/>
        <v/>
      </c>
      <c r="D402" s="61">
        <v>388</v>
      </c>
      <c r="E402" s="61" t="str">
        <f>IF(ISNUMBER(SMALL(Order_Form!$D:$D,1+($D402))),(VLOOKUP(SMALL(Order_Form!$D:$D,1+($D402)),Order_Form!$C:$Q,3,FALSE)),"")</f>
        <v/>
      </c>
      <c r="G402" s="64" t="str">
        <f>IFERROR(IF(E402=2,$AF$1,IF(AND(ISNUMBER(SMALL(Order_Form!$D:$D,1+($D402))),VLOOKUP(SMALL(Order_Form!$D:$D,1+($D402)),Order_Form!$C:$Q,6,FALSE)&gt;0),(VLOOKUP(SMALL(Order_Form!$D:$D,1+($D402)),Order_Form!$C:$Q,6,FALSE)),"")),"")</f>
        <v/>
      </c>
      <c r="H402" s="68" t="str">
        <f>IF(ISNUMBER(SMALL(Order_Form!$D:$D,1+($D402))),(VLOOKUP(SMALL(Order_Form!$D:$D,1+($D402)),Order_Form!$C:$Q,7,FALSE)),"")</f>
        <v/>
      </c>
      <c r="I402" s="61"/>
      <c r="J402" s="61"/>
      <c r="K402" s="61"/>
      <c r="L402" s="73" t="str">
        <f t="shared" si="79"/>
        <v/>
      </c>
      <c r="M402" s="64" t="str">
        <f t="shared" si="80"/>
        <v/>
      </c>
      <c r="N402" s="73" t="str">
        <f t="shared" si="84"/>
        <v/>
      </c>
      <c r="O402" s="73" t="str">
        <f t="shared" si="85"/>
        <v/>
      </c>
      <c r="P402" s="73" t="str">
        <f t="shared" si="86"/>
        <v/>
      </c>
      <c r="Q402" s="73" t="str">
        <f t="shared" si="87"/>
        <v/>
      </c>
      <c r="R402" s="73" t="str">
        <f t="shared" si="88"/>
        <v/>
      </c>
      <c r="S402" s="64" t="str">
        <f t="shared" si="81"/>
        <v/>
      </c>
      <c r="T402" s="107" t="str">
        <f t="shared" si="89"/>
        <v/>
      </c>
      <c r="U402" s="74" t="str">
        <f t="shared" si="90"/>
        <v/>
      </c>
      <c r="V402" s="74"/>
      <c r="W402" s="74"/>
      <c r="Z402" s="61">
        <f t="shared" si="91"/>
        <v>0</v>
      </c>
    </row>
    <row r="403" spans="2:26" ht="31.9" customHeight="1" x14ac:dyDescent="0.25">
      <c r="B403" s="61">
        <f t="shared" si="83"/>
        <v>0</v>
      </c>
      <c r="C403" s="61" t="str">
        <f t="shared" si="82"/>
        <v/>
      </c>
      <c r="D403" s="61">
        <v>389</v>
      </c>
      <c r="E403" s="61" t="str">
        <f>IF(ISNUMBER(SMALL(Order_Form!$D:$D,1+($D403))),(VLOOKUP(SMALL(Order_Form!$D:$D,1+($D403)),Order_Form!$C:$Q,3,FALSE)),"")</f>
        <v/>
      </c>
      <c r="G403" s="64" t="str">
        <f>IFERROR(IF(E403=2,$AF$1,IF(AND(ISNUMBER(SMALL(Order_Form!$D:$D,1+($D403))),VLOOKUP(SMALL(Order_Form!$D:$D,1+($D403)),Order_Form!$C:$Q,6,FALSE)&gt;0),(VLOOKUP(SMALL(Order_Form!$D:$D,1+($D403)),Order_Form!$C:$Q,6,FALSE)),"")),"")</f>
        <v/>
      </c>
      <c r="H403" s="68" t="str">
        <f>IF(ISNUMBER(SMALL(Order_Form!$D:$D,1+($D403))),(VLOOKUP(SMALL(Order_Form!$D:$D,1+($D403)),Order_Form!$C:$Q,7,FALSE)),"")</f>
        <v/>
      </c>
      <c r="I403" s="61"/>
      <c r="J403" s="61"/>
      <c r="K403" s="61"/>
      <c r="L403" s="73" t="str">
        <f t="shared" ref="L403:L466" si="92">IF(AND(E403=1,E404=0),"In",IF($E403=2,$AG$1,""))</f>
        <v/>
      </c>
      <c r="M403" s="64" t="str">
        <f t="shared" ref="M403:M466" si="93">IFERROR(IF(AND(E403=1,E404=0),"Used",IF($E403=2,$AN$1,IF(ISBLANK(G403),"",IF(ISNUMBER(L403),G403-L403,"")))),"")</f>
        <v/>
      </c>
      <c r="N403" s="73" t="str">
        <f t="shared" si="84"/>
        <v/>
      </c>
      <c r="O403" s="73" t="str">
        <f t="shared" si="85"/>
        <v/>
      </c>
      <c r="P403" s="73" t="str">
        <f t="shared" si="86"/>
        <v/>
      </c>
      <c r="Q403" s="73" t="str">
        <f t="shared" si="87"/>
        <v/>
      </c>
      <c r="R403" s="73" t="str">
        <f t="shared" si="88"/>
        <v/>
      </c>
      <c r="S403" s="64" t="str">
        <f t="shared" ref="S403:S466" si="94">IF(AND(E403=1,E404=0),"Tracked",IF($E403=2,$AO$1,IF(ISNUMBER(L403),SUM(N403:R403),"")))</f>
        <v/>
      </c>
      <c r="T403" s="107" t="str">
        <f t="shared" si="89"/>
        <v/>
      </c>
      <c r="U403" s="74" t="str">
        <f t="shared" si="90"/>
        <v/>
      </c>
      <c r="V403" s="74"/>
      <c r="W403" s="74"/>
      <c r="Z403" s="61">
        <f t="shared" si="91"/>
        <v>0</v>
      </c>
    </row>
    <row r="404" spans="2:26" ht="31.9" customHeight="1" x14ac:dyDescent="0.25">
      <c r="B404" s="61">
        <f t="shared" si="83"/>
        <v>0</v>
      </c>
      <c r="C404" s="61" t="str">
        <f t="shared" si="82"/>
        <v/>
      </c>
      <c r="D404" s="61">
        <v>390</v>
      </c>
      <c r="E404" s="61" t="str">
        <f>IF(ISNUMBER(SMALL(Order_Form!$D:$D,1+($D404))),(VLOOKUP(SMALL(Order_Form!$D:$D,1+($D404)),Order_Form!$C:$Q,3,FALSE)),"")</f>
        <v/>
      </c>
      <c r="G404" s="64" t="str">
        <f>IFERROR(IF(E404=2,$AF$1,IF(AND(ISNUMBER(SMALL(Order_Form!$D:$D,1+($D404))),VLOOKUP(SMALL(Order_Form!$D:$D,1+($D404)),Order_Form!$C:$Q,6,FALSE)&gt;0),(VLOOKUP(SMALL(Order_Form!$D:$D,1+($D404)),Order_Form!$C:$Q,6,FALSE)),"")),"")</f>
        <v/>
      </c>
      <c r="H404" s="68" t="str">
        <f>IF(ISNUMBER(SMALL(Order_Form!$D:$D,1+($D404))),(VLOOKUP(SMALL(Order_Form!$D:$D,1+($D404)),Order_Form!$C:$Q,7,FALSE)),"")</f>
        <v/>
      </c>
      <c r="I404" s="61"/>
      <c r="J404" s="61"/>
      <c r="K404" s="61"/>
      <c r="L404" s="73" t="str">
        <f t="shared" si="92"/>
        <v/>
      </c>
      <c r="M404" s="64" t="str">
        <f t="shared" si="93"/>
        <v/>
      </c>
      <c r="N404" s="73" t="str">
        <f t="shared" si="84"/>
        <v/>
      </c>
      <c r="O404" s="73" t="str">
        <f t="shared" si="85"/>
        <v/>
      </c>
      <c r="P404" s="73" t="str">
        <f t="shared" si="86"/>
        <v/>
      </c>
      <c r="Q404" s="73" t="str">
        <f t="shared" si="87"/>
        <v/>
      </c>
      <c r="R404" s="73" t="str">
        <f t="shared" si="88"/>
        <v/>
      </c>
      <c r="S404" s="64" t="str">
        <f t="shared" si="94"/>
        <v/>
      </c>
      <c r="T404" s="107" t="str">
        <f t="shared" si="89"/>
        <v/>
      </c>
      <c r="U404" s="74" t="str">
        <f t="shared" si="90"/>
        <v/>
      </c>
      <c r="V404" s="74"/>
      <c r="W404" s="74"/>
      <c r="Z404" s="61">
        <f t="shared" si="91"/>
        <v>0</v>
      </c>
    </row>
    <row r="405" spans="2:26" ht="31.9" customHeight="1" x14ac:dyDescent="0.25">
      <c r="B405" s="61">
        <f t="shared" si="83"/>
        <v>0</v>
      </c>
      <c r="C405" s="61" t="str">
        <f t="shared" si="82"/>
        <v/>
      </c>
      <c r="D405" s="61">
        <v>391</v>
      </c>
      <c r="E405" s="61" t="str">
        <f>IF(ISNUMBER(SMALL(Order_Form!$D:$D,1+($D405))),(VLOOKUP(SMALL(Order_Form!$D:$D,1+($D405)),Order_Form!$C:$Q,3,FALSE)),"")</f>
        <v/>
      </c>
      <c r="G405" s="64" t="str">
        <f>IFERROR(IF(E405=2,$AF$1,IF(AND(ISNUMBER(SMALL(Order_Form!$D:$D,1+($D405))),VLOOKUP(SMALL(Order_Form!$D:$D,1+($D405)),Order_Form!$C:$Q,6,FALSE)&gt;0),(VLOOKUP(SMALL(Order_Form!$D:$D,1+($D405)),Order_Form!$C:$Q,6,FALSE)),"")),"")</f>
        <v/>
      </c>
      <c r="H405" s="68" t="str">
        <f>IF(ISNUMBER(SMALL(Order_Form!$D:$D,1+($D405))),(VLOOKUP(SMALL(Order_Form!$D:$D,1+($D405)),Order_Form!$C:$Q,7,FALSE)),"")</f>
        <v/>
      </c>
      <c r="I405" s="61"/>
      <c r="J405" s="61"/>
      <c r="K405" s="61"/>
      <c r="L405" s="73" t="str">
        <f t="shared" si="92"/>
        <v/>
      </c>
      <c r="M405" s="64" t="str">
        <f t="shared" si="93"/>
        <v/>
      </c>
      <c r="N405" s="73" t="str">
        <f t="shared" si="84"/>
        <v/>
      </c>
      <c r="O405" s="73" t="str">
        <f t="shared" si="85"/>
        <v/>
      </c>
      <c r="P405" s="73" t="str">
        <f t="shared" si="86"/>
        <v/>
      </c>
      <c r="Q405" s="73" t="str">
        <f t="shared" si="87"/>
        <v/>
      </c>
      <c r="R405" s="73" t="str">
        <f t="shared" si="88"/>
        <v/>
      </c>
      <c r="S405" s="64" t="str">
        <f t="shared" si="94"/>
        <v/>
      </c>
      <c r="T405" s="107" t="str">
        <f t="shared" si="89"/>
        <v/>
      </c>
      <c r="U405" s="74" t="str">
        <f t="shared" si="90"/>
        <v/>
      </c>
      <c r="V405" s="74"/>
      <c r="W405" s="74"/>
      <c r="Z405" s="61">
        <f t="shared" si="91"/>
        <v>0</v>
      </c>
    </row>
    <row r="406" spans="2:26" ht="31.9" customHeight="1" x14ac:dyDescent="0.25">
      <c r="B406" s="61">
        <f t="shared" si="83"/>
        <v>0</v>
      </c>
      <c r="C406" s="61" t="str">
        <f t="shared" ref="C406:C469" si="95">IF(B406=1,D406,"")</f>
        <v/>
      </c>
      <c r="D406" s="61">
        <v>392</v>
      </c>
      <c r="E406" s="61" t="str">
        <f>IF(ISNUMBER(SMALL(Order_Form!$D:$D,1+($D406))),(VLOOKUP(SMALL(Order_Form!$D:$D,1+($D406)),Order_Form!$C:$Q,3,FALSE)),"")</f>
        <v/>
      </c>
      <c r="G406" s="64" t="str">
        <f>IFERROR(IF(E406=2,$AF$1,IF(AND(ISNUMBER(SMALL(Order_Form!$D:$D,1+($D406))),VLOOKUP(SMALL(Order_Form!$D:$D,1+($D406)),Order_Form!$C:$Q,6,FALSE)&gt;0),(VLOOKUP(SMALL(Order_Form!$D:$D,1+($D406)),Order_Form!$C:$Q,6,FALSE)),"")),"")</f>
        <v/>
      </c>
      <c r="H406" s="68" t="str">
        <f>IF(ISNUMBER(SMALL(Order_Form!$D:$D,1+($D406))),(VLOOKUP(SMALL(Order_Form!$D:$D,1+($D406)),Order_Form!$C:$Q,7,FALSE)),"")</f>
        <v/>
      </c>
      <c r="I406" s="61"/>
      <c r="J406" s="61"/>
      <c r="K406" s="61"/>
      <c r="L406" s="73" t="str">
        <f t="shared" si="92"/>
        <v/>
      </c>
      <c r="M406" s="64" t="str">
        <f t="shared" si="93"/>
        <v/>
      </c>
      <c r="N406" s="73" t="str">
        <f t="shared" si="84"/>
        <v/>
      </c>
      <c r="O406" s="73" t="str">
        <f t="shared" si="85"/>
        <v/>
      </c>
      <c r="P406" s="73" t="str">
        <f t="shared" si="86"/>
        <v/>
      </c>
      <c r="Q406" s="73" t="str">
        <f t="shared" si="87"/>
        <v/>
      </c>
      <c r="R406" s="73" t="str">
        <f t="shared" si="88"/>
        <v/>
      </c>
      <c r="S406" s="64" t="str">
        <f t="shared" si="94"/>
        <v/>
      </c>
      <c r="T406" s="107" t="str">
        <f t="shared" si="89"/>
        <v/>
      </c>
      <c r="U406" s="74" t="str">
        <f t="shared" si="90"/>
        <v/>
      </c>
      <c r="V406" s="74"/>
      <c r="W406" s="74"/>
      <c r="Z406" s="61">
        <f t="shared" si="91"/>
        <v>0</v>
      </c>
    </row>
    <row r="407" spans="2:26" ht="31.9" customHeight="1" x14ac:dyDescent="0.25">
      <c r="B407" s="61">
        <f t="shared" si="83"/>
        <v>0</v>
      </c>
      <c r="C407" s="61" t="str">
        <f t="shared" si="95"/>
        <v/>
      </c>
      <c r="D407" s="61">
        <v>393</v>
      </c>
      <c r="E407" s="61" t="str">
        <f>IF(ISNUMBER(SMALL(Order_Form!$D:$D,1+($D407))),(VLOOKUP(SMALL(Order_Form!$D:$D,1+($D407)),Order_Form!$C:$Q,3,FALSE)),"")</f>
        <v/>
      </c>
      <c r="G407" s="64" t="str">
        <f>IFERROR(IF(E407=2,$AF$1,IF(AND(ISNUMBER(SMALL(Order_Form!$D:$D,1+($D407))),VLOOKUP(SMALL(Order_Form!$D:$D,1+($D407)),Order_Form!$C:$Q,6,FALSE)&gt;0),(VLOOKUP(SMALL(Order_Form!$D:$D,1+($D407)),Order_Form!$C:$Q,6,FALSE)),"")),"")</f>
        <v/>
      </c>
      <c r="H407" s="68" t="str">
        <f>IF(ISNUMBER(SMALL(Order_Form!$D:$D,1+($D407))),(VLOOKUP(SMALL(Order_Form!$D:$D,1+($D407)),Order_Form!$C:$Q,7,FALSE)),"")</f>
        <v/>
      </c>
      <c r="I407" s="61"/>
      <c r="J407" s="61"/>
      <c r="K407" s="61"/>
      <c r="L407" s="73" t="str">
        <f t="shared" si="92"/>
        <v/>
      </c>
      <c r="M407" s="64" t="str">
        <f t="shared" si="93"/>
        <v/>
      </c>
      <c r="N407" s="73" t="str">
        <f t="shared" si="84"/>
        <v/>
      </c>
      <c r="O407" s="73" t="str">
        <f t="shared" si="85"/>
        <v/>
      </c>
      <c r="P407" s="73" t="str">
        <f t="shared" si="86"/>
        <v/>
      </c>
      <c r="Q407" s="73" t="str">
        <f t="shared" si="87"/>
        <v/>
      </c>
      <c r="R407" s="73" t="str">
        <f t="shared" si="88"/>
        <v/>
      </c>
      <c r="S407" s="64" t="str">
        <f t="shared" si="94"/>
        <v/>
      </c>
      <c r="T407" s="107" t="str">
        <f t="shared" si="89"/>
        <v/>
      </c>
      <c r="U407" s="74" t="str">
        <f t="shared" si="90"/>
        <v/>
      </c>
      <c r="V407" s="74"/>
      <c r="W407" s="74"/>
      <c r="Z407" s="61">
        <f t="shared" si="91"/>
        <v>0</v>
      </c>
    </row>
    <row r="408" spans="2:26" ht="31.9" customHeight="1" x14ac:dyDescent="0.25">
      <c r="B408" s="61">
        <f t="shared" si="83"/>
        <v>0</v>
      </c>
      <c r="C408" s="61" t="str">
        <f t="shared" si="95"/>
        <v/>
      </c>
      <c r="D408" s="61">
        <v>394</v>
      </c>
      <c r="E408" s="61" t="str">
        <f>IF(ISNUMBER(SMALL(Order_Form!$D:$D,1+($D408))),(VLOOKUP(SMALL(Order_Form!$D:$D,1+($D408)),Order_Form!$C:$Q,3,FALSE)),"")</f>
        <v/>
      </c>
      <c r="G408" s="64" t="str">
        <f>IFERROR(IF(E408=2,$AF$1,IF(AND(ISNUMBER(SMALL(Order_Form!$D:$D,1+($D408))),VLOOKUP(SMALL(Order_Form!$D:$D,1+($D408)),Order_Form!$C:$Q,6,FALSE)&gt;0),(VLOOKUP(SMALL(Order_Form!$D:$D,1+($D408)),Order_Form!$C:$Q,6,FALSE)),"")),"")</f>
        <v/>
      </c>
      <c r="H408" s="68" t="str">
        <f>IF(ISNUMBER(SMALL(Order_Form!$D:$D,1+($D408))),(VLOOKUP(SMALL(Order_Form!$D:$D,1+($D408)),Order_Form!$C:$Q,7,FALSE)),"")</f>
        <v/>
      </c>
      <c r="I408" s="61"/>
      <c r="J408" s="61"/>
      <c r="K408" s="61"/>
      <c r="L408" s="73" t="str">
        <f t="shared" si="92"/>
        <v/>
      </c>
      <c r="M408" s="64" t="str">
        <f t="shared" si="93"/>
        <v/>
      </c>
      <c r="N408" s="73" t="str">
        <f t="shared" si="84"/>
        <v/>
      </c>
      <c r="O408" s="73" t="str">
        <f t="shared" si="85"/>
        <v/>
      </c>
      <c r="P408" s="73" t="str">
        <f t="shared" si="86"/>
        <v/>
      </c>
      <c r="Q408" s="73" t="str">
        <f t="shared" si="87"/>
        <v/>
      </c>
      <c r="R408" s="73" t="str">
        <f t="shared" si="88"/>
        <v/>
      </c>
      <c r="S408" s="64" t="str">
        <f t="shared" si="94"/>
        <v/>
      </c>
      <c r="T408" s="107" t="str">
        <f t="shared" si="89"/>
        <v/>
      </c>
      <c r="U408" s="74" t="str">
        <f t="shared" si="90"/>
        <v/>
      </c>
      <c r="V408" s="74"/>
      <c r="W408" s="74"/>
      <c r="Z408" s="61">
        <f t="shared" si="91"/>
        <v>0</v>
      </c>
    </row>
    <row r="409" spans="2:26" ht="31.9" customHeight="1" x14ac:dyDescent="0.25">
      <c r="B409" s="61">
        <f t="shared" si="83"/>
        <v>0</v>
      </c>
      <c r="C409" s="61" t="str">
        <f t="shared" si="95"/>
        <v/>
      </c>
      <c r="D409" s="61">
        <v>395</v>
      </c>
      <c r="E409" s="61" t="str">
        <f>IF(ISNUMBER(SMALL(Order_Form!$D:$D,1+($D409))),(VLOOKUP(SMALL(Order_Form!$D:$D,1+($D409)),Order_Form!$C:$Q,3,FALSE)),"")</f>
        <v/>
      </c>
      <c r="G409" s="64" t="str">
        <f>IFERROR(IF(E409=2,$AF$1,IF(AND(ISNUMBER(SMALL(Order_Form!$D:$D,1+($D409))),VLOOKUP(SMALL(Order_Form!$D:$D,1+($D409)),Order_Form!$C:$Q,6,FALSE)&gt;0),(VLOOKUP(SMALL(Order_Form!$D:$D,1+($D409)),Order_Form!$C:$Q,6,FALSE)),"")),"")</f>
        <v/>
      </c>
      <c r="H409" s="68" t="str">
        <f>IF(ISNUMBER(SMALL(Order_Form!$D:$D,1+($D409))),(VLOOKUP(SMALL(Order_Form!$D:$D,1+($D409)),Order_Form!$C:$Q,7,FALSE)),"")</f>
        <v/>
      </c>
      <c r="I409" s="61"/>
      <c r="J409" s="61"/>
      <c r="K409" s="61"/>
      <c r="L409" s="73" t="str">
        <f t="shared" si="92"/>
        <v/>
      </c>
      <c r="M409" s="64" t="str">
        <f t="shared" si="93"/>
        <v/>
      </c>
      <c r="N409" s="73" t="str">
        <f t="shared" si="84"/>
        <v/>
      </c>
      <c r="O409" s="73" t="str">
        <f t="shared" si="85"/>
        <v/>
      </c>
      <c r="P409" s="73" t="str">
        <f t="shared" si="86"/>
        <v/>
      </c>
      <c r="Q409" s="73" t="str">
        <f t="shared" si="87"/>
        <v/>
      </c>
      <c r="R409" s="73" t="str">
        <f t="shared" si="88"/>
        <v/>
      </c>
      <c r="S409" s="64" t="str">
        <f t="shared" si="94"/>
        <v/>
      </c>
      <c r="T409" s="107" t="str">
        <f t="shared" si="89"/>
        <v/>
      </c>
      <c r="U409" s="74" t="str">
        <f t="shared" si="90"/>
        <v/>
      </c>
      <c r="V409" s="74"/>
      <c r="W409" s="74"/>
      <c r="Z409" s="61">
        <f t="shared" si="91"/>
        <v>0</v>
      </c>
    </row>
    <row r="410" spans="2:26" ht="31.9" customHeight="1" x14ac:dyDescent="0.25">
      <c r="B410" s="61">
        <f t="shared" si="83"/>
        <v>0</v>
      </c>
      <c r="C410" s="61" t="str">
        <f t="shared" si="95"/>
        <v/>
      </c>
      <c r="D410" s="61">
        <v>396</v>
      </c>
      <c r="E410" s="61" t="str">
        <f>IF(ISNUMBER(SMALL(Order_Form!$D:$D,1+($D410))),(VLOOKUP(SMALL(Order_Form!$D:$D,1+($D410)),Order_Form!$C:$Q,3,FALSE)),"")</f>
        <v/>
      </c>
      <c r="G410" s="64" t="str">
        <f>IFERROR(IF(E410=2,$AF$1,IF(AND(ISNUMBER(SMALL(Order_Form!$D:$D,1+($D410))),VLOOKUP(SMALL(Order_Form!$D:$D,1+($D410)),Order_Form!$C:$Q,6,FALSE)&gt;0),(VLOOKUP(SMALL(Order_Form!$D:$D,1+($D410)),Order_Form!$C:$Q,6,FALSE)),"")),"")</f>
        <v/>
      </c>
      <c r="H410" s="68" t="str">
        <f>IF(ISNUMBER(SMALL(Order_Form!$D:$D,1+($D410))),(VLOOKUP(SMALL(Order_Form!$D:$D,1+($D410)),Order_Form!$C:$Q,7,FALSE)),"")</f>
        <v/>
      </c>
      <c r="I410" s="61"/>
      <c r="J410" s="61"/>
      <c r="K410" s="61"/>
      <c r="L410" s="73" t="str">
        <f t="shared" si="92"/>
        <v/>
      </c>
      <c r="M410" s="64" t="str">
        <f t="shared" si="93"/>
        <v/>
      </c>
      <c r="N410" s="73" t="str">
        <f t="shared" si="84"/>
        <v/>
      </c>
      <c r="O410" s="73" t="str">
        <f t="shared" si="85"/>
        <v/>
      </c>
      <c r="P410" s="73" t="str">
        <f t="shared" si="86"/>
        <v/>
      </c>
      <c r="Q410" s="73" t="str">
        <f t="shared" si="87"/>
        <v/>
      </c>
      <c r="R410" s="73" t="str">
        <f t="shared" si="88"/>
        <v/>
      </c>
      <c r="S410" s="64" t="str">
        <f t="shared" si="94"/>
        <v/>
      </c>
      <c r="T410" s="107" t="str">
        <f t="shared" si="89"/>
        <v/>
      </c>
      <c r="U410" s="74" t="str">
        <f t="shared" si="90"/>
        <v/>
      </c>
      <c r="V410" s="74"/>
      <c r="W410" s="74"/>
      <c r="Z410" s="61">
        <f t="shared" si="91"/>
        <v>0</v>
      </c>
    </row>
    <row r="411" spans="2:26" ht="31.9" customHeight="1" x14ac:dyDescent="0.25">
      <c r="B411" s="61">
        <f t="shared" si="83"/>
        <v>0</v>
      </c>
      <c r="C411" s="61" t="str">
        <f t="shared" si="95"/>
        <v/>
      </c>
      <c r="D411" s="61">
        <v>397</v>
      </c>
      <c r="E411" s="61" t="str">
        <f>IF(ISNUMBER(SMALL(Order_Form!$D:$D,1+($D411))),(VLOOKUP(SMALL(Order_Form!$D:$D,1+($D411)),Order_Form!$C:$Q,3,FALSE)),"")</f>
        <v/>
      </c>
      <c r="G411" s="64" t="str">
        <f>IFERROR(IF(E411=2,$AF$1,IF(AND(ISNUMBER(SMALL(Order_Form!$D:$D,1+($D411))),VLOOKUP(SMALL(Order_Form!$D:$D,1+($D411)),Order_Form!$C:$Q,6,FALSE)&gt;0),(VLOOKUP(SMALL(Order_Form!$D:$D,1+($D411)),Order_Form!$C:$Q,6,FALSE)),"")),"")</f>
        <v/>
      </c>
      <c r="H411" s="68" t="str">
        <f>IF(ISNUMBER(SMALL(Order_Form!$D:$D,1+($D411))),(VLOOKUP(SMALL(Order_Form!$D:$D,1+($D411)),Order_Form!$C:$Q,7,FALSE)),"")</f>
        <v/>
      </c>
      <c r="I411" s="61"/>
      <c r="J411" s="61"/>
      <c r="K411" s="61"/>
      <c r="L411" s="73" t="str">
        <f t="shared" si="92"/>
        <v/>
      </c>
      <c r="M411" s="64" t="str">
        <f t="shared" si="93"/>
        <v/>
      </c>
      <c r="N411" s="73" t="str">
        <f t="shared" si="84"/>
        <v/>
      </c>
      <c r="O411" s="73" t="str">
        <f t="shared" si="85"/>
        <v/>
      </c>
      <c r="P411" s="73" t="str">
        <f t="shared" si="86"/>
        <v/>
      </c>
      <c r="Q411" s="73" t="str">
        <f t="shared" si="87"/>
        <v/>
      </c>
      <c r="R411" s="73" t="str">
        <f t="shared" si="88"/>
        <v/>
      </c>
      <c r="S411" s="64" t="str">
        <f t="shared" si="94"/>
        <v/>
      </c>
      <c r="T411" s="107" t="str">
        <f t="shared" si="89"/>
        <v/>
      </c>
      <c r="U411" s="74" t="str">
        <f t="shared" si="90"/>
        <v/>
      </c>
      <c r="V411" s="74"/>
      <c r="W411" s="74"/>
      <c r="Z411" s="61">
        <f t="shared" si="91"/>
        <v>0</v>
      </c>
    </row>
    <row r="412" spans="2:26" ht="31.9" customHeight="1" x14ac:dyDescent="0.25">
      <c r="B412" s="61">
        <f t="shared" si="83"/>
        <v>0</v>
      </c>
      <c r="C412" s="61" t="str">
        <f t="shared" si="95"/>
        <v/>
      </c>
      <c r="D412" s="61">
        <v>398</v>
      </c>
      <c r="E412" s="61" t="str">
        <f>IF(ISNUMBER(SMALL(Order_Form!$D:$D,1+($D412))),(VLOOKUP(SMALL(Order_Form!$D:$D,1+($D412)),Order_Form!$C:$Q,3,FALSE)),"")</f>
        <v/>
      </c>
      <c r="G412" s="64" t="str">
        <f>IFERROR(IF(E412=2,$AF$1,IF(AND(ISNUMBER(SMALL(Order_Form!$D:$D,1+($D412))),VLOOKUP(SMALL(Order_Form!$D:$D,1+($D412)),Order_Form!$C:$Q,6,FALSE)&gt;0),(VLOOKUP(SMALL(Order_Form!$D:$D,1+($D412)),Order_Form!$C:$Q,6,FALSE)),"")),"")</f>
        <v/>
      </c>
      <c r="H412" s="68" t="str">
        <f>IF(ISNUMBER(SMALL(Order_Form!$D:$D,1+($D412))),(VLOOKUP(SMALL(Order_Form!$D:$D,1+($D412)),Order_Form!$C:$Q,7,FALSE)),"")</f>
        <v/>
      </c>
      <c r="I412" s="61"/>
      <c r="J412" s="61"/>
      <c r="K412" s="61"/>
      <c r="L412" s="73" t="str">
        <f t="shared" si="92"/>
        <v/>
      </c>
      <c r="M412" s="64" t="str">
        <f t="shared" si="93"/>
        <v/>
      </c>
      <c r="N412" s="73" t="str">
        <f t="shared" si="84"/>
        <v/>
      </c>
      <c r="O412" s="73" t="str">
        <f t="shared" si="85"/>
        <v/>
      </c>
      <c r="P412" s="73" t="str">
        <f t="shared" si="86"/>
        <v/>
      </c>
      <c r="Q412" s="73" t="str">
        <f t="shared" si="87"/>
        <v/>
      </c>
      <c r="R412" s="73" t="str">
        <f t="shared" si="88"/>
        <v/>
      </c>
      <c r="S412" s="64" t="str">
        <f t="shared" si="94"/>
        <v/>
      </c>
      <c r="T412" s="107" t="str">
        <f t="shared" si="89"/>
        <v/>
      </c>
      <c r="U412" s="74" t="str">
        <f t="shared" si="90"/>
        <v/>
      </c>
      <c r="V412" s="74"/>
      <c r="W412" s="74"/>
      <c r="Z412" s="61">
        <f t="shared" si="91"/>
        <v>0</v>
      </c>
    </row>
    <row r="413" spans="2:26" ht="31.9" customHeight="1" x14ac:dyDescent="0.25">
      <c r="B413" s="61">
        <f t="shared" si="83"/>
        <v>0</v>
      </c>
      <c r="C413" s="61" t="str">
        <f t="shared" si="95"/>
        <v/>
      </c>
      <c r="D413" s="61">
        <v>399</v>
      </c>
      <c r="E413" s="61" t="str">
        <f>IF(ISNUMBER(SMALL(Order_Form!$D:$D,1+($D413))),(VLOOKUP(SMALL(Order_Form!$D:$D,1+($D413)),Order_Form!$C:$Q,3,FALSE)),"")</f>
        <v/>
      </c>
      <c r="G413" s="64" t="str">
        <f>IFERROR(IF(E413=2,$AF$1,IF(AND(ISNUMBER(SMALL(Order_Form!$D:$D,1+($D413))),VLOOKUP(SMALL(Order_Form!$D:$D,1+($D413)),Order_Form!$C:$Q,6,FALSE)&gt;0),(VLOOKUP(SMALL(Order_Form!$D:$D,1+($D413)),Order_Form!$C:$Q,6,FALSE)),"")),"")</f>
        <v/>
      </c>
      <c r="H413" s="68" t="str">
        <f>IF(ISNUMBER(SMALL(Order_Form!$D:$D,1+($D413))),(VLOOKUP(SMALL(Order_Form!$D:$D,1+($D413)),Order_Form!$C:$Q,7,FALSE)),"")</f>
        <v/>
      </c>
      <c r="I413" s="61"/>
      <c r="J413" s="61"/>
      <c r="K413" s="61"/>
      <c r="L413" s="73" t="str">
        <f t="shared" si="92"/>
        <v/>
      </c>
      <c r="M413" s="64" t="str">
        <f t="shared" si="93"/>
        <v/>
      </c>
      <c r="N413" s="73" t="str">
        <f t="shared" si="84"/>
        <v/>
      </c>
      <c r="O413" s="73" t="str">
        <f t="shared" si="85"/>
        <v/>
      </c>
      <c r="P413" s="73" t="str">
        <f t="shared" si="86"/>
        <v/>
      </c>
      <c r="Q413" s="73" t="str">
        <f t="shared" si="87"/>
        <v/>
      </c>
      <c r="R413" s="73" t="str">
        <f t="shared" si="88"/>
        <v/>
      </c>
      <c r="S413" s="64" t="str">
        <f t="shared" si="94"/>
        <v/>
      </c>
      <c r="T413" s="107" t="str">
        <f t="shared" si="89"/>
        <v/>
      </c>
      <c r="U413" s="74" t="str">
        <f t="shared" si="90"/>
        <v/>
      </c>
      <c r="V413" s="74"/>
      <c r="W413" s="74"/>
      <c r="Z413" s="61">
        <f t="shared" si="91"/>
        <v>0</v>
      </c>
    </row>
    <row r="414" spans="2:26" ht="31.9" customHeight="1" x14ac:dyDescent="0.25">
      <c r="B414" s="61">
        <f t="shared" si="83"/>
        <v>0</v>
      </c>
      <c r="C414" s="61" t="str">
        <f t="shared" si="95"/>
        <v/>
      </c>
      <c r="D414" s="61">
        <v>400</v>
      </c>
      <c r="E414" s="61" t="str">
        <f>IF(ISNUMBER(SMALL(Order_Form!$D:$D,1+($D414))),(VLOOKUP(SMALL(Order_Form!$D:$D,1+($D414)),Order_Form!$C:$Q,3,FALSE)),"")</f>
        <v/>
      </c>
      <c r="G414" s="64" t="str">
        <f>IFERROR(IF(E414=2,$AF$1,IF(AND(ISNUMBER(SMALL(Order_Form!$D:$D,1+($D414))),VLOOKUP(SMALL(Order_Form!$D:$D,1+($D414)),Order_Form!$C:$Q,6,FALSE)&gt;0),(VLOOKUP(SMALL(Order_Form!$D:$D,1+($D414)),Order_Form!$C:$Q,6,FALSE)),"")),"")</f>
        <v/>
      </c>
      <c r="H414" s="68" t="str">
        <f>IF(ISNUMBER(SMALL(Order_Form!$D:$D,1+($D414))),(VLOOKUP(SMALL(Order_Form!$D:$D,1+($D414)),Order_Form!$C:$Q,7,FALSE)),"")</f>
        <v/>
      </c>
      <c r="I414" s="61"/>
      <c r="J414" s="61"/>
      <c r="K414" s="61"/>
      <c r="L414" s="73" t="str">
        <f t="shared" si="92"/>
        <v/>
      </c>
      <c r="M414" s="64" t="str">
        <f t="shared" si="93"/>
        <v/>
      </c>
      <c r="N414" s="73" t="str">
        <f t="shared" si="84"/>
        <v/>
      </c>
      <c r="O414" s="73" t="str">
        <f t="shared" si="85"/>
        <v/>
      </c>
      <c r="P414" s="73" t="str">
        <f t="shared" si="86"/>
        <v/>
      </c>
      <c r="Q414" s="73" t="str">
        <f t="shared" si="87"/>
        <v/>
      </c>
      <c r="R414" s="73" t="str">
        <f t="shared" si="88"/>
        <v/>
      </c>
      <c r="S414" s="64" t="str">
        <f t="shared" si="94"/>
        <v/>
      </c>
      <c r="T414" s="107" t="str">
        <f t="shared" si="89"/>
        <v/>
      </c>
      <c r="U414" s="74" t="str">
        <f t="shared" si="90"/>
        <v/>
      </c>
      <c r="V414" s="74"/>
      <c r="W414" s="74"/>
      <c r="Z414" s="61">
        <f t="shared" si="91"/>
        <v>0</v>
      </c>
    </row>
    <row r="415" spans="2:26" ht="31.9" customHeight="1" x14ac:dyDescent="0.25">
      <c r="B415" s="61">
        <f t="shared" si="83"/>
        <v>0</v>
      </c>
      <c r="C415" s="61" t="str">
        <f t="shared" si="95"/>
        <v/>
      </c>
      <c r="D415" s="61">
        <v>401</v>
      </c>
      <c r="E415" s="61" t="str">
        <f>IF(ISNUMBER(SMALL(Order_Form!$D:$D,1+($D415))),(VLOOKUP(SMALL(Order_Form!$D:$D,1+($D415)),Order_Form!$C:$Q,3,FALSE)),"")</f>
        <v/>
      </c>
      <c r="G415" s="64" t="str">
        <f>IFERROR(IF(E415=2,$AF$1,IF(AND(ISNUMBER(SMALL(Order_Form!$D:$D,1+($D415))),VLOOKUP(SMALL(Order_Form!$D:$D,1+($D415)),Order_Form!$C:$Q,6,FALSE)&gt;0),(VLOOKUP(SMALL(Order_Form!$D:$D,1+($D415)),Order_Form!$C:$Q,6,FALSE)),"")),"")</f>
        <v/>
      </c>
      <c r="H415" s="68" t="str">
        <f>IF(ISNUMBER(SMALL(Order_Form!$D:$D,1+($D415))),(VLOOKUP(SMALL(Order_Form!$D:$D,1+($D415)),Order_Form!$C:$Q,7,FALSE)),"")</f>
        <v/>
      </c>
      <c r="I415" s="61"/>
      <c r="J415" s="61"/>
      <c r="K415" s="61"/>
      <c r="L415" s="73" t="str">
        <f t="shared" si="92"/>
        <v/>
      </c>
      <c r="M415" s="64" t="str">
        <f t="shared" si="93"/>
        <v/>
      </c>
      <c r="N415" s="73" t="str">
        <f t="shared" si="84"/>
        <v/>
      </c>
      <c r="O415" s="73" t="str">
        <f t="shared" si="85"/>
        <v/>
      </c>
      <c r="P415" s="73" t="str">
        <f t="shared" si="86"/>
        <v/>
      </c>
      <c r="Q415" s="73" t="str">
        <f t="shared" si="87"/>
        <v/>
      </c>
      <c r="R415" s="73" t="str">
        <f t="shared" si="88"/>
        <v/>
      </c>
      <c r="S415" s="64" t="str">
        <f t="shared" si="94"/>
        <v/>
      </c>
      <c r="T415" s="107" t="str">
        <f t="shared" si="89"/>
        <v/>
      </c>
      <c r="U415" s="74" t="str">
        <f t="shared" si="90"/>
        <v/>
      </c>
      <c r="V415" s="74"/>
      <c r="W415" s="74"/>
      <c r="Z415" s="61">
        <f t="shared" si="91"/>
        <v>0</v>
      </c>
    </row>
    <row r="416" spans="2:26" ht="31.9" customHeight="1" x14ac:dyDescent="0.25">
      <c r="B416" s="61">
        <f t="shared" si="83"/>
        <v>0</v>
      </c>
      <c r="C416" s="61" t="str">
        <f t="shared" si="95"/>
        <v/>
      </c>
      <c r="D416" s="61">
        <v>402</v>
      </c>
      <c r="E416" s="61" t="str">
        <f>IF(ISNUMBER(SMALL(Order_Form!$D:$D,1+($D416))),(VLOOKUP(SMALL(Order_Form!$D:$D,1+($D416)),Order_Form!$C:$Q,3,FALSE)),"")</f>
        <v/>
      </c>
      <c r="G416" s="64" t="str">
        <f>IFERROR(IF(E416=2,$AF$1,IF(AND(ISNUMBER(SMALL(Order_Form!$D:$D,1+($D416))),VLOOKUP(SMALL(Order_Form!$D:$D,1+($D416)),Order_Form!$C:$Q,6,FALSE)&gt;0),(VLOOKUP(SMALL(Order_Form!$D:$D,1+($D416)),Order_Form!$C:$Q,6,FALSE)),"")),"")</f>
        <v/>
      </c>
      <c r="H416" s="68" t="str">
        <f>IF(ISNUMBER(SMALL(Order_Form!$D:$D,1+($D416))),(VLOOKUP(SMALL(Order_Form!$D:$D,1+($D416)),Order_Form!$C:$Q,7,FALSE)),"")</f>
        <v/>
      </c>
      <c r="I416" s="61"/>
      <c r="J416" s="61"/>
      <c r="K416" s="61"/>
      <c r="L416" s="73" t="str">
        <f t="shared" si="92"/>
        <v/>
      </c>
      <c r="M416" s="64" t="str">
        <f t="shared" si="93"/>
        <v/>
      </c>
      <c r="N416" s="73" t="str">
        <f t="shared" si="84"/>
        <v/>
      </c>
      <c r="O416" s="73" t="str">
        <f t="shared" si="85"/>
        <v/>
      </c>
      <c r="P416" s="73" t="str">
        <f t="shared" si="86"/>
        <v/>
      </c>
      <c r="Q416" s="73" t="str">
        <f t="shared" si="87"/>
        <v/>
      </c>
      <c r="R416" s="73" t="str">
        <f t="shared" si="88"/>
        <v/>
      </c>
      <c r="S416" s="64" t="str">
        <f t="shared" si="94"/>
        <v/>
      </c>
      <c r="T416" s="107" t="str">
        <f t="shared" si="89"/>
        <v/>
      </c>
      <c r="U416" s="74" t="str">
        <f t="shared" si="90"/>
        <v/>
      </c>
      <c r="V416" s="74"/>
      <c r="W416" s="74"/>
      <c r="Z416" s="61">
        <f t="shared" si="91"/>
        <v>0</v>
      </c>
    </row>
    <row r="417" spans="2:26" ht="31.9" customHeight="1" x14ac:dyDescent="0.25">
      <c r="B417" s="61">
        <f t="shared" si="83"/>
        <v>0</v>
      </c>
      <c r="C417" s="61" t="str">
        <f t="shared" si="95"/>
        <v/>
      </c>
      <c r="D417" s="61">
        <v>403</v>
      </c>
      <c r="E417" s="61" t="str">
        <f>IF(ISNUMBER(SMALL(Order_Form!$D:$D,1+($D417))),(VLOOKUP(SMALL(Order_Form!$D:$D,1+($D417)),Order_Form!$C:$Q,3,FALSE)),"")</f>
        <v/>
      </c>
      <c r="G417" s="64" t="str">
        <f>IFERROR(IF(E417=2,$AF$1,IF(AND(ISNUMBER(SMALL(Order_Form!$D:$D,1+($D417))),VLOOKUP(SMALL(Order_Form!$D:$D,1+($D417)),Order_Form!$C:$Q,6,FALSE)&gt;0),(VLOOKUP(SMALL(Order_Form!$D:$D,1+($D417)),Order_Form!$C:$Q,6,FALSE)),"")),"")</f>
        <v/>
      </c>
      <c r="H417" s="68" t="str">
        <f>IF(ISNUMBER(SMALL(Order_Form!$D:$D,1+($D417))),(VLOOKUP(SMALL(Order_Form!$D:$D,1+($D417)),Order_Form!$C:$Q,7,FALSE)),"")</f>
        <v/>
      </c>
      <c r="I417" s="61"/>
      <c r="J417" s="61"/>
      <c r="K417" s="61"/>
      <c r="L417" s="73" t="str">
        <f t="shared" si="92"/>
        <v/>
      </c>
      <c r="M417" s="64" t="str">
        <f t="shared" si="93"/>
        <v/>
      </c>
      <c r="N417" s="73" t="str">
        <f t="shared" si="84"/>
        <v/>
      </c>
      <c r="O417" s="73" t="str">
        <f t="shared" si="85"/>
        <v/>
      </c>
      <c r="P417" s="73" t="str">
        <f t="shared" si="86"/>
        <v/>
      </c>
      <c r="Q417" s="73" t="str">
        <f t="shared" si="87"/>
        <v/>
      </c>
      <c r="R417" s="73" t="str">
        <f t="shared" si="88"/>
        <v/>
      </c>
      <c r="S417" s="64" t="str">
        <f t="shared" si="94"/>
        <v/>
      </c>
      <c r="T417" s="107" t="str">
        <f t="shared" si="89"/>
        <v/>
      </c>
      <c r="U417" s="74" t="str">
        <f t="shared" si="90"/>
        <v/>
      </c>
      <c r="V417" s="74"/>
      <c r="W417" s="74"/>
      <c r="Z417" s="61">
        <f t="shared" si="91"/>
        <v>0</v>
      </c>
    </row>
    <row r="418" spans="2:26" ht="31.9" customHeight="1" x14ac:dyDescent="0.25">
      <c r="B418" s="61">
        <f t="shared" si="83"/>
        <v>0</v>
      </c>
      <c r="C418" s="61" t="str">
        <f t="shared" si="95"/>
        <v/>
      </c>
      <c r="D418" s="61">
        <v>404</v>
      </c>
      <c r="E418" s="61" t="str">
        <f>IF(ISNUMBER(SMALL(Order_Form!$D:$D,1+($D418))),(VLOOKUP(SMALL(Order_Form!$D:$D,1+($D418)),Order_Form!$C:$Q,3,FALSE)),"")</f>
        <v/>
      </c>
      <c r="G418" s="64" t="str">
        <f>IFERROR(IF(E418=2,$AF$1,IF(AND(ISNUMBER(SMALL(Order_Form!$D:$D,1+($D418))),VLOOKUP(SMALL(Order_Form!$D:$D,1+($D418)),Order_Form!$C:$Q,6,FALSE)&gt;0),(VLOOKUP(SMALL(Order_Form!$D:$D,1+($D418)),Order_Form!$C:$Q,6,FALSE)),"")),"")</f>
        <v/>
      </c>
      <c r="H418" s="68" t="str">
        <f>IF(ISNUMBER(SMALL(Order_Form!$D:$D,1+($D418))),(VLOOKUP(SMALL(Order_Form!$D:$D,1+($D418)),Order_Form!$C:$Q,7,FALSE)),"")</f>
        <v/>
      </c>
      <c r="I418" s="61"/>
      <c r="J418" s="61"/>
      <c r="K418" s="61"/>
      <c r="L418" s="73" t="str">
        <f t="shared" si="92"/>
        <v/>
      </c>
      <c r="M418" s="64" t="str">
        <f t="shared" si="93"/>
        <v/>
      </c>
      <c r="N418" s="73" t="str">
        <f t="shared" si="84"/>
        <v/>
      </c>
      <c r="O418" s="73" t="str">
        <f t="shared" si="85"/>
        <v/>
      </c>
      <c r="P418" s="73" t="str">
        <f t="shared" si="86"/>
        <v/>
      </c>
      <c r="Q418" s="73" t="str">
        <f t="shared" si="87"/>
        <v/>
      </c>
      <c r="R418" s="73" t="str">
        <f t="shared" si="88"/>
        <v/>
      </c>
      <c r="S418" s="64" t="str">
        <f t="shared" si="94"/>
        <v/>
      </c>
      <c r="T418" s="107" t="str">
        <f t="shared" si="89"/>
        <v/>
      </c>
      <c r="U418" s="74" t="str">
        <f t="shared" si="90"/>
        <v/>
      </c>
      <c r="V418" s="74"/>
      <c r="W418" s="74"/>
      <c r="Z418" s="61">
        <f t="shared" si="91"/>
        <v>0</v>
      </c>
    </row>
    <row r="419" spans="2:26" ht="31.9" customHeight="1" x14ac:dyDescent="0.25">
      <c r="B419" s="61">
        <f t="shared" si="83"/>
        <v>0</v>
      </c>
      <c r="C419" s="61" t="str">
        <f t="shared" si="95"/>
        <v/>
      </c>
      <c r="D419" s="61">
        <v>405</v>
      </c>
      <c r="E419" s="61" t="str">
        <f>IF(ISNUMBER(SMALL(Order_Form!$D:$D,1+($D419))),(VLOOKUP(SMALL(Order_Form!$D:$D,1+($D419)),Order_Form!$C:$Q,3,FALSE)),"")</f>
        <v/>
      </c>
      <c r="G419" s="64" t="str">
        <f>IFERROR(IF(E419=2,$AF$1,IF(AND(ISNUMBER(SMALL(Order_Form!$D:$D,1+($D419))),VLOOKUP(SMALL(Order_Form!$D:$D,1+($D419)),Order_Form!$C:$Q,6,FALSE)&gt;0),(VLOOKUP(SMALL(Order_Form!$D:$D,1+($D419)),Order_Form!$C:$Q,6,FALSE)),"")),"")</f>
        <v/>
      </c>
      <c r="H419" s="68" t="str">
        <f>IF(ISNUMBER(SMALL(Order_Form!$D:$D,1+($D419))),(VLOOKUP(SMALL(Order_Form!$D:$D,1+($D419)),Order_Form!$C:$Q,7,FALSE)),"")</f>
        <v/>
      </c>
      <c r="I419" s="61"/>
      <c r="J419" s="61"/>
      <c r="K419" s="61"/>
      <c r="L419" s="73" t="str">
        <f t="shared" si="92"/>
        <v/>
      </c>
      <c r="M419" s="64" t="str">
        <f t="shared" si="93"/>
        <v/>
      </c>
      <c r="N419" s="73" t="str">
        <f t="shared" si="84"/>
        <v/>
      </c>
      <c r="O419" s="73" t="str">
        <f t="shared" si="85"/>
        <v/>
      </c>
      <c r="P419" s="73" t="str">
        <f t="shared" si="86"/>
        <v/>
      </c>
      <c r="Q419" s="73" t="str">
        <f t="shared" si="87"/>
        <v/>
      </c>
      <c r="R419" s="73" t="str">
        <f t="shared" si="88"/>
        <v/>
      </c>
      <c r="S419" s="64" t="str">
        <f t="shared" si="94"/>
        <v/>
      </c>
      <c r="T419" s="107" t="str">
        <f t="shared" si="89"/>
        <v/>
      </c>
      <c r="U419" s="74" t="str">
        <f t="shared" si="90"/>
        <v/>
      </c>
      <c r="V419" s="74"/>
      <c r="W419" s="74"/>
      <c r="Z419" s="61">
        <f t="shared" si="91"/>
        <v>0</v>
      </c>
    </row>
    <row r="420" spans="2:26" ht="31.9" customHeight="1" x14ac:dyDescent="0.25">
      <c r="B420" s="61">
        <f t="shared" si="83"/>
        <v>0</v>
      </c>
      <c r="C420" s="61" t="str">
        <f t="shared" si="95"/>
        <v/>
      </c>
      <c r="D420" s="61">
        <v>406</v>
      </c>
      <c r="E420" s="61" t="str">
        <f>IF(ISNUMBER(SMALL(Order_Form!$D:$D,1+($D420))),(VLOOKUP(SMALL(Order_Form!$D:$D,1+($D420)),Order_Form!$C:$Q,3,FALSE)),"")</f>
        <v/>
      </c>
      <c r="G420" s="64" t="str">
        <f>IFERROR(IF(E420=2,$AF$1,IF(AND(ISNUMBER(SMALL(Order_Form!$D:$D,1+($D420))),VLOOKUP(SMALL(Order_Form!$D:$D,1+($D420)),Order_Form!$C:$Q,6,FALSE)&gt;0),(VLOOKUP(SMALL(Order_Form!$D:$D,1+($D420)),Order_Form!$C:$Q,6,FALSE)),"")),"")</f>
        <v/>
      </c>
      <c r="H420" s="68" t="str">
        <f>IF(ISNUMBER(SMALL(Order_Form!$D:$D,1+($D420))),(VLOOKUP(SMALL(Order_Form!$D:$D,1+($D420)),Order_Form!$C:$Q,7,FALSE)),"")</f>
        <v/>
      </c>
      <c r="I420" s="61"/>
      <c r="J420" s="61"/>
      <c r="K420" s="61"/>
      <c r="L420" s="73" t="str">
        <f t="shared" si="92"/>
        <v/>
      </c>
      <c r="M420" s="64" t="str">
        <f t="shared" si="93"/>
        <v/>
      </c>
      <c r="N420" s="73" t="str">
        <f t="shared" si="84"/>
        <v/>
      </c>
      <c r="O420" s="73" t="str">
        <f t="shared" si="85"/>
        <v/>
      </c>
      <c r="P420" s="73" t="str">
        <f t="shared" si="86"/>
        <v/>
      </c>
      <c r="Q420" s="73" t="str">
        <f t="shared" si="87"/>
        <v/>
      </c>
      <c r="R420" s="73" t="str">
        <f t="shared" si="88"/>
        <v/>
      </c>
      <c r="S420" s="64" t="str">
        <f t="shared" si="94"/>
        <v/>
      </c>
      <c r="T420" s="107" t="str">
        <f t="shared" si="89"/>
        <v/>
      </c>
      <c r="U420" s="74" t="str">
        <f t="shared" si="90"/>
        <v/>
      </c>
      <c r="V420" s="74"/>
      <c r="W420" s="74"/>
      <c r="Z420" s="61">
        <f t="shared" si="91"/>
        <v>0</v>
      </c>
    </row>
    <row r="421" spans="2:26" ht="31.9" customHeight="1" x14ac:dyDescent="0.25">
      <c r="B421" s="61">
        <f t="shared" si="83"/>
        <v>0</v>
      </c>
      <c r="C421" s="61" t="str">
        <f t="shared" si="95"/>
        <v/>
      </c>
      <c r="D421" s="61">
        <v>407</v>
      </c>
      <c r="E421" s="61" t="str">
        <f>IF(ISNUMBER(SMALL(Order_Form!$D:$D,1+($D421))),(VLOOKUP(SMALL(Order_Form!$D:$D,1+($D421)),Order_Form!$C:$Q,3,FALSE)),"")</f>
        <v/>
      </c>
      <c r="G421" s="64" t="str">
        <f>IFERROR(IF(E421=2,$AF$1,IF(AND(ISNUMBER(SMALL(Order_Form!$D:$D,1+($D421))),VLOOKUP(SMALL(Order_Form!$D:$D,1+($D421)),Order_Form!$C:$Q,6,FALSE)&gt;0),(VLOOKUP(SMALL(Order_Form!$D:$D,1+($D421)),Order_Form!$C:$Q,6,FALSE)),"")),"")</f>
        <v/>
      </c>
      <c r="H421" s="68" t="str">
        <f>IF(ISNUMBER(SMALL(Order_Form!$D:$D,1+($D421))),(VLOOKUP(SMALL(Order_Form!$D:$D,1+($D421)),Order_Form!$C:$Q,7,FALSE)),"")</f>
        <v/>
      </c>
      <c r="I421" s="61"/>
      <c r="J421" s="61"/>
      <c r="K421" s="61"/>
      <c r="L421" s="73" t="str">
        <f t="shared" si="92"/>
        <v/>
      </c>
      <c r="M421" s="64" t="str">
        <f t="shared" si="93"/>
        <v/>
      </c>
      <c r="N421" s="73" t="str">
        <f t="shared" si="84"/>
        <v/>
      </c>
      <c r="O421" s="73" t="str">
        <f t="shared" si="85"/>
        <v/>
      </c>
      <c r="P421" s="73" t="str">
        <f t="shared" si="86"/>
        <v/>
      </c>
      <c r="Q421" s="73" t="str">
        <f t="shared" si="87"/>
        <v/>
      </c>
      <c r="R421" s="73" t="str">
        <f t="shared" si="88"/>
        <v/>
      </c>
      <c r="S421" s="64" t="str">
        <f t="shared" si="94"/>
        <v/>
      </c>
      <c r="T421" s="107" t="str">
        <f t="shared" si="89"/>
        <v/>
      </c>
      <c r="U421" s="74" t="str">
        <f t="shared" si="90"/>
        <v/>
      </c>
      <c r="V421" s="74"/>
      <c r="W421" s="74"/>
      <c r="Z421" s="61">
        <f t="shared" si="91"/>
        <v>0</v>
      </c>
    </row>
    <row r="422" spans="2:26" ht="31.9" customHeight="1" x14ac:dyDescent="0.25">
      <c r="B422" s="61">
        <f t="shared" si="83"/>
        <v>0</v>
      </c>
      <c r="C422" s="61" t="str">
        <f t="shared" si="95"/>
        <v/>
      </c>
      <c r="D422" s="61">
        <v>408</v>
      </c>
      <c r="E422" s="61" t="str">
        <f>IF(ISNUMBER(SMALL(Order_Form!$D:$D,1+($D422))),(VLOOKUP(SMALL(Order_Form!$D:$D,1+($D422)),Order_Form!$C:$Q,3,FALSE)),"")</f>
        <v/>
      </c>
      <c r="G422" s="64" t="str">
        <f>IFERROR(IF(E422=2,$AF$1,IF(AND(ISNUMBER(SMALL(Order_Form!$D:$D,1+($D422))),VLOOKUP(SMALL(Order_Form!$D:$D,1+($D422)),Order_Form!$C:$Q,6,FALSE)&gt;0),(VLOOKUP(SMALL(Order_Form!$D:$D,1+($D422)),Order_Form!$C:$Q,6,FALSE)),"")),"")</f>
        <v/>
      </c>
      <c r="H422" s="68" t="str">
        <f>IF(ISNUMBER(SMALL(Order_Form!$D:$D,1+($D422))),(VLOOKUP(SMALL(Order_Form!$D:$D,1+($D422)),Order_Form!$C:$Q,7,FALSE)),"")</f>
        <v/>
      </c>
      <c r="I422" s="61"/>
      <c r="J422" s="61"/>
      <c r="K422" s="61"/>
      <c r="L422" s="73" t="str">
        <f t="shared" si="92"/>
        <v/>
      </c>
      <c r="M422" s="64" t="str">
        <f t="shared" si="93"/>
        <v/>
      </c>
      <c r="N422" s="73" t="str">
        <f t="shared" si="84"/>
        <v/>
      </c>
      <c r="O422" s="73" t="str">
        <f t="shared" si="85"/>
        <v/>
      </c>
      <c r="P422" s="73" t="str">
        <f t="shared" si="86"/>
        <v/>
      </c>
      <c r="Q422" s="73" t="str">
        <f t="shared" si="87"/>
        <v/>
      </c>
      <c r="R422" s="73" t="str">
        <f t="shared" si="88"/>
        <v/>
      </c>
      <c r="S422" s="64" t="str">
        <f t="shared" si="94"/>
        <v/>
      </c>
      <c r="T422" s="107" t="str">
        <f t="shared" si="89"/>
        <v/>
      </c>
      <c r="U422" s="74" t="str">
        <f t="shared" si="90"/>
        <v/>
      </c>
      <c r="V422" s="74"/>
      <c r="W422" s="74"/>
      <c r="Z422" s="61">
        <f t="shared" si="91"/>
        <v>0</v>
      </c>
    </row>
    <row r="423" spans="2:26" ht="31.9" customHeight="1" x14ac:dyDescent="0.25">
      <c r="B423" s="61">
        <f t="shared" si="83"/>
        <v>0</v>
      </c>
      <c r="C423" s="61" t="str">
        <f t="shared" si="95"/>
        <v/>
      </c>
      <c r="D423" s="61">
        <v>409</v>
      </c>
      <c r="E423" s="61" t="str">
        <f>IF(ISNUMBER(SMALL(Order_Form!$D:$D,1+($D423))),(VLOOKUP(SMALL(Order_Form!$D:$D,1+($D423)),Order_Form!$C:$Q,3,FALSE)),"")</f>
        <v/>
      </c>
      <c r="G423" s="64" t="str">
        <f>IFERROR(IF(E423=2,$AF$1,IF(AND(ISNUMBER(SMALL(Order_Form!$D:$D,1+($D423))),VLOOKUP(SMALL(Order_Form!$D:$D,1+($D423)),Order_Form!$C:$Q,6,FALSE)&gt;0),(VLOOKUP(SMALL(Order_Form!$D:$D,1+($D423)),Order_Form!$C:$Q,6,FALSE)),"")),"")</f>
        <v/>
      </c>
      <c r="H423" s="68" t="str">
        <f>IF(ISNUMBER(SMALL(Order_Form!$D:$D,1+($D423))),(VLOOKUP(SMALL(Order_Form!$D:$D,1+($D423)),Order_Form!$C:$Q,7,FALSE)),"")</f>
        <v/>
      </c>
      <c r="I423" s="61"/>
      <c r="J423" s="61"/>
      <c r="K423" s="61"/>
      <c r="L423" s="73" t="str">
        <f t="shared" si="92"/>
        <v/>
      </c>
      <c r="M423" s="64" t="str">
        <f t="shared" si="93"/>
        <v/>
      </c>
      <c r="N423" s="73" t="str">
        <f t="shared" si="84"/>
        <v/>
      </c>
      <c r="O423" s="73" t="str">
        <f t="shared" si="85"/>
        <v/>
      </c>
      <c r="P423" s="73" t="str">
        <f t="shared" si="86"/>
        <v/>
      </c>
      <c r="Q423" s="73" t="str">
        <f t="shared" si="87"/>
        <v/>
      </c>
      <c r="R423" s="73" t="str">
        <f t="shared" si="88"/>
        <v/>
      </c>
      <c r="S423" s="64" t="str">
        <f t="shared" si="94"/>
        <v/>
      </c>
      <c r="T423" s="107" t="str">
        <f t="shared" si="89"/>
        <v/>
      </c>
      <c r="U423" s="74" t="str">
        <f t="shared" si="90"/>
        <v/>
      </c>
      <c r="V423" s="74"/>
      <c r="W423" s="74"/>
      <c r="Z423" s="61">
        <f t="shared" si="91"/>
        <v>0</v>
      </c>
    </row>
    <row r="424" spans="2:26" ht="31.9" customHeight="1" x14ac:dyDescent="0.25">
      <c r="B424" s="61">
        <f t="shared" si="83"/>
        <v>0</v>
      </c>
      <c r="C424" s="61" t="str">
        <f t="shared" si="95"/>
        <v/>
      </c>
      <c r="D424" s="61">
        <v>410</v>
      </c>
      <c r="E424" s="61" t="str">
        <f>IF(ISNUMBER(SMALL(Order_Form!$D:$D,1+($D424))),(VLOOKUP(SMALL(Order_Form!$D:$D,1+($D424)),Order_Form!$C:$Q,3,FALSE)),"")</f>
        <v/>
      </c>
      <c r="G424" s="64" t="str">
        <f>IFERROR(IF(E424=2,$AF$1,IF(AND(ISNUMBER(SMALL(Order_Form!$D:$D,1+($D424))),VLOOKUP(SMALL(Order_Form!$D:$D,1+($D424)),Order_Form!$C:$Q,6,FALSE)&gt;0),(VLOOKUP(SMALL(Order_Form!$D:$D,1+($D424)),Order_Form!$C:$Q,6,FALSE)),"")),"")</f>
        <v/>
      </c>
      <c r="H424" s="68" t="str">
        <f>IF(ISNUMBER(SMALL(Order_Form!$D:$D,1+($D424))),(VLOOKUP(SMALL(Order_Form!$D:$D,1+($D424)),Order_Form!$C:$Q,7,FALSE)),"")</f>
        <v/>
      </c>
      <c r="I424" s="61"/>
      <c r="J424" s="61"/>
      <c r="K424" s="61"/>
      <c r="L424" s="73" t="str">
        <f t="shared" si="92"/>
        <v/>
      </c>
      <c r="M424" s="64" t="str">
        <f t="shared" si="93"/>
        <v/>
      </c>
      <c r="N424" s="73" t="str">
        <f t="shared" si="84"/>
        <v/>
      </c>
      <c r="O424" s="73" t="str">
        <f t="shared" si="85"/>
        <v/>
      </c>
      <c r="P424" s="73" t="str">
        <f t="shared" si="86"/>
        <v/>
      </c>
      <c r="Q424" s="73" t="str">
        <f t="shared" si="87"/>
        <v/>
      </c>
      <c r="R424" s="73" t="str">
        <f t="shared" si="88"/>
        <v/>
      </c>
      <c r="S424" s="64" t="str">
        <f t="shared" si="94"/>
        <v/>
      </c>
      <c r="T424" s="107" t="str">
        <f t="shared" si="89"/>
        <v/>
      </c>
      <c r="U424" s="74" t="str">
        <f t="shared" si="90"/>
        <v/>
      </c>
      <c r="V424" s="74"/>
      <c r="W424" s="74"/>
      <c r="Z424" s="61">
        <f t="shared" si="91"/>
        <v>0</v>
      </c>
    </row>
    <row r="425" spans="2:26" ht="31.9" customHeight="1" x14ac:dyDescent="0.25">
      <c r="B425" s="61">
        <f t="shared" si="83"/>
        <v>0</v>
      </c>
      <c r="C425" s="61" t="str">
        <f t="shared" si="95"/>
        <v/>
      </c>
      <c r="D425" s="61">
        <v>411</v>
      </c>
      <c r="E425" s="61" t="str">
        <f>IF(ISNUMBER(SMALL(Order_Form!$D:$D,1+($D425))),(VLOOKUP(SMALL(Order_Form!$D:$D,1+($D425)),Order_Form!$C:$Q,3,FALSE)),"")</f>
        <v/>
      </c>
      <c r="G425" s="64" t="str">
        <f>IFERROR(IF(E425=2,$AF$1,IF(AND(ISNUMBER(SMALL(Order_Form!$D:$D,1+($D425))),VLOOKUP(SMALL(Order_Form!$D:$D,1+($D425)),Order_Form!$C:$Q,6,FALSE)&gt;0),(VLOOKUP(SMALL(Order_Form!$D:$D,1+($D425)),Order_Form!$C:$Q,6,FALSE)),"")),"")</f>
        <v/>
      </c>
      <c r="H425" s="68" t="str">
        <f>IF(ISNUMBER(SMALL(Order_Form!$D:$D,1+($D425))),(VLOOKUP(SMALL(Order_Form!$D:$D,1+($D425)),Order_Form!$C:$Q,7,FALSE)),"")</f>
        <v/>
      </c>
      <c r="I425" s="61"/>
      <c r="J425" s="61"/>
      <c r="K425" s="61"/>
      <c r="L425" s="73" t="str">
        <f t="shared" si="92"/>
        <v/>
      </c>
      <c r="M425" s="64" t="str">
        <f t="shared" si="93"/>
        <v/>
      </c>
      <c r="N425" s="73" t="str">
        <f t="shared" si="84"/>
        <v/>
      </c>
      <c r="O425" s="73" t="str">
        <f t="shared" si="85"/>
        <v/>
      </c>
      <c r="P425" s="73" t="str">
        <f t="shared" si="86"/>
        <v/>
      </c>
      <c r="Q425" s="73" t="str">
        <f t="shared" si="87"/>
        <v/>
      </c>
      <c r="R425" s="73" t="str">
        <f t="shared" si="88"/>
        <v/>
      </c>
      <c r="S425" s="64" t="str">
        <f t="shared" si="94"/>
        <v/>
      </c>
      <c r="T425" s="107" t="str">
        <f t="shared" si="89"/>
        <v/>
      </c>
      <c r="U425" s="74" t="str">
        <f t="shared" si="90"/>
        <v/>
      </c>
      <c r="V425" s="74"/>
      <c r="W425" s="74"/>
      <c r="Z425" s="61">
        <f t="shared" si="91"/>
        <v>0</v>
      </c>
    </row>
    <row r="426" spans="2:26" ht="31.9" customHeight="1" x14ac:dyDescent="0.25">
      <c r="B426" s="61">
        <f t="shared" si="83"/>
        <v>0</v>
      </c>
      <c r="C426" s="61" t="str">
        <f t="shared" si="95"/>
        <v/>
      </c>
      <c r="D426" s="61">
        <v>412</v>
      </c>
      <c r="E426" s="61" t="str">
        <f>IF(ISNUMBER(SMALL(Order_Form!$D:$D,1+($D426))),(VLOOKUP(SMALL(Order_Form!$D:$D,1+($D426)),Order_Form!$C:$Q,3,FALSE)),"")</f>
        <v/>
      </c>
      <c r="G426" s="64" t="str">
        <f>IFERROR(IF(E426=2,$AF$1,IF(AND(ISNUMBER(SMALL(Order_Form!$D:$D,1+($D426))),VLOOKUP(SMALL(Order_Form!$D:$D,1+($D426)),Order_Form!$C:$Q,6,FALSE)&gt;0),(VLOOKUP(SMALL(Order_Form!$D:$D,1+($D426)),Order_Form!$C:$Q,6,FALSE)),"")),"")</f>
        <v/>
      </c>
      <c r="H426" s="68" t="str">
        <f>IF(ISNUMBER(SMALL(Order_Form!$D:$D,1+($D426))),(VLOOKUP(SMALL(Order_Form!$D:$D,1+($D426)),Order_Form!$C:$Q,7,FALSE)),"")</f>
        <v/>
      </c>
      <c r="I426" s="61"/>
      <c r="J426" s="61"/>
      <c r="K426" s="61"/>
      <c r="L426" s="73" t="str">
        <f t="shared" si="92"/>
        <v/>
      </c>
      <c r="M426" s="64" t="str">
        <f t="shared" si="93"/>
        <v/>
      </c>
      <c r="N426" s="73" t="str">
        <f t="shared" si="84"/>
        <v/>
      </c>
      <c r="O426" s="73" t="str">
        <f t="shared" si="85"/>
        <v/>
      </c>
      <c r="P426" s="73" t="str">
        <f t="shared" si="86"/>
        <v/>
      </c>
      <c r="Q426" s="73" t="str">
        <f t="shared" si="87"/>
        <v/>
      </c>
      <c r="R426" s="73" t="str">
        <f t="shared" si="88"/>
        <v/>
      </c>
      <c r="S426" s="64" t="str">
        <f t="shared" si="94"/>
        <v/>
      </c>
      <c r="T426" s="107" t="str">
        <f t="shared" si="89"/>
        <v/>
      </c>
      <c r="U426" s="74" t="str">
        <f t="shared" si="90"/>
        <v/>
      </c>
      <c r="V426" s="74"/>
      <c r="W426" s="74"/>
      <c r="Z426" s="61">
        <f t="shared" si="91"/>
        <v>0</v>
      </c>
    </row>
    <row r="427" spans="2:26" ht="31.9" customHeight="1" x14ac:dyDescent="0.25">
      <c r="B427" s="61">
        <f t="shared" si="83"/>
        <v>0</v>
      </c>
      <c r="C427" s="61" t="str">
        <f t="shared" si="95"/>
        <v/>
      </c>
      <c r="D427" s="61">
        <v>413</v>
      </c>
      <c r="E427" s="61" t="str">
        <f>IF(ISNUMBER(SMALL(Order_Form!$D:$D,1+($D427))),(VLOOKUP(SMALL(Order_Form!$D:$D,1+($D427)),Order_Form!$C:$Q,3,FALSE)),"")</f>
        <v/>
      </c>
      <c r="G427" s="64" t="str">
        <f>IFERROR(IF(E427=2,$AF$1,IF(AND(ISNUMBER(SMALL(Order_Form!$D:$D,1+($D427))),VLOOKUP(SMALL(Order_Form!$D:$D,1+($D427)),Order_Form!$C:$Q,6,FALSE)&gt;0),(VLOOKUP(SMALL(Order_Form!$D:$D,1+($D427)),Order_Form!$C:$Q,6,FALSE)),"")),"")</f>
        <v/>
      </c>
      <c r="H427" s="68" t="str">
        <f>IF(ISNUMBER(SMALL(Order_Form!$D:$D,1+($D427))),(VLOOKUP(SMALL(Order_Form!$D:$D,1+($D427)),Order_Form!$C:$Q,7,FALSE)),"")</f>
        <v/>
      </c>
      <c r="I427" s="61"/>
      <c r="J427" s="61"/>
      <c r="K427" s="61"/>
      <c r="L427" s="73" t="str">
        <f t="shared" si="92"/>
        <v/>
      </c>
      <c r="M427" s="64" t="str">
        <f t="shared" si="93"/>
        <v/>
      </c>
      <c r="N427" s="73" t="str">
        <f t="shared" si="84"/>
        <v/>
      </c>
      <c r="O427" s="73" t="str">
        <f t="shared" si="85"/>
        <v/>
      </c>
      <c r="P427" s="73" t="str">
        <f t="shared" si="86"/>
        <v/>
      </c>
      <c r="Q427" s="73" t="str">
        <f t="shared" si="87"/>
        <v/>
      </c>
      <c r="R427" s="73" t="str">
        <f t="shared" si="88"/>
        <v/>
      </c>
      <c r="S427" s="64" t="str">
        <f t="shared" si="94"/>
        <v/>
      </c>
      <c r="T427" s="107" t="str">
        <f t="shared" si="89"/>
        <v/>
      </c>
      <c r="U427" s="74" t="str">
        <f t="shared" si="90"/>
        <v/>
      </c>
      <c r="V427" s="74"/>
      <c r="W427" s="74"/>
      <c r="Z427" s="61">
        <f t="shared" si="91"/>
        <v>0</v>
      </c>
    </row>
    <row r="428" spans="2:26" ht="31.9" customHeight="1" x14ac:dyDescent="0.25">
      <c r="B428" s="61">
        <f t="shared" si="83"/>
        <v>0</v>
      </c>
      <c r="C428" s="61" t="str">
        <f t="shared" si="95"/>
        <v/>
      </c>
      <c r="D428" s="61">
        <v>414</v>
      </c>
      <c r="E428" s="61" t="str">
        <f>IF(ISNUMBER(SMALL(Order_Form!$D:$D,1+($D428))),(VLOOKUP(SMALL(Order_Form!$D:$D,1+($D428)),Order_Form!$C:$Q,3,FALSE)),"")</f>
        <v/>
      </c>
      <c r="G428" s="64" t="str">
        <f>IFERROR(IF(E428=2,$AF$1,IF(AND(ISNUMBER(SMALL(Order_Form!$D:$D,1+($D428))),VLOOKUP(SMALL(Order_Form!$D:$D,1+($D428)),Order_Form!$C:$Q,6,FALSE)&gt;0),(VLOOKUP(SMALL(Order_Form!$D:$D,1+($D428)),Order_Form!$C:$Q,6,FALSE)),"")),"")</f>
        <v/>
      </c>
      <c r="H428" s="68" t="str">
        <f>IF(ISNUMBER(SMALL(Order_Form!$D:$D,1+($D428))),(VLOOKUP(SMALL(Order_Form!$D:$D,1+($D428)),Order_Form!$C:$Q,7,FALSE)),"")</f>
        <v/>
      </c>
      <c r="I428" s="61"/>
      <c r="J428" s="61"/>
      <c r="K428" s="61"/>
      <c r="L428" s="73" t="str">
        <f t="shared" si="92"/>
        <v/>
      </c>
      <c r="M428" s="64" t="str">
        <f t="shared" si="93"/>
        <v/>
      </c>
      <c r="N428" s="73" t="str">
        <f t="shared" si="84"/>
        <v/>
      </c>
      <c r="O428" s="73" t="str">
        <f t="shared" si="85"/>
        <v/>
      </c>
      <c r="P428" s="73" t="str">
        <f t="shared" si="86"/>
        <v/>
      </c>
      <c r="Q428" s="73" t="str">
        <f t="shared" si="87"/>
        <v/>
      </c>
      <c r="R428" s="73" t="str">
        <f t="shared" si="88"/>
        <v/>
      </c>
      <c r="S428" s="64" t="str">
        <f t="shared" si="94"/>
        <v/>
      </c>
      <c r="T428" s="107" t="str">
        <f t="shared" si="89"/>
        <v/>
      </c>
      <c r="U428" s="74" t="str">
        <f t="shared" si="90"/>
        <v/>
      </c>
      <c r="V428" s="74"/>
      <c r="W428" s="74"/>
      <c r="Z428" s="61">
        <f t="shared" si="91"/>
        <v>0</v>
      </c>
    </row>
    <row r="429" spans="2:26" ht="31.9" customHeight="1" x14ac:dyDescent="0.25">
      <c r="B429" s="61">
        <f t="shared" si="83"/>
        <v>0</v>
      </c>
      <c r="C429" s="61" t="str">
        <f t="shared" si="95"/>
        <v/>
      </c>
      <c r="D429" s="61">
        <v>415</v>
      </c>
      <c r="E429" s="61" t="str">
        <f>IF(ISNUMBER(SMALL(Order_Form!$D:$D,1+($D429))),(VLOOKUP(SMALL(Order_Form!$D:$D,1+($D429)),Order_Form!$C:$Q,3,FALSE)),"")</f>
        <v/>
      </c>
      <c r="G429" s="64" t="str">
        <f>IFERROR(IF(E429=2,$AF$1,IF(AND(ISNUMBER(SMALL(Order_Form!$D:$D,1+($D429))),VLOOKUP(SMALL(Order_Form!$D:$D,1+($D429)),Order_Form!$C:$Q,6,FALSE)&gt;0),(VLOOKUP(SMALL(Order_Form!$D:$D,1+($D429)),Order_Form!$C:$Q,6,FALSE)),"")),"")</f>
        <v/>
      </c>
      <c r="H429" s="68" t="str">
        <f>IF(ISNUMBER(SMALL(Order_Form!$D:$D,1+($D429))),(VLOOKUP(SMALL(Order_Form!$D:$D,1+($D429)),Order_Form!$C:$Q,7,FALSE)),"")</f>
        <v/>
      </c>
      <c r="I429" s="61"/>
      <c r="J429" s="61"/>
      <c r="K429" s="61"/>
      <c r="L429" s="73" t="str">
        <f t="shared" si="92"/>
        <v/>
      </c>
      <c r="M429" s="64" t="str">
        <f t="shared" si="93"/>
        <v/>
      </c>
      <c r="N429" s="73" t="str">
        <f t="shared" si="84"/>
        <v/>
      </c>
      <c r="O429" s="73" t="str">
        <f t="shared" si="85"/>
        <v/>
      </c>
      <c r="P429" s="73" t="str">
        <f t="shared" si="86"/>
        <v/>
      </c>
      <c r="Q429" s="73" t="str">
        <f t="shared" si="87"/>
        <v/>
      </c>
      <c r="R429" s="73" t="str">
        <f t="shared" si="88"/>
        <v/>
      </c>
      <c r="S429" s="64" t="str">
        <f t="shared" si="94"/>
        <v/>
      </c>
      <c r="T429" s="107" t="str">
        <f t="shared" si="89"/>
        <v/>
      </c>
      <c r="U429" s="74" t="str">
        <f t="shared" si="90"/>
        <v/>
      </c>
      <c r="V429" s="74"/>
      <c r="W429" s="74"/>
      <c r="Z429" s="61">
        <f t="shared" si="91"/>
        <v>0</v>
      </c>
    </row>
    <row r="430" spans="2:26" ht="31.9" customHeight="1" x14ac:dyDescent="0.25">
      <c r="B430" s="61">
        <f t="shared" si="83"/>
        <v>0</v>
      </c>
      <c r="C430" s="61" t="str">
        <f t="shared" si="95"/>
        <v/>
      </c>
      <c r="D430" s="61">
        <v>416</v>
      </c>
      <c r="E430" s="61" t="str">
        <f>IF(ISNUMBER(SMALL(Order_Form!$D:$D,1+($D430))),(VLOOKUP(SMALL(Order_Form!$D:$D,1+($D430)),Order_Form!$C:$Q,3,FALSE)),"")</f>
        <v/>
      </c>
      <c r="G430" s="64" t="str">
        <f>IFERROR(IF(E430=2,$AF$1,IF(AND(ISNUMBER(SMALL(Order_Form!$D:$D,1+($D430))),VLOOKUP(SMALL(Order_Form!$D:$D,1+($D430)),Order_Form!$C:$Q,6,FALSE)&gt;0),(VLOOKUP(SMALL(Order_Form!$D:$D,1+($D430)),Order_Form!$C:$Q,6,FALSE)),"")),"")</f>
        <v/>
      </c>
      <c r="H430" s="68" t="str">
        <f>IF(ISNUMBER(SMALL(Order_Form!$D:$D,1+($D430))),(VLOOKUP(SMALL(Order_Form!$D:$D,1+($D430)),Order_Form!$C:$Q,7,FALSE)),"")</f>
        <v/>
      </c>
      <c r="I430" s="61"/>
      <c r="J430" s="61"/>
      <c r="K430" s="61"/>
      <c r="L430" s="73" t="str">
        <f t="shared" si="92"/>
        <v/>
      </c>
      <c r="M430" s="64" t="str">
        <f t="shared" si="93"/>
        <v/>
      </c>
      <c r="N430" s="73" t="str">
        <f t="shared" si="84"/>
        <v/>
      </c>
      <c r="O430" s="73" t="str">
        <f t="shared" si="85"/>
        <v/>
      </c>
      <c r="P430" s="73" t="str">
        <f t="shared" si="86"/>
        <v/>
      </c>
      <c r="Q430" s="73" t="str">
        <f t="shared" si="87"/>
        <v/>
      </c>
      <c r="R430" s="73" t="str">
        <f t="shared" si="88"/>
        <v/>
      </c>
      <c r="S430" s="64" t="str">
        <f t="shared" si="94"/>
        <v/>
      </c>
      <c r="T430" s="107" t="str">
        <f t="shared" si="89"/>
        <v/>
      </c>
      <c r="U430" s="74" t="str">
        <f t="shared" si="90"/>
        <v/>
      </c>
      <c r="V430" s="74"/>
      <c r="W430" s="74"/>
      <c r="Z430" s="61">
        <f t="shared" si="91"/>
        <v>0</v>
      </c>
    </row>
    <row r="431" spans="2:26" ht="31.9" customHeight="1" x14ac:dyDescent="0.25">
      <c r="B431" s="61">
        <f t="shared" si="83"/>
        <v>0</v>
      </c>
      <c r="C431" s="61" t="str">
        <f t="shared" si="95"/>
        <v/>
      </c>
      <c r="D431" s="61">
        <v>417</v>
      </c>
      <c r="E431" s="61" t="str">
        <f>IF(ISNUMBER(SMALL(Order_Form!$D:$D,1+($D431))),(VLOOKUP(SMALL(Order_Form!$D:$D,1+($D431)),Order_Form!$C:$Q,3,FALSE)),"")</f>
        <v/>
      </c>
      <c r="G431" s="64" t="str">
        <f>IFERROR(IF(E431=2,$AF$1,IF(AND(ISNUMBER(SMALL(Order_Form!$D:$D,1+($D431))),VLOOKUP(SMALL(Order_Form!$D:$D,1+($D431)),Order_Form!$C:$Q,6,FALSE)&gt;0),(VLOOKUP(SMALL(Order_Form!$D:$D,1+($D431)),Order_Form!$C:$Q,6,FALSE)),"")),"")</f>
        <v/>
      </c>
      <c r="H431" s="68" t="str">
        <f>IF(ISNUMBER(SMALL(Order_Form!$D:$D,1+($D431))),(VLOOKUP(SMALL(Order_Form!$D:$D,1+($D431)),Order_Form!$C:$Q,7,FALSE)),"")</f>
        <v/>
      </c>
      <c r="I431" s="61"/>
      <c r="J431" s="61"/>
      <c r="K431" s="61"/>
      <c r="L431" s="73" t="str">
        <f t="shared" si="92"/>
        <v/>
      </c>
      <c r="M431" s="64" t="str">
        <f t="shared" si="93"/>
        <v/>
      </c>
      <c r="N431" s="73" t="str">
        <f t="shared" si="84"/>
        <v/>
      </c>
      <c r="O431" s="73" t="str">
        <f t="shared" si="85"/>
        <v/>
      </c>
      <c r="P431" s="73" t="str">
        <f t="shared" si="86"/>
        <v/>
      </c>
      <c r="Q431" s="73" t="str">
        <f t="shared" si="87"/>
        <v/>
      </c>
      <c r="R431" s="73" t="str">
        <f t="shared" si="88"/>
        <v/>
      </c>
      <c r="S431" s="64" t="str">
        <f t="shared" si="94"/>
        <v/>
      </c>
      <c r="T431" s="107" t="str">
        <f t="shared" si="89"/>
        <v/>
      </c>
      <c r="U431" s="74" t="str">
        <f t="shared" si="90"/>
        <v/>
      </c>
      <c r="V431" s="74"/>
      <c r="W431" s="74"/>
      <c r="Z431" s="61">
        <f t="shared" si="91"/>
        <v>0</v>
      </c>
    </row>
    <row r="432" spans="2:26" ht="31.9" customHeight="1" x14ac:dyDescent="0.25">
      <c r="B432" s="61">
        <f t="shared" si="83"/>
        <v>0</v>
      </c>
      <c r="C432" s="61" t="str">
        <f t="shared" si="95"/>
        <v/>
      </c>
      <c r="D432" s="61">
        <v>418</v>
      </c>
      <c r="E432" s="61" t="str">
        <f>IF(ISNUMBER(SMALL(Order_Form!$D:$D,1+($D432))),(VLOOKUP(SMALL(Order_Form!$D:$D,1+($D432)),Order_Form!$C:$Q,3,FALSE)),"")</f>
        <v/>
      </c>
      <c r="G432" s="64" t="str">
        <f>IFERROR(IF(E432=2,$AF$1,IF(AND(ISNUMBER(SMALL(Order_Form!$D:$D,1+($D432))),VLOOKUP(SMALL(Order_Form!$D:$D,1+($D432)),Order_Form!$C:$Q,6,FALSE)&gt;0),(VLOOKUP(SMALL(Order_Form!$D:$D,1+($D432)),Order_Form!$C:$Q,6,FALSE)),"")),"")</f>
        <v/>
      </c>
      <c r="H432" s="68" t="str">
        <f>IF(ISNUMBER(SMALL(Order_Form!$D:$D,1+($D432))),(VLOOKUP(SMALL(Order_Form!$D:$D,1+($D432)),Order_Form!$C:$Q,7,FALSE)),"")</f>
        <v/>
      </c>
      <c r="I432" s="61"/>
      <c r="J432" s="61"/>
      <c r="K432" s="61"/>
      <c r="L432" s="73" t="str">
        <f t="shared" si="92"/>
        <v/>
      </c>
      <c r="M432" s="64" t="str">
        <f t="shared" si="93"/>
        <v/>
      </c>
      <c r="N432" s="73" t="str">
        <f t="shared" si="84"/>
        <v/>
      </c>
      <c r="O432" s="73" t="str">
        <f t="shared" si="85"/>
        <v/>
      </c>
      <c r="P432" s="73" t="str">
        <f t="shared" si="86"/>
        <v/>
      </c>
      <c r="Q432" s="73" t="str">
        <f t="shared" si="87"/>
        <v/>
      </c>
      <c r="R432" s="73" t="str">
        <f t="shared" si="88"/>
        <v/>
      </c>
      <c r="S432" s="64" t="str">
        <f t="shared" si="94"/>
        <v/>
      </c>
      <c r="T432" s="107" t="str">
        <f t="shared" si="89"/>
        <v/>
      </c>
      <c r="U432" s="74" t="str">
        <f t="shared" si="90"/>
        <v/>
      </c>
      <c r="V432" s="74"/>
      <c r="W432" s="74"/>
      <c r="Z432" s="61">
        <f t="shared" si="91"/>
        <v>0</v>
      </c>
    </row>
    <row r="433" spans="2:26" ht="31.9" customHeight="1" x14ac:dyDescent="0.25">
      <c r="B433" s="61">
        <f t="shared" si="83"/>
        <v>0</v>
      </c>
      <c r="C433" s="61" t="str">
        <f t="shared" si="95"/>
        <v/>
      </c>
      <c r="D433" s="61">
        <v>419</v>
      </c>
      <c r="E433" s="61" t="str">
        <f>IF(ISNUMBER(SMALL(Order_Form!$D:$D,1+($D433))),(VLOOKUP(SMALL(Order_Form!$D:$D,1+($D433)),Order_Form!$C:$Q,3,FALSE)),"")</f>
        <v/>
      </c>
      <c r="G433" s="64" t="str">
        <f>IFERROR(IF(E433=2,$AF$1,IF(AND(ISNUMBER(SMALL(Order_Form!$D:$D,1+($D433))),VLOOKUP(SMALL(Order_Form!$D:$D,1+($D433)),Order_Form!$C:$Q,6,FALSE)&gt;0),(VLOOKUP(SMALL(Order_Form!$D:$D,1+($D433)),Order_Form!$C:$Q,6,FALSE)),"")),"")</f>
        <v/>
      </c>
      <c r="H433" s="68" t="str">
        <f>IF(ISNUMBER(SMALL(Order_Form!$D:$D,1+($D433))),(VLOOKUP(SMALL(Order_Form!$D:$D,1+($D433)),Order_Form!$C:$Q,7,FALSE)),"")</f>
        <v/>
      </c>
      <c r="I433" s="61"/>
      <c r="J433" s="61"/>
      <c r="K433" s="61"/>
      <c r="L433" s="73" t="str">
        <f t="shared" si="92"/>
        <v/>
      </c>
      <c r="M433" s="64" t="str">
        <f t="shared" si="93"/>
        <v/>
      </c>
      <c r="N433" s="73" t="str">
        <f t="shared" si="84"/>
        <v/>
      </c>
      <c r="O433" s="73" t="str">
        <f t="shared" si="85"/>
        <v/>
      </c>
      <c r="P433" s="73" t="str">
        <f t="shared" si="86"/>
        <v/>
      </c>
      <c r="Q433" s="73" t="str">
        <f t="shared" si="87"/>
        <v/>
      </c>
      <c r="R433" s="73" t="str">
        <f t="shared" si="88"/>
        <v/>
      </c>
      <c r="S433" s="64" t="str">
        <f t="shared" si="94"/>
        <v/>
      </c>
      <c r="T433" s="107" t="str">
        <f t="shared" si="89"/>
        <v/>
      </c>
      <c r="U433" s="74" t="str">
        <f t="shared" si="90"/>
        <v/>
      </c>
      <c r="V433" s="74"/>
      <c r="W433" s="74"/>
      <c r="Z433" s="61">
        <f t="shared" si="91"/>
        <v>0</v>
      </c>
    </row>
    <row r="434" spans="2:26" ht="31.9" customHeight="1" x14ac:dyDescent="0.25">
      <c r="B434" s="61">
        <f t="shared" si="83"/>
        <v>0</v>
      </c>
      <c r="C434" s="61" t="str">
        <f t="shared" si="95"/>
        <v/>
      </c>
      <c r="D434" s="61">
        <v>420</v>
      </c>
      <c r="E434" s="61" t="str">
        <f>IF(ISNUMBER(SMALL(Order_Form!$D:$D,1+($D434))),(VLOOKUP(SMALL(Order_Form!$D:$D,1+($D434)),Order_Form!$C:$Q,3,FALSE)),"")</f>
        <v/>
      </c>
      <c r="G434" s="64" t="str">
        <f>IFERROR(IF(E434=2,$AF$1,IF(AND(ISNUMBER(SMALL(Order_Form!$D:$D,1+($D434))),VLOOKUP(SMALL(Order_Form!$D:$D,1+($D434)),Order_Form!$C:$Q,6,FALSE)&gt;0),(VLOOKUP(SMALL(Order_Form!$D:$D,1+($D434)),Order_Form!$C:$Q,6,FALSE)),"")),"")</f>
        <v/>
      </c>
      <c r="H434" s="68" t="str">
        <f>IF(ISNUMBER(SMALL(Order_Form!$D:$D,1+($D434))),(VLOOKUP(SMALL(Order_Form!$D:$D,1+($D434)),Order_Form!$C:$Q,7,FALSE)),"")</f>
        <v/>
      </c>
      <c r="I434" s="61"/>
      <c r="J434" s="61"/>
      <c r="K434" s="61"/>
      <c r="L434" s="73" t="str">
        <f t="shared" si="92"/>
        <v/>
      </c>
      <c r="M434" s="64" t="str">
        <f t="shared" si="93"/>
        <v/>
      </c>
      <c r="N434" s="73" t="str">
        <f t="shared" si="84"/>
        <v/>
      </c>
      <c r="O434" s="73" t="str">
        <f t="shared" si="85"/>
        <v/>
      </c>
      <c r="P434" s="73" t="str">
        <f t="shared" si="86"/>
        <v/>
      </c>
      <c r="Q434" s="73" t="str">
        <f t="shared" si="87"/>
        <v/>
      </c>
      <c r="R434" s="73" t="str">
        <f t="shared" si="88"/>
        <v/>
      </c>
      <c r="S434" s="64" t="str">
        <f t="shared" si="94"/>
        <v/>
      </c>
      <c r="T434" s="107" t="str">
        <f t="shared" si="89"/>
        <v/>
      </c>
      <c r="U434" s="74" t="str">
        <f t="shared" si="90"/>
        <v/>
      </c>
      <c r="V434" s="74"/>
      <c r="W434" s="74"/>
      <c r="Z434" s="61">
        <f t="shared" si="91"/>
        <v>0</v>
      </c>
    </row>
    <row r="435" spans="2:26" ht="31.9" customHeight="1" x14ac:dyDescent="0.25">
      <c r="B435" s="61">
        <f t="shared" si="83"/>
        <v>0</v>
      </c>
      <c r="C435" s="61" t="str">
        <f t="shared" si="95"/>
        <v/>
      </c>
      <c r="D435" s="61">
        <v>421</v>
      </c>
      <c r="E435" s="61" t="str">
        <f>IF(ISNUMBER(SMALL(Order_Form!$D:$D,1+($D435))),(VLOOKUP(SMALL(Order_Form!$D:$D,1+($D435)),Order_Form!$C:$Q,3,FALSE)),"")</f>
        <v/>
      </c>
      <c r="G435" s="64" t="str">
        <f>IFERROR(IF(E435=2,$AF$1,IF(AND(ISNUMBER(SMALL(Order_Form!$D:$D,1+($D435))),VLOOKUP(SMALL(Order_Form!$D:$D,1+($D435)),Order_Form!$C:$Q,6,FALSE)&gt;0),(VLOOKUP(SMALL(Order_Form!$D:$D,1+($D435)),Order_Form!$C:$Q,6,FALSE)),"")),"")</f>
        <v/>
      </c>
      <c r="H435" s="68" t="str">
        <f>IF(ISNUMBER(SMALL(Order_Form!$D:$D,1+($D435))),(VLOOKUP(SMALL(Order_Form!$D:$D,1+($D435)),Order_Form!$C:$Q,7,FALSE)),"")</f>
        <v/>
      </c>
      <c r="I435" s="61"/>
      <c r="J435" s="61"/>
      <c r="K435" s="61"/>
      <c r="L435" s="73" t="str">
        <f t="shared" si="92"/>
        <v/>
      </c>
      <c r="M435" s="64" t="str">
        <f t="shared" si="93"/>
        <v/>
      </c>
      <c r="N435" s="73" t="str">
        <f t="shared" si="84"/>
        <v/>
      </c>
      <c r="O435" s="73" t="str">
        <f t="shared" si="85"/>
        <v/>
      </c>
      <c r="P435" s="73" t="str">
        <f t="shared" si="86"/>
        <v/>
      </c>
      <c r="Q435" s="73" t="str">
        <f t="shared" si="87"/>
        <v/>
      </c>
      <c r="R435" s="73" t="str">
        <f t="shared" si="88"/>
        <v/>
      </c>
      <c r="S435" s="64" t="str">
        <f t="shared" si="94"/>
        <v/>
      </c>
      <c r="T435" s="107" t="str">
        <f t="shared" si="89"/>
        <v/>
      </c>
      <c r="U435" s="74" t="str">
        <f t="shared" si="90"/>
        <v/>
      </c>
      <c r="V435" s="74"/>
      <c r="W435" s="74"/>
      <c r="Z435" s="61">
        <f t="shared" si="91"/>
        <v>0</v>
      </c>
    </row>
    <row r="436" spans="2:26" ht="31.9" customHeight="1" x14ac:dyDescent="0.25">
      <c r="B436" s="61">
        <f t="shared" si="83"/>
        <v>0</v>
      </c>
      <c r="C436" s="61" t="str">
        <f t="shared" si="95"/>
        <v/>
      </c>
      <c r="D436" s="61">
        <v>422</v>
      </c>
      <c r="E436" s="61" t="str">
        <f>IF(ISNUMBER(SMALL(Order_Form!$D:$D,1+($D436))),(VLOOKUP(SMALL(Order_Form!$D:$D,1+($D436)),Order_Form!$C:$Q,3,FALSE)),"")</f>
        <v/>
      </c>
      <c r="G436" s="64" t="str">
        <f>IFERROR(IF(E436=2,$AF$1,IF(AND(ISNUMBER(SMALL(Order_Form!$D:$D,1+($D436))),VLOOKUP(SMALL(Order_Form!$D:$D,1+($D436)),Order_Form!$C:$Q,6,FALSE)&gt;0),(VLOOKUP(SMALL(Order_Form!$D:$D,1+($D436)),Order_Form!$C:$Q,6,FALSE)),"")),"")</f>
        <v/>
      </c>
      <c r="H436" s="68" t="str">
        <f>IF(ISNUMBER(SMALL(Order_Form!$D:$D,1+($D436))),(VLOOKUP(SMALL(Order_Form!$D:$D,1+($D436)),Order_Form!$C:$Q,7,FALSE)),"")</f>
        <v/>
      </c>
      <c r="I436" s="61"/>
      <c r="J436" s="61"/>
      <c r="K436" s="61"/>
      <c r="L436" s="73" t="str">
        <f t="shared" si="92"/>
        <v/>
      </c>
      <c r="M436" s="64" t="str">
        <f t="shared" si="93"/>
        <v/>
      </c>
      <c r="N436" s="73" t="str">
        <f t="shared" si="84"/>
        <v/>
      </c>
      <c r="O436" s="73" t="str">
        <f t="shared" si="85"/>
        <v/>
      </c>
      <c r="P436" s="73" t="str">
        <f t="shared" si="86"/>
        <v/>
      </c>
      <c r="Q436" s="73" t="str">
        <f t="shared" si="87"/>
        <v/>
      </c>
      <c r="R436" s="73" t="str">
        <f t="shared" si="88"/>
        <v/>
      </c>
      <c r="S436" s="64" t="str">
        <f t="shared" si="94"/>
        <v/>
      </c>
      <c r="T436" s="107" t="str">
        <f t="shared" si="89"/>
        <v/>
      </c>
      <c r="U436" s="74" t="str">
        <f t="shared" si="90"/>
        <v/>
      </c>
      <c r="V436" s="74"/>
      <c r="W436" s="74"/>
      <c r="Z436" s="61">
        <f t="shared" si="91"/>
        <v>0</v>
      </c>
    </row>
    <row r="437" spans="2:26" ht="31.9" customHeight="1" x14ac:dyDescent="0.25">
      <c r="B437" s="61">
        <f t="shared" si="83"/>
        <v>0</v>
      </c>
      <c r="C437" s="61" t="str">
        <f t="shared" si="95"/>
        <v/>
      </c>
      <c r="D437" s="61">
        <v>423</v>
      </c>
      <c r="E437" s="61" t="str">
        <f>IF(ISNUMBER(SMALL(Order_Form!$D:$D,1+($D437))),(VLOOKUP(SMALL(Order_Form!$D:$D,1+($D437)),Order_Form!$C:$Q,3,FALSE)),"")</f>
        <v/>
      </c>
      <c r="G437" s="64" t="str">
        <f>IFERROR(IF(E437=2,$AF$1,IF(AND(ISNUMBER(SMALL(Order_Form!$D:$D,1+($D437))),VLOOKUP(SMALL(Order_Form!$D:$D,1+($D437)),Order_Form!$C:$Q,6,FALSE)&gt;0),(VLOOKUP(SMALL(Order_Form!$D:$D,1+($D437)),Order_Form!$C:$Q,6,FALSE)),"")),"")</f>
        <v/>
      </c>
      <c r="H437" s="68" t="str">
        <f>IF(ISNUMBER(SMALL(Order_Form!$D:$D,1+($D437))),(VLOOKUP(SMALL(Order_Form!$D:$D,1+($D437)),Order_Form!$C:$Q,7,FALSE)),"")</f>
        <v/>
      </c>
      <c r="I437" s="61"/>
      <c r="J437" s="61"/>
      <c r="K437" s="61"/>
      <c r="L437" s="73" t="str">
        <f t="shared" si="92"/>
        <v/>
      </c>
      <c r="M437" s="64" t="str">
        <f t="shared" si="93"/>
        <v/>
      </c>
      <c r="N437" s="73" t="str">
        <f t="shared" si="84"/>
        <v/>
      </c>
      <c r="O437" s="73" t="str">
        <f t="shared" si="85"/>
        <v/>
      </c>
      <c r="P437" s="73" t="str">
        <f t="shared" si="86"/>
        <v/>
      </c>
      <c r="Q437" s="73" t="str">
        <f t="shared" si="87"/>
        <v/>
      </c>
      <c r="R437" s="73" t="str">
        <f t="shared" si="88"/>
        <v/>
      </c>
      <c r="S437" s="64" t="str">
        <f t="shared" si="94"/>
        <v/>
      </c>
      <c r="T437" s="107" t="str">
        <f t="shared" si="89"/>
        <v/>
      </c>
      <c r="U437" s="74" t="str">
        <f t="shared" si="90"/>
        <v/>
      </c>
      <c r="V437" s="74"/>
      <c r="W437" s="74"/>
      <c r="Z437" s="61">
        <f t="shared" si="91"/>
        <v>0</v>
      </c>
    </row>
    <row r="438" spans="2:26" ht="31.9" customHeight="1" x14ac:dyDescent="0.25">
      <c r="B438" s="61">
        <f t="shared" si="83"/>
        <v>0</v>
      </c>
      <c r="C438" s="61" t="str">
        <f t="shared" si="95"/>
        <v/>
      </c>
      <c r="D438" s="61">
        <v>424</v>
      </c>
      <c r="E438" s="61" t="str">
        <f>IF(ISNUMBER(SMALL(Order_Form!$D:$D,1+($D438))),(VLOOKUP(SMALL(Order_Form!$D:$D,1+($D438)),Order_Form!$C:$Q,3,FALSE)),"")</f>
        <v/>
      </c>
      <c r="G438" s="64" t="str">
        <f>IFERROR(IF(E438=2,$AF$1,IF(AND(ISNUMBER(SMALL(Order_Form!$D:$D,1+($D438))),VLOOKUP(SMALL(Order_Form!$D:$D,1+($D438)),Order_Form!$C:$Q,6,FALSE)&gt;0),(VLOOKUP(SMALL(Order_Form!$D:$D,1+($D438)),Order_Form!$C:$Q,6,FALSE)),"")),"")</f>
        <v/>
      </c>
      <c r="H438" s="68" t="str">
        <f>IF(ISNUMBER(SMALL(Order_Form!$D:$D,1+($D438))),(VLOOKUP(SMALL(Order_Form!$D:$D,1+($D438)),Order_Form!$C:$Q,7,FALSE)),"")</f>
        <v/>
      </c>
      <c r="I438" s="61"/>
      <c r="J438" s="61"/>
      <c r="K438" s="61"/>
      <c r="L438" s="73" t="str">
        <f t="shared" si="92"/>
        <v/>
      </c>
      <c r="M438" s="64" t="str">
        <f t="shared" si="93"/>
        <v/>
      </c>
      <c r="N438" s="73" t="str">
        <f t="shared" si="84"/>
        <v/>
      </c>
      <c r="O438" s="73" t="str">
        <f t="shared" si="85"/>
        <v/>
      </c>
      <c r="P438" s="73" t="str">
        <f t="shared" si="86"/>
        <v/>
      </c>
      <c r="Q438" s="73" t="str">
        <f t="shared" si="87"/>
        <v/>
      </c>
      <c r="R438" s="73" t="str">
        <f t="shared" si="88"/>
        <v/>
      </c>
      <c r="S438" s="64" t="str">
        <f t="shared" si="94"/>
        <v/>
      </c>
      <c r="T438" s="107" t="str">
        <f t="shared" si="89"/>
        <v/>
      </c>
      <c r="U438" s="74" t="str">
        <f t="shared" si="90"/>
        <v/>
      </c>
      <c r="V438" s="74"/>
      <c r="W438" s="74"/>
      <c r="Z438" s="61">
        <f t="shared" si="91"/>
        <v>0</v>
      </c>
    </row>
    <row r="439" spans="2:26" ht="31.9" customHeight="1" x14ac:dyDescent="0.25">
      <c r="B439" s="61">
        <f t="shared" si="83"/>
        <v>0</v>
      </c>
      <c r="C439" s="61" t="str">
        <f t="shared" si="95"/>
        <v/>
      </c>
      <c r="D439" s="61">
        <v>425</v>
      </c>
      <c r="E439" s="61" t="str">
        <f>IF(ISNUMBER(SMALL(Order_Form!$D:$D,1+($D439))),(VLOOKUP(SMALL(Order_Form!$D:$D,1+($D439)),Order_Form!$C:$Q,3,FALSE)),"")</f>
        <v/>
      </c>
      <c r="G439" s="64" t="str">
        <f>IFERROR(IF(E439=2,$AF$1,IF(AND(ISNUMBER(SMALL(Order_Form!$D:$D,1+($D439))),VLOOKUP(SMALL(Order_Form!$D:$D,1+($D439)),Order_Form!$C:$Q,6,FALSE)&gt;0),(VLOOKUP(SMALL(Order_Form!$D:$D,1+($D439)),Order_Form!$C:$Q,6,FALSE)),"")),"")</f>
        <v/>
      </c>
      <c r="H439" s="68" t="str">
        <f>IF(ISNUMBER(SMALL(Order_Form!$D:$D,1+($D439))),(VLOOKUP(SMALL(Order_Form!$D:$D,1+($D439)),Order_Form!$C:$Q,7,FALSE)),"")</f>
        <v/>
      </c>
      <c r="I439" s="61"/>
      <c r="J439" s="61"/>
      <c r="K439" s="61"/>
      <c r="L439" s="73" t="str">
        <f t="shared" si="92"/>
        <v/>
      </c>
      <c r="M439" s="64" t="str">
        <f t="shared" si="93"/>
        <v/>
      </c>
      <c r="N439" s="73" t="str">
        <f t="shared" si="84"/>
        <v/>
      </c>
      <c r="O439" s="73" t="str">
        <f t="shared" si="85"/>
        <v/>
      </c>
      <c r="P439" s="73" t="str">
        <f t="shared" si="86"/>
        <v/>
      </c>
      <c r="Q439" s="73" t="str">
        <f t="shared" si="87"/>
        <v/>
      </c>
      <c r="R439" s="73" t="str">
        <f t="shared" si="88"/>
        <v/>
      </c>
      <c r="S439" s="64" t="str">
        <f t="shared" si="94"/>
        <v/>
      </c>
      <c r="T439" s="107" t="str">
        <f t="shared" si="89"/>
        <v/>
      </c>
      <c r="U439" s="74" t="str">
        <f t="shared" si="90"/>
        <v/>
      </c>
      <c r="V439" s="74"/>
      <c r="W439" s="74"/>
      <c r="Z439" s="61">
        <f t="shared" si="91"/>
        <v>0</v>
      </c>
    </row>
    <row r="440" spans="2:26" ht="31.9" customHeight="1" x14ac:dyDescent="0.25">
      <c r="B440" s="61">
        <f t="shared" si="83"/>
        <v>0</v>
      </c>
      <c r="C440" s="61" t="str">
        <f t="shared" si="95"/>
        <v/>
      </c>
      <c r="D440" s="61">
        <v>426</v>
      </c>
      <c r="E440" s="61" t="str">
        <f>IF(ISNUMBER(SMALL(Order_Form!$D:$D,1+($D440))),(VLOOKUP(SMALL(Order_Form!$D:$D,1+($D440)),Order_Form!$C:$Q,3,FALSE)),"")</f>
        <v/>
      </c>
      <c r="G440" s="64" t="str">
        <f>IFERROR(IF(E440=2,$AF$1,IF(AND(ISNUMBER(SMALL(Order_Form!$D:$D,1+($D440))),VLOOKUP(SMALL(Order_Form!$D:$D,1+($D440)),Order_Form!$C:$Q,6,FALSE)&gt;0),(VLOOKUP(SMALL(Order_Form!$D:$D,1+($D440)),Order_Form!$C:$Q,6,FALSE)),"")),"")</f>
        <v/>
      </c>
      <c r="H440" s="68" t="str">
        <f>IF(ISNUMBER(SMALL(Order_Form!$D:$D,1+($D440))),(VLOOKUP(SMALL(Order_Form!$D:$D,1+($D440)),Order_Form!$C:$Q,7,FALSE)),"")</f>
        <v/>
      </c>
      <c r="I440" s="61"/>
      <c r="J440" s="61"/>
      <c r="K440" s="61"/>
      <c r="L440" s="73" t="str">
        <f t="shared" si="92"/>
        <v/>
      </c>
      <c r="M440" s="64" t="str">
        <f t="shared" si="93"/>
        <v/>
      </c>
      <c r="N440" s="73" t="str">
        <f t="shared" si="84"/>
        <v/>
      </c>
      <c r="O440" s="73" t="str">
        <f t="shared" si="85"/>
        <v/>
      </c>
      <c r="P440" s="73" t="str">
        <f t="shared" si="86"/>
        <v/>
      </c>
      <c r="Q440" s="73" t="str">
        <f t="shared" si="87"/>
        <v/>
      </c>
      <c r="R440" s="73" t="str">
        <f t="shared" si="88"/>
        <v/>
      </c>
      <c r="S440" s="64" t="str">
        <f t="shared" si="94"/>
        <v/>
      </c>
      <c r="T440" s="107" t="str">
        <f t="shared" si="89"/>
        <v/>
      </c>
      <c r="U440" s="74" t="str">
        <f t="shared" si="90"/>
        <v/>
      </c>
      <c r="V440" s="74"/>
      <c r="W440" s="74"/>
      <c r="Z440" s="61">
        <f t="shared" si="91"/>
        <v>0</v>
      </c>
    </row>
    <row r="441" spans="2:26" ht="31.9" customHeight="1" x14ac:dyDescent="0.25">
      <c r="B441" s="61">
        <f t="shared" si="83"/>
        <v>0</v>
      </c>
      <c r="C441" s="61" t="str">
        <f t="shared" si="95"/>
        <v/>
      </c>
      <c r="D441" s="61">
        <v>427</v>
      </c>
      <c r="E441" s="61" t="str">
        <f>IF(ISNUMBER(SMALL(Order_Form!$D:$D,1+($D441))),(VLOOKUP(SMALL(Order_Form!$D:$D,1+($D441)),Order_Form!$C:$Q,3,FALSE)),"")</f>
        <v/>
      </c>
      <c r="G441" s="64" t="str">
        <f>IFERROR(IF(E441=2,$AF$1,IF(AND(ISNUMBER(SMALL(Order_Form!$D:$D,1+($D441))),VLOOKUP(SMALL(Order_Form!$D:$D,1+($D441)),Order_Form!$C:$Q,6,FALSE)&gt;0),(VLOOKUP(SMALL(Order_Form!$D:$D,1+($D441)),Order_Form!$C:$Q,6,FALSE)),"")),"")</f>
        <v/>
      </c>
      <c r="H441" s="68" t="str">
        <f>IF(ISNUMBER(SMALL(Order_Form!$D:$D,1+($D441))),(VLOOKUP(SMALL(Order_Form!$D:$D,1+($D441)),Order_Form!$C:$Q,7,FALSE)),"")</f>
        <v/>
      </c>
      <c r="I441" s="61"/>
      <c r="J441" s="61"/>
      <c r="K441" s="61"/>
      <c r="L441" s="73" t="str">
        <f t="shared" si="92"/>
        <v/>
      </c>
      <c r="M441" s="64" t="str">
        <f t="shared" si="93"/>
        <v/>
      </c>
      <c r="N441" s="73" t="str">
        <f t="shared" si="84"/>
        <v/>
      </c>
      <c r="O441" s="73" t="str">
        <f t="shared" si="85"/>
        <v/>
      </c>
      <c r="P441" s="73" t="str">
        <f t="shared" si="86"/>
        <v/>
      </c>
      <c r="Q441" s="73" t="str">
        <f t="shared" si="87"/>
        <v/>
      </c>
      <c r="R441" s="73" t="str">
        <f t="shared" si="88"/>
        <v/>
      </c>
      <c r="S441" s="64" t="str">
        <f t="shared" si="94"/>
        <v/>
      </c>
      <c r="T441" s="107" t="str">
        <f t="shared" si="89"/>
        <v/>
      </c>
      <c r="U441" s="74" t="str">
        <f t="shared" si="90"/>
        <v/>
      </c>
      <c r="V441" s="74"/>
      <c r="W441" s="74"/>
      <c r="Z441" s="61">
        <f t="shared" si="91"/>
        <v>0</v>
      </c>
    </row>
    <row r="442" spans="2:26" ht="31.9" customHeight="1" x14ac:dyDescent="0.25">
      <c r="B442" s="61">
        <f t="shared" si="83"/>
        <v>0</v>
      </c>
      <c r="C442" s="61" t="str">
        <f t="shared" si="95"/>
        <v/>
      </c>
      <c r="D442" s="61">
        <v>428</v>
      </c>
      <c r="E442" s="61" t="str">
        <f>IF(ISNUMBER(SMALL(Order_Form!$D:$D,1+($D442))),(VLOOKUP(SMALL(Order_Form!$D:$D,1+($D442)),Order_Form!$C:$Q,3,FALSE)),"")</f>
        <v/>
      </c>
      <c r="G442" s="64" t="str">
        <f>IFERROR(IF(E442=2,$AF$1,IF(AND(ISNUMBER(SMALL(Order_Form!$D:$D,1+($D442))),VLOOKUP(SMALL(Order_Form!$D:$D,1+($D442)),Order_Form!$C:$Q,6,FALSE)&gt;0),(VLOOKUP(SMALL(Order_Form!$D:$D,1+($D442)),Order_Form!$C:$Q,6,FALSE)),"")),"")</f>
        <v/>
      </c>
      <c r="H442" s="68" t="str">
        <f>IF(ISNUMBER(SMALL(Order_Form!$D:$D,1+($D442))),(VLOOKUP(SMALL(Order_Form!$D:$D,1+($D442)),Order_Form!$C:$Q,7,FALSE)),"")</f>
        <v/>
      </c>
      <c r="I442" s="61"/>
      <c r="J442" s="61"/>
      <c r="K442" s="61"/>
      <c r="L442" s="73" t="str">
        <f t="shared" si="92"/>
        <v/>
      </c>
      <c r="M442" s="64" t="str">
        <f t="shared" si="93"/>
        <v/>
      </c>
      <c r="N442" s="73" t="str">
        <f t="shared" si="84"/>
        <v/>
      </c>
      <c r="O442" s="73" t="str">
        <f t="shared" si="85"/>
        <v/>
      </c>
      <c r="P442" s="73" t="str">
        <f t="shared" si="86"/>
        <v/>
      </c>
      <c r="Q442" s="73" t="str">
        <f t="shared" si="87"/>
        <v/>
      </c>
      <c r="R442" s="73" t="str">
        <f t="shared" si="88"/>
        <v/>
      </c>
      <c r="S442" s="64" t="str">
        <f t="shared" si="94"/>
        <v/>
      </c>
      <c r="T442" s="107" t="str">
        <f t="shared" si="89"/>
        <v/>
      </c>
      <c r="U442" s="74" t="str">
        <f t="shared" si="90"/>
        <v/>
      </c>
      <c r="V442" s="74"/>
      <c r="W442" s="74"/>
      <c r="Z442" s="61">
        <f t="shared" si="91"/>
        <v>0</v>
      </c>
    </row>
    <row r="443" spans="2:26" ht="31.9" customHeight="1" x14ac:dyDescent="0.25">
      <c r="B443" s="61">
        <f t="shared" si="83"/>
        <v>0</v>
      </c>
      <c r="C443" s="61" t="str">
        <f t="shared" si="95"/>
        <v/>
      </c>
      <c r="D443" s="61">
        <v>429</v>
      </c>
      <c r="E443" s="61" t="str">
        <f>IF(ISNUMBER(SMALL(Order_Form!$D:$D,1+($D443))),(VLOOKUP(SMALL(Order_Form!$D:$D,1+($D443)),Order_Form!$C:$Q,3,FALSE)),"")</f>
        <v/>
      </c>
      <c r="G443" s="64" t="str">
        <f>IFERROR(IF(E443=2,$AF$1,IF(AND(ISNUMBER(SMALL(Order_Form!$D:$D,1+($D443))),VLOOKUP(SMALL(Order_Form!$D:$D,1+($D443)),Order_Form!$C:$Q,6,FALSE)&gt;0),(VLOOKUP(SMALL(Order_Form!$D:$D,1+($D443)),Order_Form!$C:$Q,6,FALSE)),"")),"")</f>
        <v/>
      </c>
      <c r="H443" s="68" t="str">
        <f>IF(ISNUMBER(SMALL(Order_Form!$D:$D,1+($D443))),(VLOOKUP(SMALL(Order_Form!$D:$D,1+($D443)),Order_Form!$C:$Q,7,FALSE)),"")</f>
        <v/>
      </c>
      <c r="I443" s="61"/>
      <c r="J443" s="61"/>
      <c r="K443" s="61"/>
      <c r="L443" s="73" t="str">
        <f t="shared" si="92"/>
        <v/>
      </c>
      <c r="M443" s="64" t="str">
        <f t="shared" si="93"/>
        <v/>
      </c>
      <c r="N443" s="73" t="str">
        <f t="shared" si="84"/>
        <v/>
      </c>
      <c r="O443" s="73" t="str">
        <f t="shared" si="85"/>
        <v/>
      </c>
      <c r="P443" s="73" t="str">
        <f t="shared" si="86"/>
        <v/>
      </c>
      <c r="Q443" s="73" t="str">
        <f t="shared" si="87"/>
        <v/>
      </c>
      <c r="R443" s="73" t="str">
        <f t="shared" si="88"/>
        <v/>
      </c>
      <c r="S443" s="64" t="str">
        <f t="shared" si="94"/>
        <v/>
      </c>
      <c r="T443" s="107" t="str">
        <f t="shared" si="89"/>
        <v/>
      </c>
      <c r="U443" s="74" t="str">
        <f t="shared" si="90"/>
        <v/>
      </c>
      <c r="V443" s="74"/>
      <c r="W443" s="74"/>
      <c r="Z443" s="61">
        <f t="shared" si="91"/>
        <v>0</v>
      </c>
    </row>
    <row r="444" spans="2:26" ht="31.9" customHeight="1" x14ac:dyDescent="0.25">
      <c r="B444" s="61">
        <f t="shared" si="83"/>
        <v>0</v>
      </c>
      <c r="C444" s="61" t="str">
        <f t="shared" si="95"/>
        <v/>
      </c>
      <c r="D444" s="61">
        <v>430</v>
      </c>
      <c r="E444" s="61" t="str">
        <f>IF(ISNUMBER(SMALL(Order_Form!$D:$D,1+($D444))),(VLOOKUP(SMALL(Order_Form!$D:$D,1+($D444)),Order_Form!$C:$Q,3,FALSE)),"")</f>
        <v/>
      </c>
      <c r="G444" s="64" t="str">
        <f>IFERROR(IF(E444=2,$AF$1,IF(AND(ISNUMBER(SMALL(Order_Form!$D:$D,1+($D444))),VLOOKUP(SMALL(Order_Form!$D:$D,1+($D444)),Order_Form!$C:$Q,6,FALSE)&gt;0),(VLOOKUP(SMALL(Order_Form!$D:$D,1+($D444)),Order_Form!$C:$Q,6,FALSE)),"")),"")</f>
        <v/>
      </c>
      <c r="H444" s="68" t="str">
        <f>IF(ISNUMBER(SMALL(Order_Form!$D:$D,1+($D444))),(VLOOKUP(SMALL(Order_Form!$D:$D,1+($D444)),Order_Form!$C:$Q,7,FALSE)),"")</f>
        <v/>
      </c>
      <c r="I444" s="61"/>
      <c r="J444" s="61"/>
      <c r="K444" s="61"/>
      <c r="L444" s="73" t="str">
        <f t="shared" si="92"/>
        <v/>
      </c>
      <c r="M444" s="64" t="str">
        <f t="shared" si="93"/>
        <v/>
      </c>
      <c r="N444" s="73" t="str">
        <f t="shared" si="84"/>
        <v/>
      </c>
      <c r="O444" s="73" t="str">
        <f t="shared" si="85"/>
        <v/>
      </c>
      <c r="P444" s="73" t="str">
        <f t="shared" si="86"/>
        <v/>
      </c>
      <c r="Q444" s="73" t="str">
        <f t="shared" si="87"/>
        <v/>
      </c>
      <c r="R444" s="73" t="str">
        <f t="shared" si="88"/>
        <v/>
      </c>
      <c r="S444" s="64" t="str">
        <f t="shared" si="94"/>
        <v/>
      </c>
      <c r="T444" s="107" t="str">
        <f t="shared" si="89"/>
        <v/>
      </c>
      <c r="U444" s="74" t="str">
        <f t="shared" si="90"/>
        <v/>
      </c>
      <c r="V444" s="74"/>
      <c r="W444" s="74"/>
      <c r="Z444" s="61">
        <f t="shared" si="91"/>
        <v>0</v>
      </c>
    </row>
    <row r="445" spans="2:26" ht="31.9" customHeight="1" x14ac:dyDescent="0.25">
      <c r="B445" s="61">
        <f t="shared" si="83"/>
        <v>0</v>
      </c>
      <c r="C445" s="61" t="str">
        <f t="shared" si="95"/>
        <v/>
      </c>
      <c r="D445" s="61">
        <v>431</v>
      </c>
      <c r="E445" s="61" t="str">
        <f>IF(ISNUMBER(SMALL(Order_Form!$D:$D,1+($D445))),(VLOOKUP(SMALL(Order_Form!$D:$D,1+($D445)),Order_Form!$C:$Q,3,FALSE)),"")</f>
        <v/>
      </c>
      <c r="G445" s="64" t="str">
        <f>IFERROR(IF(E445=2,$AF$1,IF(AND(ISNUMBER(SMALL(Order_Form!$D:$D,1+($D445))),VLOOKUP(SMALL(Order_Form!$D:$D,1+($D445)),Order_Form!$C:$Q,6,FALSE)&gt;0),(VLOOKUP(SMALL(Order_Form!$D:$D,1+($D445)),Order_Form!$C:$Q,6,FALSE)),"")),"")</f>
        <v/>
      </c>
      <c r="H445" s="68" t="str">
        <f>IF(ISNUMBER(SMALL(Order_Form!$D:$D,1+($D445))),(VLOOKUP(SMALL(Order_Form!$D:$D,1+($D445)),Order_Form!$C:$Q,7,FALSE)),"")</f>
        <v/>
      </c>
      <c r="I445" s="61"/>
      <c r="J445" s="61"/>
      <c r="K445" s="61"/>
      <c r="L445" s="73" t="str">
        <f t="shared" si="92"/>
        <v/>
      </c>
      <c r="M445" s="64" t="str">
        <f t="shared" si="93"/>
        <v/>
      </c>
      <c r="N445" s="73" t="str">
        <f t="shared" si="84"/>
        <v/>
      </c>
      <c r="O445" s="73" t="str">
        <f t="shared" si="85"/>
        <v/>
      </c>
      <c r="P445" s="73" t="str">
        <f t="shared" si="86"/>
        <v/>
      </c>
      <c r="Q445" s="73" t="str">
        <f t="shared" si="87"/>
        <v/>
      </c>
      <c r="R445" s="73" t="str">
        <f t="shared" si="88"/>
        <v/>
      </c>
      <c r="S445" s="64" t="str">
        <f t="shared" si="94"/>
        <v/>
      </c>
      <c r="T445" s="107" t="str">
        <f t="shared" si="89"/>
        <v/>
      </c>
      <c r="U445" s="74" t="str">
        <f t="shared" si="90"/>
        <v/>
      </c>
      <c r="V445" s="74"/>
      <c r="W445" s="74"/>
      <c r="Z445" s="61">
        <f t="shared" si="91"/>
        <v>0</v>
      </c>
    </row>
    <row r="446" spans="2:26" ht="31.9" customHeight="1" x14ac:dyDescent="0.25">
      <c r="B446" s="61">
        <f t="shared" si="83"/>
        <v>0</v>
      </c>
      <c r="C446" s="61" t="str">
        <f t="shared" si="95"/>
        <v/>
      </c>
      <c r="D446" s="61">
        <v>432</v>
      </c>
      <c r="E446" s="61" t="str">
        <f>IF(ISNUMBER(SMALL(Order_Form!$D:$D,1+($D446))),(VLOOKUP(SMALL(Order_Form!$D:$D,1+($D446)),Order_Form!$C:$Q,3,FALSE)),"")</f>
        <v/>
      </c>
      <c r="G446" s="64" t="str">
        <f>IFERROR(IF(E446=2,$AF$1,IF(AND(ISNUMBER(SMALL(Order_Form!$D:$D,1+($D446))),VLOOKUP(SMALL(Order_Form!$D:$D,1+($D446)),Order_Form!$C:$Q,6,FALSE)&gt;0),(VLOOKUP(SMALL(Order_Form!$D:$D,1+($D446)),Order_Form!$C:$Q,6,FALSE)),"")),"")</f>
        <v/>
      </c>
      <c r="H446" s="68" t="str">
        <f>IF(ISNUMBER(SMALL(Order_Form!$D:$D,1+($D446))),(VLOOKUP(SMALL(Order_Form!$D:$D,1+($D446)),Order_Form!$C:$Q,7,FALSE)),"")</f>
        <v/>
      </c>
      <c r="I446" s="61"/>
      <c r="J446" s="61"/>
      <c r="K446" s="61"/>
      <c r="L446" s="73" t="str">
        <f t="shared" si="92"/>
        <v/>
      </c>
      <c r="M446" s="64" t="str">
        <f t="shared" si="93"/>
        <v/>
      </c>
      <c r="N446" s="73" t="str">
        <f t="shared" si="84"/>
        <v/>
      </c>
      <c r="O446" s="73" t="str">
        <f t="shared" si="85"/>
        <v/>
      </c>
      <c r="P446" s="73" t="str">
        <f t="shared" si="86"/>
        <v/>
      </c>
      <c r="Q446" s="73" t="str">
        <f t="shared" si="87"/>
        <v/>
      </c>
      <c r="R446" s="73" t="str">
        <f t="shared" si="88"/>
        <v/>
      </c>
      <c r="S446" s="64" t="str">
        <f t="shared" si="94"/>
        <v/>
      </c>
      <c r="T446" s="107" t="str">
        <f t="shared" si="89"/>
        <v/>
      </c>
      <c r="U446" s="74" t="str">
        <f t="shared" si="90"/>
        <v/>
      </c>
      <c r="V446" s="74"/>
      <c r="W446" s="74"/>
      <c r="Z446" s="61">
        <f t="shared" si="91"/>
        <v>0</v>
      </c>
    </row>
    <row r="447" spans="2:26" ht="31.9" customHeight="1" x14ac:dyDescent="0.25">
      <c r="B447" s="61">
        <f t="shared" si="83"/>
        <v>0</v>
      </c>
      <c r="C447" s="61" t="str">
        <f t="shared" si="95"/>
        <v/>
      </c>
      <c r="D447" s="61">
        <v>433</v>
      </c>
      <c r="E447" s="61" t="str">
        <f>IF(ISNUMBER(SMALL(Order_Form!$D:$D,1+($D447))),(VLOOKUP(SMALL(Order_Form!$D:$D,1+($D447)),Order_Form!$C:$Q,3,FALSE)),"")</f>
        <v/>
      </c>
      <c r="G447" s="64" t="str">
        <f>IFERROR(IF(E447=2,$AF$1,IF(AND(ISNUMBER(SMALL(Order_Form!$D:$D,1+($D447))),VLOOKUP(SMALL(Order_Form!$D:$D,1+($D447)),Order_Form!$C:$Q,6,FALSE)&gt;0),(VLOOKUP(SMALL(Order_Form!$D:$D,1+($D447)),Order_Form!$C:$Q,6,FALSE)),"")),"")</f>
        <v/>
      </c>
      <c r="H447" s="68" t="str">
        <f>IF(ISNUMBER(SMALL(Order_Form!$D:$D,1+($D447))),(VLOOKUP(SMALL(Order_Form!$D:$D,1+($D447)),Order_Form!$C:$Q,7,FALSE)),"")</f>
        <v/>
      </c>
      <c r="I447" s="61"/>
      <c r="J447" s="61"/>
      <c r="K447" s="61"/>
      <c r="L447" s="73" t="str">
        <f t="shared" si="92"/>
        <v/>
      </c>
      <c r="M447" s="64" t="str">
        <f t="shared" si="93"/>
        <v/>
      </c>
      <c r="N447" s="73" t="str">
        <f t="shared" si="84"/>
        <v/>
      </c>
      <c r="O447" s="73" t="str">
        <f t="shared" si="85"/>
        <v/>
      </c>
      <c r="P447" s="73" t="str">
        <f t="shared" si="86"/>
        <v/>
      </c>
      <c r="Q447" s="73" t="str">
        <f t="shared" si="87"/>
        <v/>
      </c>
      <c r="R447" s="73" t="str">
        <f t="shared" si="88"/>
        <v/>
      </c>
      <c r="S447" s="64" t="str">
        <f t="shared" si="94"/>
        <v/>
      </c>
      <c r="T447" s="107" t="str">
        <f t="shared" si="89"/>
        <v/>
      </c>
      <c r="U447" s="74" t="str">
        <f t="shared" si="90"/>
        <v/>
      </c>
      <c r="V447" s="74"/>
      <c r="W447" s="74"/>
      <c r="Z447" s="61">
        <f t="shared" si="91"/>
        <v>0</v>
      </c>
    </row>
    <row r="448" spans="2:26" ht="31.9" customHeight="1" x14ac:dyDescent="0.25">
      <c r="B448" s="61">
        <f t="shared" si="83"/>
        <v>0</v>
      </c>
      <c r="C448" s="61" t="str">
        <f t="shared" si="95"/>
        <v/>
      </c>
      <c r="D448" s="61">
        <v>434</v>
      </c>
      <c r="E448" s="61" t="str">
        <f>IF(ISNUMBER(SMALL(Order_Form!$D:$D,1+($D448))),(VLOOKUP(SMALL(Order_Form!$D:$D,1+($D448)),Order_Form!$C:$Q,3,FALSE)),"")</f>
        <v/>
      </c>
      <c r="G448" s="64" t="str">
        <f>IFERROR(IF(E448=2,$AF$1,IF(AND(ISNUMBER(SMALL(Order_Form!$D:$D,1+($D448))),VLOOKUP(SMALL(Order_Form!$D:$D,1+($D448)),Order_Form!$C:$Q,6,FALSE)&gt;0),(VLOOKUP(SMALL(Order_Form!$D:$D,1+($D448)),Order_Form!$C:$Q,6,FALSE)),"")),"")</f>
        <v/>
      </c>
      <c r="H448" s="68" t="str">
        <f>IF(ISNUMBER(SMALL(Order_Form!$D:$D,1+($D448))),(VLOOKUP(SMALL(Order_Form!$D:$D,1+($D448)),Order_Form!$C:$Q,7,FALSE)),"")</f>
        <v/>
      </c>
      <c r="I448" s="61"/>
      <c r="J448" s="61"/>
      <c r="K448" s="61"/>
      <c r="L448" s="73" t="str">
        <f t="shared" si="92"/>
        <v/>
      </c>
      <c r="M448" s="64" t="str">
        <f t="shared" si="93"/>
        <v/>
      </c>
      <c r="N448" s="73" t="str">
        <f t="shared" si="84"/>
        <v/>
      </c>
      <c r="O448" s="73" t="str">
        <f t="shared" si="85"/>
        <v/>
      </c>
      <c r="P448" s="73" t="str">
        <f t="shared" si="86"/>
        <v/>
      </c>
      <c r="Q448" s="73" t="str">
        <f t="shared" si="87"/>
        <v/>
      </c>
      <c r="R448" s="73" t="str">
        <f t="shared" si="88"/>
        <v/>
      </c>
      <c r="S448" s="64" t="str">
        <f t="shared" si="94"/>
        <v/>
      </c>
      <c r="T448" s="107" t="str">
        <f t="shared" si="89"/>
        <v/>
      </c>
      <c r="U448" s="74" t="str">
        <f t="shared" si="90"/>
        <v/>
      </c>
      <c r="V448" s="74"/>
      <c r="W448" s="74"/>
      <c r="Z448" s="61">
        <f t="shared" si="91"/>
        <v>0</v>
      </c>
    </row>
    <row r="449" spans="2:26" ht="31.9" customHeight="1" x14ac:dyDescent="0.25">
      <c r="B449" s="61">
        <f t="shared" si="83"/>
        <v>0</v>
      </c>
      <c r="C449" s="61" t="str">
        <f t="shared" si="95"/>
        <v/>
      </c>
      <c r="D449" s="61">
        <v>435</v>
      </c>
      <c r="E449" s="61" t="str">
        <f>IF(ISNUMBER(SMALL(Order_Form!$D:$D,1+($D449))),(VLOOKUP(SMALL(Order_Form!$D:$D,1+($D449)),Order_Form!$C:$Q,3,FALSE)),"")</f>
        <v/>
      </c>
      <c r="G449" s="64" t="str">
        <f>IFERROR(IF(E449=2,$AF$1,IF(AND(ISNUMBER(SMALL(Order_Form!$D:$D,1+($D449))),VLOOKUP(SMALL(Order_Form!$D:$D,1+($D449)),Order_Form!$C:$Q,6,FALSE)&gt;0),(VLOOKUP(SMALL(Order_Form!$D:$D,1+($D449)),Order_Form!$C:$Q,6,FALSE)),"")),"")</f>
        <v/>
      </c>
      <c r="H449" s="68" t="str">
        <f>IF(ISNUMBER(SMALL(Order_Form!$D:$D,1+($D449))),(VLOOKUP(SMALL(Order_Form!$D:$D,1+($D449)),Order_Form!$C:$Q,7,FALSE)),"")</f>
        <v/>
      </c>
      <c r="I449" s="61"/>
      <c r="J449" s="61"/>
      <c r="K449" s="61"/>
      <c r="L449" s="73" t="str">
        <f t="shared" si="92"/>
        <v/>
      </c>
      <c r="M449" s="64" t="str">
        <f t="shared" si="93"/>
        <v/>
      </c>
      <c r="N449" s="73" t="str">
        <f t="shared" si="84"/>
        <v/>
      </c>
      <c r="O449" s="73" t="str">
        <f t="shared" si="85"/>
        <v/>
      </c>
      <c r="P449" s="73" t="str">
        <f t="shared" si="86"/>
        <v/>
      </c>
      <c r="Q449" s="73" t="str">
        <f t="shared" si="87"/>
        <v/>
      </c>
      <c r="R449" s="73" t="str">
        <f t="shared" si="88"/>
        <v/>
      </c>
      <c r="S449" s="64" t="str">
        <f t="shared" si="94"/>
        <v/>
      </c>
      <c r="T449" s="107" t="str">
        <f t="shared" si="89"/>
        <v/>
      </c>
      <c r="U449" s="74" t="str">
        <f t="shared" si="90"/>
        <v/>
      </c>
      <c r="V449" s="74"/>
      <c r="W449" s="74"/>
      <c r="Z449" s="61">
        <f t="shared" si="91"/>
        <v>0</v>
      </c>
    </row>
    <row r="450" spans="2:26" ht="31.9" customHeight="1" x14ac:dyDescent="0.25">
      <c r="B450" s="61">
        <f t="shared" si="83"/>
        <v>0</v>
      </c>
      <c r="C450" s="61" t="str">
        <f t="shared" si="95"/>
        <v/>
      </c>
      <c r="D450" s="61">
        <v>436</v>
      </c>
      <c r="E450" s="61" t="str">
        <f>IF(ISNUMBER(SMALL(Order_Form!$D:$D,1+($D450))),(VLOOKUP(SMALL(Order_Form!$D:$D,1+($D450)),Order_Form!$C:$Q,3,FALSE)),"")</f>
        <v/>
      </c>
      <c r="G450" s="64" t="str">
        <f>IFERROR(IF(E450=2,$AF$1,IF(AND(ISNUMBER(SMALL(Order_Form!$D:$D,1+($D450))),VLOOKUP(SMALL(Order_Form!$D:$D,1+($D450)),Order_Form!$C:$Q,6,FALSE)&gt;0),(VLOOKUP(SMALL(Order_Form!$D:$D,1+($D450)),Order_Form!$C:$Q,6,FALSE)),"")),"")</f>
        <v/>
      </c>
      <c r="H450" s="68" t="str">
        <f>IF(ISNUMBER(SMALL(Order_Form!$D:$D,1+($D450))),(VLOOKUP(SMALL(Order_Form!$D:$D,1+($D450)),Order_Form!$C:$Q,7,FALSE)),"")</f>
        <v/>
      </c>
      <c r="I450" s="61"/>
      <c r="J450" s="61"/>
      <c r="K450" s="61"/>
      <c r="L450" s="73" t="str">
        <f t="shared" si="92"/>
        <v/>
      </c>
      <c r="M450" s="64" t="str">
        <f t="shared" si="93"/>
        <v/>
      </c>
      <c r="N450" s="73" t="str">
        <f t="shared" si="84"/>
        <v/>
      </c>
      <c r="O450" s="73" t="str">
        <f t="shared" si="85"/>
        <v/>
      </c>
      <c r="P450" s="73" t="str">
        <f t="shared" si="86"/>
        <v/>
      </c>
      <c r="Q450" s="73" t="str">
        <f t="shared" si="87"/>
        <v/>
      </c>
      <c r="R450" s="73" t="str">
        <f t="shared" si="88"/>
        <v/>
      </c>
      <c r="S450" s="64" t="str">
        <f t="shared" si="94"/>
        <v/>
      </c>
      <c r="T450" s="107" t="str">
        <f t="shared" si="89"/>
        <v/>
      </c>
      <c r="U450" s="74" t="str">
        <f t="shared" si="90"/>
        <v/>
      </c>
      <c r="V450" s="74"/>
      <c r="W450" s="74"/>
      <c r="Z450" s="61">
        <f t="shared" si="91"/>
        <v>0</v>
      </c>
    </row>
    <row r="451" spans="2:26" ht="31.9" customHeight="1" x14ac:dyDescent="0.25">
      <c r="B451" s="61">
        <f t="shared" si="83"/>
        <v>0</v>
      </c>
      <c r="C451" s="61" t="str">
        <f t="shared" si="95"/>
        <v/>
      </c>
      <c r="D451" s="61">
        <v>437</v>
      </c>
      <c r="E451" s="61" t="str">
        <f>IF(ISNUMBER(SMALL(Order_Form!$D:$D,1+($D451))),(VLOOKUP(SMALL(Order_Form!$D:$D,1+($D451)),Order_Form!$C:$Q,3,FALSE)),"")</f>
        <v/>
      </c>
      <c r="G451" s="64" t="str">
        <f>IFERROR(IF(E451=2,$AF$1,IF(AND(ISNUMBER(SMALL(Order_Form!$D:$D,1+($D451))),VLOOKUP(SMALL(Order_Form!$D:$D,1+($D451)),Order_Form!$C:$Q,6,FALSE)&gt;0),(VLOOKUP(SMALL(Order_Form!$D:$D,1+($D451)),Order_Form!$C:$Q,6,FALSE)),"")),"")</f>
        <v/>
      </c>
      <c r="H451" s="68" t="str">
        <f>IF(ISNUMBER(SMALL(Order_Form!$D:$D,1+($D451))),(VLOOKUP(SMALL(Order_Form!$D:$D,1+($D451)),Order_Form!$C:$Q,7,FALSE)),"")</f>
        <v/>
      </c>
      <c r="I451" s="61"/>
      <c r="J451" s="61"/>
      <c r="K451" s="61"/>
      <c r="L451" s="73" t="str">
        <f t="shared" si="92"/>
        <v/>
      </c>
      <c r="M451" s="64" t="str">
        <f t="shared" si="93"/>
        <v/>
      </c>
      <c r="N451" s="73" t="str">
        <f t="shared" si="84"/>
        <v/>
      </c>
      <c r="O451" s="73" t="str">
        <f t="shared" si="85"/>
        <v/>
      </c>
      <c r="P451" s="73" t="str">
        <f t="shared" si="86"/>
        <v/>
      </c>
      <c r="Q451" s="73" t="str">
        <f t="shared" si="87"/>
        <v/>
      </c>
      <c r="R451" s="73" t="str">
        <f t="shared" si="88"/>
        <v/>
      </c>
      <c r="S451" s="64" t="str">
        <f t="shared" si="94"/>
        <v/>
      </c>
      <c r="T451" s="107" t="str">
        <f t="shared" si="89"/>
        <v/>
      </c>
      <c r="U451" s="74" t="str">
        <f t="shared" si="90"/>
        <v/>
      </c>
      <c r="V451" s="74"/>
      <c r="W451" s="74"/>
      <c r="Z451" s="61">
        <f t="shared" si="91"/>
        <v>0</v>
      </c>
    </row>
    <row r="452" spans="2:26" ht="31.9" customHeight="1" x14ac:dyDescent="0.25">
      <c r="B452" s="61">
        <f t="shared" si="83"/>
        <v>0</v>
      </c>
      <c r="C452" s="61" t="str">
        <f t="shared" si="95"/>
        <v/>
      </c>
      <c r="D452" s="61">
        <v>438</v>
      </c>
      <c r="E452" s="61" t="str">
        <f>IF(ISNUMBER(SMALL(Order_Form!$D:$D,1+($D452))),(VLOOKUP(SMALL(Order_Form!$D:$D,1+($D452)),Order_Form!$C:$Q,3,FALSE)),"")</f>
        <v/>
      </c>
      <c r="G452" s="64" t="str">
        <f>IFERROR(IF(E452=2,$AF$1,IF(AND(ISNUMBER(SMALL(Order_Form!$D:$D,1+($D452))),VLOOKUP(SMALL(Order_Form!$D:$D,1+($D452)),Order_Form!$C:$Q,6,FALSE)&gt;0),(VLOOKUP(SMALL(Order_Form!$D:$D,1+($D452)),Order_Form!$C:$Q,6,FALSE)),"")),"")</f>
        <v/>
      </c>
      <c r="H452" s="68" t="str">
        <f>IF(ISNUMBER(SMALL(Order_Form!$D:$D,1+($D452))),(VLOOKUP(SMALL(Order_Form!$D:$D,1+($D452)),Order_Form!$C:$Q,7,FALSE)),"")</f>
        <v/>
      </c>
      <c r="I452" s="61"/>
      <c r="J452" s="61"/>
      <c r="K452" s="61"/>
      <c r="L452" s="73" t="str">
        <f t="shared" si="92"/>
        <v/>
      </c>
      <c r="M452" s="64" t="str">
        <f t="shared" si="93"/>
        <v/>
      </c>
      <c r="N452" s="73" t="str">
        <f t="shared" si="84"/>
        <v/>
      </c>
      <c r="O452" s="73" t="str">
        <f t="shared" si="85"/>
        <v/>
      </c>
      <c r="P452" s="73" t="str">
        <f t="shared" si="86"/>
        <v/>
      </c>
      <c r="Q452" s="73" t="str">
        <f t="shared" si="87"/>
        <v/>
      </c>
      <c r="R452" s="73" t="str">
        <f t="shared" si="88"/>
        <v/>
      </c>
      <c r="S452" s="64" t="str">
        <f t="shared" si="94"/>
        <v/>
      </c>
      <c r="T452" s="107" t="str">
        <f t="shared" si="89"/>
        <v/>
      </c>
      <c r="U452" s="74" t="str">
        <f t="shared" si="90"/>
        <v/>
      </c>
      <c r="V452" s="74"/>
      <c r="W452" s="74"/>
      <c r="Z452" s="61">
        <f t="shared" si="91"/>
        <v>0</v>
      </c>
    </row>
    <row r="453" spans="2:26" ht="31.9" customHeight="1" x14ac:dyDescent="0.25">
      <c r="B453" s="61">
        <f t="shared" si="83"/>
        <v>0</v>
      </c>
      <c r="C453" s="61" t="str">
        <f t="shared" si="95"/>
        <v/>
      </c>
      <c r="D453" s="61">
        <v>439</v>
      </c>
      <c r="E453" s="61" t="str">
        <f>IF(ISNUMBER(SMALL(Order_Form!$D:$D,1+($D453))),(VLOOKUP(SMALL(Order_Form!$D:$D,1+($D453)),Order_Form!$C:$Q,3,FALSE)),"")</f>
        <v/>
      </c>
      <c r="G453" s="64" t="str">
        <f>IFERROR(IF(E453=2,$AF$1,IF(AND(ISNUMBER(SMALL(Order_Form!$D:$D,1+($D453))),VLOOKUP(SMALL(Order_Form!$D:$D,1+($D453)),Order_Form!$C:$Q,6,FALSE)&gt;0),(VLOOKUP(SMALL(Order_Form!$D:$D,1+($D453)),Order_Form!$C:$Q,6,FALSE)),"")),"")</f>
        <v/>
      </c>
      <c r="H453" s="68" t="str">
        <f>IF(ISNUMBER(SMALL(Order_Form!$D:$D,1+($D453))),(VLOOKUP(SMALL(Order_Form!$D:$D,1+($D453)),Order_Form!$C:$Q,7,FALSE)),"")</f>
        <v/>
      </c>
      <c r="I453" s="61"/>
      <c r="J453" s="61"/>
      <c r="K453" s="61"/>
      <c r="L453" s="73" t="str">
        <f t="shared" si="92"/>
        <v/>
      </c>
      <c r="M453" s="64" t="str">
        <f t="shared" si="93"/>
        <v/>
      </c>
      <c r="N453" s="73" t="str">
        <f t="shared" si="84"/>
        <v/>
      </c>
      <c r="O453" s="73" t="str">
        <f t="shared" si="85"/>
        <v/>
      </c>
      <c r="P453" s="73" t="str">
        <f t="shared" si="86"/>
        <v/>
      </c>
      <c r="Q453" s="73" t="str">
        <f t="shared" si="87"/>
        <v/>
      </c>
      <c r="R453" s="73" t="str">
        <f t="shared" si="88"/>
        <v/>
      </c>
      <c r="S453" s="64" t="str">
        <f t="shared" si="94"/>
        <v/>
      </c>
      <c r="T453" s="107" t="str">
        <f t="shared" si="89"/>
        <v/>
      </c>
      <c r="U453" s="74" t="str">
        <f t="shared" si="90"/>
        <v/>
      </c>
      <c r="V453" s="74"/>
      <c r="W453" s="74"/>
      <c r="Z453" s="61">
        <f t="shared" si="91"/>
        <v>0</v>
      </c>
    </row>
    <row r="454" spans="2:26" ht="31.9" customHeight="1" x14ac:dyDescent="0.25">
      <c r="B454" s="61">
        <f t="shared" si="83"/>
        <v>0</v>
      </c>
      <c r="C454" s="61" t="str">
        <f t="shared" si="95"/>
        <v/>
      </c>
      <c r="D454" s="61">
        <v>440</v>
      </c>
      <c r="E454" s="61" t="str">
        <f>IF(ISNUMBER(SMALL(Order_Form!$D:$D,1+($D454))),(VLOOKUP(SMALL(Order_Form!$D:$D,1+($D454)),Order_Form!$C:$Q,3,FALSE)),"")</f>
        <v/>
      </c>
      <c r="G454" s="64" t="str">
        <f>IFERROR(IF(E454=2,$AF$1,IF(AND(ISNUMBER(SMALL(Order_Form!$D:$D,1+($D454))),VLOOKUP(SMALL(Order_Form!$D:$D,1+($D454)),Order_Form!$C:$Q,6,FALSE)&gt;0),(VLOOKUP(SMALL(Order_Form!$D:$D,1+($D454)),Order_Form!$C:$Q,6,FALSE)),"")),"")</f>
        <v/>
      </c>
      <c r="H454" s="68" t="str">
        <f>IF(ISNUMBER(SMALL(Order_Form!$D:$D,1+($D454))),(VLOOKUP(SMALL(Order_Form!$D:$D,1+($D454)),Order_Form!$C:$Q,7,FALSE)),"")</f>
        <v/>
      </c>
      <c r="I454" s="61"/>
      <c r="J454" s="61"/>
      <c r="K454" s="61"/>
      <c r="L454" s="73" t="str">
        <f t="shared" si="92"/>
        <v/>
      </c>
      <c r="M454" s="64" t="str">
        <f t="shared" si="93"/>
        <v/>
      </c>
      <c r="N454" s="73" t="str">
        <f t="shared" si="84"/>
        <v/>
      </c>
      <c r="O454" s="73" t="str">
        <f t="shared" si="85"/>
        <v/>
      </c>
      <c r="P454" s="73" t="str">
        <f t="shared" si="86"/>
        <v/>
      </c>
      <c r="Q454" s="73" t="str">
        <f t="shared" si="87"/>
        <v/>
      </c>
      <c r="R454" s="73" t="str">
        <f t="shared" si="88"/>
        <v/>
      </c>
      <c r="S454" s="64" t="str">
        <f t="shared" si="94"/>
        <v/>
      </c>
      <c r="T454" s="107" t="str">
        <f t="shared" si="89"/>
        <v/>
      </c>
      <c r="U454" s="74" t="str">
        <f t="shared" si="90"/>
        <v/>
      </c>
      <c r="V454" s="74"/>
      <c r="W454" s="74"/>
      <c r="Z454" s="61">
        <f t="shared" si="91"/>
        <v>0</v>
      </c>
    </row>
    <row r="455" spans="2:26" ht="31.9" customHeight="1" x14ac:dyDescent="0.25">
      <c r="B455" s="61">
        <f t="shared" si="83"/>
        <v>0</v>
      </c>
      <c r="C455" s="61" t="str">
        <f t="shared" si="95"/>
        <v/>
      </c>
      <c r="D455" s="61">
        <v>441</v>
      </c>
      <c r="E455" s="61" t="str">
        <f>IF(ISNUMBER(SMALL(Order_Form!$D:$D,1+($D455))),(VLOOKUP(SMALL(Order_Form!$D:$D,1+($D455)),Order_Form!$C:$Q,3,FALSE)),"")</f>
        <v/>
      </c>
      <c r="G455" s="64" t="str">
        <f>IFERROR(IF(E455=2,$AF$1,IF(AND(ISNUMBER(SMALL(Order_Form!$D:$D,1+($D455))),VLOOKUP(SMALL(Order_Form!$D:$D,1+($D455)),Order_Form!$C:$Q,6,FALSE)&gt;0),(VLOOKUP(SMALL(Order_Form!$D:$D,1+($D455)),Order_Form!$C:$Q,6,FALSE)),"")),"")</f>
        <v/>
      </c>
      <c r="H455" s="68" t="str">
        <f>IF(ISNUMBER(SMALL(Order_Form!$D:$D,1+($D455))),(VLOOKUP(SMALL(Order_Form!$D:$D,1+($D455)),Order_Form!$C:$Q,7,FALSE)),"")</f>
        <v/>
      </c>
      <c r="I455" s="61"/>
      <c r="J455" s="61"/>
      <c r="K455" s="61"/>
      <c r="L455" s="73" t="str">
        <f t="shared" si="92"/>
        <v/>
      </c>
      <c r="M455" s="64" t="str">
        <f t="shared" si="93"/>
        <v/>
      </c>
      <c r="N455" s="73" t="str">
        <f t="shared" si="84"/>
        <v/>
      </c>
      <c r="O455" s="73" t="str">
        <f t="shared" si="85"/>
        <v/>
      </c>
      <c r="P455" s="73" t="str">
        <f t="shared" si="86"/>
        <v/>
      </c>
      <c r="Q455" s="73" t="str">
        <f t="shared" si="87"/>
        <v/>
      </c>
      <c r="R455" s="73" t="str">
        <f t="shared" si="88"/>
        <v/>
      </c>
      <c r="S455" s="64" t="str">
        <f t="shared" si="94"/>
        <v/>
      </c>
      <c r="T455" s="107" t="str">
        <f t="shared" si="89"/>
        <v/>
      </c>
      <c r="U455" s="74" t="str">
        <f t="shared" si="90"/>
        <v/>
      </c>
      <c r="V455" s="74"/>
      <c r="W455" s="74"/>
      <c r="Z455" s="61">
        <f t="shared" si="91"/>
        <v>0</v>
      </c>
    </row>
    <row r="456" spans="2:26" ht="31.9" customHeight="1" x14ac:dyDescent="0.25">
      <c r="B456" s="61">
        <f t="shared" si="83"/>
        <v>0</v>
      </c>
      <c r="C456" s="61" t="str">
        <f t="shared" si="95"/>
        <v/>
      </c>
      <c r="D456" s="61">
        <v>442</v>
      </c>
      <c r="E456" s="61" t="str">
        <f>IF(ISNUMBER(SMALL(Order_Form!$D:$D,1+($D456))),(VLOOKUP(SMALL(Order_Form!$D:$D,1+($D456)),Order_Form!$C:$Q,3,FALSE)),"")</f>
        <v/>
      </c>
      <c r="G456" s="64" t="str">
        <f>IFERROR(IF(E456=2,$AF$1,IF(AND(ISNUMBER(SMALL(Order_Form!$D:$D,1+($D456))),VLOOKUP(SMALL(Order_Form!$D:$D,1+($D456)),Order_Form!$C:$Q,6,FALSE)&gt;0),(VLOOKUP(SMALL(Order_Form!$D:$D,1+($D456)),Order_Form!$C:$Q,6,FALSE)),"")),"")</f>
        <v/>
      </c>
      <c r="H456" s="68" t="str">
        <f>IF(ISNUMBER(SMALL(Order_Form!$D:$D,1+($D456))),(VLOOKUP(SMALL(Order_Form!$D:$D,1+($D456)),Order_Form!$C:$Q,7,FALSE)),"")</f>
        <v/>
      </c>
      <c r="I456" s="61"/>
      <c r="J456" s="61"/>
      <c r="K456" s="61"/>
      <c r="L456" s="73" t="str">
        <f t="shared" si="92"/>
        <v/>
      </c>
      <c r="M456" s="64" t="str">
        <f t="shared" si="93"/>
        <v/>
      </c>
      <c r="N456" s="73" t="str">
        <f t="shared" si="84"/>
        <v/>
      </c>
      <c r="O456" s="73" t="str">
        <f t="shared" si="85"/>
        <v/>
      </c>
      <c r="P456" s="73" t="str">
        <f t="shared" si="86"/>
        <v/>
      </c>
      <c r="Q456" s="73" t="str">
        <f t="shared" si="87"/>
        <v/>
      </c>
      <c r="R456" s="73" t="str">
        <f t="shared" si="88"/>
        <v/>
      </c>
      <c r="S456" s="64" t="str">
        <f t="shared" si="94"/>
        <v/>
      </c>
      <c r="T456" s="107" t="str">
        <f t="shared" si="89"/>
        <v/>
      </c>
      <c r="U456" s="74" t="str">
        <f t="shared" si="90"/>
        <v/>
      </c>
      <c r="V456" s="74"/>
      <c r="W456" s="74"/>
      <c r="Z456" s="61">
        <f t="shared" si="91"/>
        <v>0</v>
      </c>
    </row>
    <row r="457" spans="2:26" ht="31.9" customHeight="1" x14ac:dyDescent="0.25">
      <c r="B457" s="61">
        <f t="shared" si="83"/>
        <v>0</v>
      </c>
      <c r="C457" s="61" t="str">
        <f t="shared" si="95"/>
        <v/>
      </c>
      <c r="D457" s="61">
        <v>443</v>
      </c>
      <c r="E457" s="61" t="str">
        <f>IF(ISNUMBER(SMALL(Order_Form!$D:$D,1+($D457))),(VLOOKUP(SMALL(Order_Form!$D:$D,1+($D457)),Order_Form!$C:$Q,3,FALSE)),"")</f>
        <v/>
      </c>
      <c r="G457" s="64" t="str">
        <f>IFERROR(IF(E457=2,$AF$1,IF(AND(ISNUMBER(SMALL(Order_Form!$D:$D,1+($D457))),VLOOKUP(SMALL(Order_Form!$D:$D,1+($D457)),Order_Form!$C:$Q,6,FALSE)&gt;0),(VLOOKUP(SMALL(Order_Form!$D:$D,1+($D457)),Order_Form!$C:$Q,6,FALSE)),"")),"")</f>
        <v/>
      </c>
      <c r="H457" s="68" t="str">
        <f>IF(ISNUMBER(SMALL(Order_Form!$D:$D,1+($D457))),(VLOOKUP(SMALL(Order_Form!$D:$D,1+($D457)),Order_Form!$C:$Q,7,FALSE)),"")</f>
        <v/>
      </c>
      <c r="I457" s="61"/>
      <c r="J457" s="61"/>
      <c r="K457" s="61"/>
      <c r="L457" s="73" t="str">
        <f t="shared" si="92"/>
        <v/>
      </c>
      <c r="M457" s="64" t="str">
        <f t="shared" si="93"/>
        <v/>
      </c>
      <c r="N457" s="73" t="str">
        <f t="shared" si="84"/>
        <v/>
      </c>
      <c r="O457" s="73" t="str">
        <f t="shared" si="85"/>
        <v/>
      </c>
      <c r="P457" s="73" t="str">
        <f t="shared" si="86"/>
        <v/>
      </c>
      <c r="Q457" s="73" t="str">
        <f t="shared" si="87"/>
        <v/>
      </c>
      <c r="R457" s="73" t="str">
        <f t="shared" si="88"/>
        <v/>
      </c>
      <c r="S457" s="64" t="str">
        <f t="shared" si="94"/>
        <v/>
      </c>
      <c r="T457" s="107" t="str">
        <f t="shared" si="89"/>
        <v/>
      </c>
      <c r="U457" s="74" t="str">
        <f t="shared" si="90"/>
        <v/>
      </c>
      <c r="V457" s="74"/>
      <c r="W457" s="74"/>
      <c r="Z457" s="61">
        <f t="shared" si="91"/>
        <v>0</v>
      </c>
    </row>
    <row r="458" spans="2:26" ht="31.9" customHeight="1" x14ac:dyDescent="0.25">
      <c r="B458" s="61">
        <f t="shared" si="83"/>
        <v>0</v>
      </c>
      <c r="C458" s="61" t="str">
        <f t="shared" si="95"/>
        <v/>
      </c>
      <c r="D458" s="61">
        <v>444</v>
      </c>
      <c r="E458" s="61" t="str">
        <f>IF(ISNUMBER(SMALL(Order_Form!$D:$D,1+($D458))),(VLOOKUP(SMALL(Order_Form!$D:$D,1+($D458)),Order_Form!$C:$Q,3,FALSE)),"")</f>
        <v/>
      </c>
      <c r="G458" s="64" t="str">
        <f>IFERROR(IF(E458=2,$AF$1,IF(AND(ISNUMBER(SMALL(Order_Form!$D:$D,1+($D458))),VLOOKUP(SMALL(Order_Form!$D:$D,1+($D458)),Order_Form!$C:$Q,6,FALSE)&gt;0),(VLOOKUP(SMALL(Order_Form!$D:$D,1+($D458)),Order_Form!$C:$Q,6,FALSE)),"")),"")</f>
        <v/>
      </c>
      <c r="H458" s="68" t="str">
        <f>IF(ISNUMBER(SMALL(Order_Form!$D:$D,1+($D458))),(VLOOKUP(SMALL(Order_Form!$D:$D,1+($D458)),Order_Form!$C:$Q,7,FALSE)),"")</f>
        <v/>
      </c>
      <c r="I458" s="61"/>
      <c r="J458" s="61"/>
      <c r="K458" s="61"/>
      <c r="L458" s="73" t="str">
        <f t="shared" si="92"/>
        <v/>
      </c>
      <c r="M458" s="64" t="str">
        <f t="shared" si="93"/>
        <v/>
      </c>
      <c r="N458" s="73" t="str">
        <f t="shared" si="84"/>
        <v/>
      </c>
      <c r="O458" s="73" t="str">
        <f t="shared" si="85"/>
        <v/>
      </c>
      <c r="P458" s="73" t="str">
        <f t="shared" si="86"/>
        <v/>
      </c>
      <c r="Q458" s="73" t="str">
        <f t="shared" si="87"/>
        <v/>
      </c>
      <c r="R458" s="73" t="str">
        <f t="shared" si="88"/>
        <v/>
      </c>
      <c r="S458" s="64" t="str">
        <f t="shared" si="94"/>
        <v/>
      </c>
      <c r="T458" s="107" t="str">
        <f t="shared" si="89"/>
        <v/>
      </c>
      <c r="U458" s="74" t="str">
        <f t="shared" si="90"/>
        <v/>
      </c>
      <c r="V458" s="74"/>
      <c r="W458" s="74"/>
      <c r="Z458" s="61">
        <f t="shared" si="91"/>
        <v>0</v>
      </c>
    </row>
    <row r="459" spans="2:26" ht="31.9" customHeight="1" x14ac:dyDescent="0.25">
      <c r="B459" s="61">
        <f t="shared" si="83"/>
        <v>0</v>
      </c>
      <c r="C459" s="61" t="str">
        <f t="shared" si="95"/>
        <v/>
      </c>
      <c r="D459" s="61">
        <v>445</v>
      </c>
      <c r="E459" s="61" t="str">
        <f>IF(ISNUMBER(SMALL(Order_Form!$D:$D,1+($D459))),(VLOOKUP(SMALL(Order_Form!$D:$D,1+($D459)),Order_Form!$C:$Q,3,FALSE)),"")</f>
        <v/>
      </c>
      <c r="G459" s="64" t="str">
        <f>IFERROR(IF(E459=2,$AF$1,IF(AND(ISNUMBER(SMALL(Order_Form!$D:$D,1+($D459))),VLOOKUP(SMALL(Order_Form!$D:$D,1+($D459)),Order_Form!$C:$Q,6,FALSE)&gt;0),(VLOOKUP(SMALL(Order_Form!$D:$D,1+($D459)),Order_Form!$C:$Q,6,FALSE)),"")),"")</f>
        <v/>
      </c>
      <c r="H459" s="68" t="str">
        <f>IF(ISNUMBER(SMALL(Order_Form!$D:$D,1+($D459))),(VLOOKUP(SMALL(Order_Form!$D:$D,1+($D459)),Order_Form!$C:$Q,7,FALSE)),"")</f>
        <v/>
      </c>
      <c r="I459" s="61"/>
      <c r="J459" s="61"/>
      <c r="K459" s="61"/>
      <c r="L459" s="73" t="str">
        <f t="shared" si="92"/>
        <v/>
      </c>
      <c r="M459" s="64" t="str">
        <f t="shared" si="93"/>
        <v/>
      </c>
      <c r="N459" s="73" t="str">
        <f t="shared" si="84"/>
        <v/>
      </c>
      <c r="O459" s="73" t="str">
        <f t="shared" si="85"/>
        <v/>
      </c>
      <c r="P459" s="73" t="str">
        <f t="shared" si="86"/>
        <v/>
      </c>
      <c r="Q459" s="73" t="str">
        <f t="shared" si="87"/>
        <v/>
      </c>
      <c r="R459" s="73" t="str">
        <f t="shared" si="88"/>
        <v/>
      </c>
      <c r="S459" s="64" t="str">
        <f t="shared" si="94"/>
        <v/>
      </c>
      <c r="T459" s="107" t="str">
        <f t="shared" si="89"/>
        <v/>
      </c>
      <c r="U459" s="74" t="str">
        <f t="shared" si="90"/>
        <v/>
      </c>
      <c r="V459" s="74"/>
      <c r="W459" s="74"/>
      <c r="Z459" s="61">
        <f t="shared" si="91"/>
        <v>0</v>
      </c>
    </row>
    <row r="460" spans="2:26" ht="31.9" customHeight="1" x14ac:dyDescent="0.25">
      <c r="B460" s="61">
        <f t="shared" si="83"/>
        <v>0</v>
      </c>
      <c r="C460" s="61" t="str">
        <f t="shared" si="95"/>
        <v/>
      </c>
      <c r="D460" s="61">
        <v>446</v>
      </c>
      <c r="E460" s="61" t="str">
        <f>IF(ISNUMBER(SMALL(Order_Form!$D:$D,1+($D460))),(VLOOKUP(SMALL(Order_Form!$D:$D,1+($D460)),Order_Form!$C:$Q,3,FALSE)),"")</f>
        <v/>
      </c>
      <c r="G460" s="64" t="str">
        <f>IFERROR(IF(E460=2,$AF$1,IF(AND(ISNUMBER(SMALL(Order_Form!$D:$D,1+($D460))),VLOOKUP(SMALL(Order_Form!$D:$D,1+($D460)),Order_Form!$C:$Q,6,FALSE)&gt;0),(VLOOKUP(SMALL(Order_Form!$D:$D,1+($D460)),Order_Form!$C:$Q,6,FALSE)),"")),"")</f>
        <v/>
      </c>
      <c r="H460" s="68" t="str">
        <f>IF(ISNUMBER(SMALL(Order_Form!$D:$D,1+($D460))),(VLOOKUP(SMALL(Order_Form!$D:$D,1+($D460)),Order_Form!$C:$Q,7,FALSE)),"")</f>
        <v/>
      </c>
      <c r="I460" s="61"/>
      <c r="J460" s="61"/>
      <c r="K460" s="61"/>
      <c r="L460" s="73" t="str">
        <f t="shared" si="92"/>
        <v/>
      </c>
      <c r="M460" s="64" t="str">
        <f t="shared" si="93"/>
        <v/>
      </c>
      <c r="N460" s="73" t="str">
        <f t="shared" si="84"/>
        <v/>
      </c>
      <c r="O460" s="73" t="str">
        <f t="shared" si="85"/>
        <v/>
      </c>
      <c r="P460" s="73" t="str">
        <f t="shared" si="86"/>
        <v/>
      </c>
      <c r="Q460" s="73" t="str">
        <f t="shared" si="87"/>
        <v/>
      </c>
      <c r="R460" s="73" t="str">
        <f t="shared" si="88"/>
        <v/>
      </c>
      <c r="S460" s="64" t="str">
        <f t="shared" si="94"/>
        <v/>
      </c>
      <c r="T460" s="107" t="str">
        <f t="shared" si="89"/>
        <v/>
      </c>
      <c r="U460" s="74" t="str">
        <f t="shared" si="90"/>
        <v/>
      </c>
      <c r="V460" s="74"/>
      <c r="W460" s="74"/>
      <c r="Z460" s="61">
        <f t="shared" si="91"/>
        <v>0</v>
      </c>
    </row>
    <row r="461" spans="2:26" ht="31.9" customHeight="1" x14ac:dyDescent="0.25">
      <c r="B461" s="61">
        <f t="shared" si="83"/>
        <v>0</v>
      </c>
      <c r="C461" s="61" t="str">
        <f t="shared" si="95"/>
        <v/>
      </c>
      <c r="D461" s="61">
        <v>447</v>
      </c>
      <c r="E461" s="61" t="str">
        <f>IF(ISNUMBER(SMALL(Order_Form!$D:$D,1+($D461))),(VLOOKUP(SMALL(Order_Form!$D:$D,1+($D461)),Order_Form!$C:$Q,3,FALSE)),"")</f>
        <v/>
      </c>
      <c r="G461" s="64" t="str">
        <f>IFERROR(IF(E461=2,$AF$1,IF(AND(ISNUMBER(SMALL(Order_Form!$D:$D,1+($D461))),VLOOKUP(SMALL(Order_Form!$D:$D,1+($D461)),Order_Form!$C:$Q,6,FALSE)&gt;0),(VLOOKUP(SMALL(Order_Form!$D:$D,1+($D461)),Order_Form!$C:$Q,6,FALSE)),"")),"")</f>
        <v/>
      </c>
      <c r="H461" s="68" t="str">
        <f>IF(ISNUMBER(SMALL(Order_Form!$D:$D,1+($D461))),(VLOOKUP(SMALL(Order_Form!$D:$D,1+($D461)),Order_Form!$C:$Q,7,FALSE)),"")</f>
        <v/>
      </c>
      <c r="I461" s="61"/>
      <c r="J461" s="61"/>
      <c r="K461" s="61"/>
      <c r="L461" s="73" t="str">
        <f t="shared" si="92"/>
        <v/>
      </c>
      <c r="M461" s="64" t="str">
        <f t="shared" si="93"/>
        <v/>
      </c>
      <c r="N461" s="73" t="str">
        <f t="shared" si="84"/>
        <v/>
      </c>
      <c r="O461" s="73" t="str">
        <f t="shared" si="85"/>
        <v/>
      </c>
      <c r="P461" s="73" t="str">
        <f t="shared" si="86"/>
        <v/>
      </c>
      <c r="Q461" s="73" t="str">
        <f t="shared" si="87"/>
        <v/>
      </c>
      <c r="R461" s="73" t="str">
        <f t="shared" si="88"/>
        <v/>
      </c>
      <c r="S461" s="64" t="str">
        <f t="shared" si="94"/>
        <v/>
      </c>
      <c r="T461" s="107" t="str">
        <f t="shared" si="89"/>
        <v/>
      </c>
      <c r="U461" s="74" t="str">
        <f t="shared" si="90"/>
        <v/>
      </c>
      <c r="V461" s="74"/>
      <c r="W461" s="74"/>
      <c r="Z461" s="61">
        <f t="shared" si="91"/>
        <v>0</v>
      </c>
    </row>
    <row r="462" spans="2:26" ht="31.9" customHeight="1" x14ac:dyDescent="0.25">
      <c r="B462" s="61">
        <f t="shared" ref="B462:B525" si="96">IF(AND(G462&gt;0,ISNONTEXT(G462)),1,0)</f>
        <v>0</v>
      </c>
      <c r="C462" s="61" t="str">
        <f t="shared" si="95"/>
        <v/>
      </c>
      <c r="D462" s="61">
        <v>448</v>
      </c>
      <c r="E462" s="61" t="str">
        <f>IF(ISNUMBER(SMALL(Order_Form!$D:$D,1+($D462))),(VLOOKUP(SMALL(Order_Form!$D:$D,1+($D462)),Order_Form!$C:$Q,3,FALSE)),"")</f>
        <v/>
      </c>
      <c r="G462" s="64" t="str">
        <f>IFERROR(IF(E462=2,$AF$1,IF(AND(ISNUMBER(SMALL(Order_Form!$D:$D,1+($D462))),VLOOKUP(SMALL(Order_Form!$D:$D,1+($D462)),Order_Form!$C:$Q,6,FALSE)&gt;0),(VLOOKUP(SMALL(Order_Form!$D:$D,1+($D462)),Order_Form!$C:$Q,6,FALSE)),"")),"")</f>
        <v/>
      </c>
      <c r="H462" s="68" t="str">
        <f>IF(ISNUMBER(SMALL(Order_Form!$D:$D,1+($D462))),(VLOOKUP(SMALL(Order_Form!$D:$D,1+($D462)),Order_Form!$C:$Q,7,FALSE)),"")</f>
        <v/>
      </c>
      <c r="I462" s="61"/>
      <c r="J462" s="61"/>
      <c r="K462" s="61"/>
      <c r="L462" s="73" t="str">
        <f t="shared" si="92"/>
        <v/>
      </c>
      <c r="M462" s="64" t="str">
        <f t="shared" si="93"/>
        <v/>
      </c>
      <c r="N462" s="73" t="str">
        <f t="shared" ref="N462:N525" si="97">IF($E462=2,$AH$1,"")</f>
        <v/>
      </c>
      <c r="O462" s="73" t="str">
        <f t="shared" ref="O462:O525" si="98">IF($E462=2,$AI$1,"")</f>
        <v/>
      </c>
      <c r="P462" s="73" t="str">
        <f t="shared" ref="P462:P525" si="99">IF($E462=2,$AK$1,"")</f>
        <v/>
      </c>
      <c r="Q462" s="73" t="str">
        <f t="shared" ref="Q462:Q525" si="100">IF($E462=2,$AL$1,"")</f>
        <v/>
      </c>
      <c r="R462" s="73" t="str">
        <f t="shared" ref="R462:R525" si="101">IF($E462=2,$AM$1,"")</f>
        <v/>
      </c>
      <c r="S462" s="64" t="str">
        <f t="shared" si="94"/>
        <v/>
      </c>
      <c r="T462" s="107" t="str">
        <f t="shared" ref="T462:T525" si="102">IF($E462=2,$AJ$1,"")</f>
        <v/>
      </c>
      <c r="U462" s="74" t="str">
        <f t="shared" ref="U462:U525" si="103">IF($E462=2,$AP$1,"")</f>
        <v/>
      </c>
      <c r="V462" s="74"/>
      <c r="W462" s="74"/>
      <c r="Z462" s="61">
        <f t="shared" ref="Z462:Z525" si="104">IF(OR(B462=1,E462=2),1,0)</f>
        <v>0</v>
      </c>
    </row>
    <row r="463" spans="2:26" ht="31.9" customHeight="1" x14ac:dyDescent="0.25">
      <c r="B463" s="61">
        <f t="shared" si="96"/>
        <v>0</v>
      </c>
      <c r="C463" s="61" t="str">
        <f t="shared" si="95"/>
        <v/>
      </c>
      <c r="D463" s="61">
        <v>449</v>
      </c>
      <c r="E463" s="61" t="str">
        <f>IF(ISNUMBER(SMALL(Order_Form!$D:$D,1+($D463))),(VLOOKUP(SMALL(Order_Form!$D:$D,1+($D463)),Order_Form!$C:$Q,3,FALSE)),"")</f>
        <v/>
      </c>
      <c r="G463" s="64" t="str">
        <f>IFERROR(IF(E463=2,$AF$1,IF(AND(ISNUMBER(SMALL(Order_Form!$D:$D,1+($D463))),VLOOKUP(SMALL(Order_Form!$D:$D,1+($D463)),Order_Form!$C:$Q,6,FALSE)&gt;0),(VLOOKUP(SMALL(Order_Form!$D:$D,1+($D463)),Order_Form!$C:$Q,6,FALSE)),"")),"")</f>
        <v/>
      </c>
      <c r="H463" s="68" t="str">
        <f>IF(ISNUMBER(SMALL(Order_Form!$D:$D,1+($D463))),(VLOOKUP(SMALL(Order_Form!$D:$D,1+($D463)),Order_Form!$C:$Q,7,FALSE)),"")</f>
        <v/>
      </c>
      <c r="I463" s="61"/>
      <c r="J463" s="61"/>
      <c r="K463" s="61"/>
      <c r="L463" s="73" t="str">
        <f t="shared" si="92"/>
        <v/>
      </c>
      <c r="M463" s="64" t="str">
        <f t="shared" si="93"/>
        <v/>
      </c>
      <c r="N463" s="73" t="str">
        <f t="shared" si="97"/>
        <v/>
      </c>
      <c r="O463" s="73" t="str">
        <f t="shared" si="98"/>
        <v/>
      </c>
      <c r="P463" s="73" t="str">
        <f t="shared" si="99"/>
        <v/>
      </c>
      <c r="Q463" s="73" t="str">
        <f t="shared" si="100"/>
        <v/>
      </c>
      <c r="R463" s="73" t="str">
        <f t="shared" si="101"/>
        <v/>
      </c>
      <c r="S463" s="64" t="str">
        <f t="shared" si="94"/>
        <v/>
      </c>
      <c r="T463" s="107" t="str">
        <f t="shared" si="102"/>
        <v/>
      </c>
      <c r="U463" s="74" t="str">
        <f t="shared" si="103"/>
        <v/>
      </c>
      <c r="V463" s="74"/>
      <c r="W463" s="74"/>
      <c r="Z463" s="61">
        <f t="shared" si="104"/>
        <v>0</v>
      </c>
    </row>
    <row r="464" spans="2:26" ht="31.9" customHeight="1" x14ac:dyDescent="0.25">
      <c r="B464" s="61">
        <f t="shared" si="96"/>
        <v>0</v>
      </c>
      <c r="C464" s="61" t="str">
        <f t="shared" si="95"/>
        <v/>
      </c>
      <c r="D464" s="61">
        <v>450</v>
      </c>
      <c r="E464" s="61" t="str">
        <f>IF(ISNUMBER(SMALL(Order_Form!$D:$D,1+($D464))),(VLOOKUP(SMALL(Order_Form!$D:$D,1+($D464)),Order_Form!$C:$Q,3,FALSE)),"")</f>
        <v/>
      </c>
      <c r="G464" s="64" t="str">
        <f>IFERROR(IF(E464=2,$AF$1,IF(AND(ISNUMBER(SMALL(Order_Form!$D:$D,1+($D464))),VLOOKUP(SMALL(Order_Form!$D:$D,1+($D464)),Order_Form!$C:$Q,6,FALSE)&gt;0),(VLOOKUP(SMALL(Order_Form!$D:$D,1+($D464)),Order_Form!$C:$Q,6,FALSE)),"")),"")</f>
        <v/>
      </c>
      <c r="H464" s="68" t="str">
        <f>IF(ISNUMBER(SMALL(Order_Form!$D:$D,1+($D464))),(VLOOKUP(SMALL(Order_Form!$D:$D,1+($D464)),Order_Form!$C:$Q,7,FALSE)),"")</f>
        <v/>
      </c>
      <c r="I464" s="61"/>
      <c r="J464" s="61"/>
      <c r="K464" s="61"/>
      <c r="L464" s="73" t="str">
        <f t="shared" si="92"/>
        <v/>
      </c>
      <c r="M464" s="64" t="str">
        <f t="shared" si="93"/>
        <v/>
      </c>
      <c r="N464" s="73" t="str">
        <f t="shared" si="97"/>
        <v/>
      </c>
      <c r="O464" s="73" t="str">
        <f t="shared" si="98"/>
        <v/>
      </c>
      <c r="P464" s="73" t="str">
        <f t="shared" si="99"/>
        <v/>
      </c>
      <c r="Q464" s="73" t="str">
        <f t="shared" si="100"/>
        <v/>
      </c>
      <c r="R464" s="73" t="str">
        <f t="shared" si="101"/>
        <v/>
      </c>
      <c r="S464" s="64" t="str">
        <f t="shared" si="94"/>
        <v/>
      </c>
      <c r="T464" s="107" t="str">
        <f t="shared" si="102"/>
        <v/>
      </c>
      <c r="U464" s="74" t="str">
        <f t="shared" si="103"/>
        <v/>
      </c>
      <c r="V464" s="74"/>
      <c r="W464" s="74"/>
      <c r="Z464" s="61">
        <f t="shared" si="104"/>
        <v>0</v>
      </c>
    </row>
    <row r="465" spans="2:26" ht="31.9" customHeight="1" x14ac:dyDescent="0.25">
      <c r="B465" s="61">
        <f t="shared" si="96"/>
        <v>0</v>
      </c>
      <c r="C465" s="61" t="str">
        <f t="shared" si="95"/>
        <v/>
      </c>
      <c r="D465" s="61">
        <v>451</v>
      </c>
      <c r="E465" s="61" t="str">
        <f>IF(ISNUMBER(SMALL(Order_Form!$D:$D,1+($D465))),(VLOOKUP(SMALL(Order_Form!$D:$D,1+($D465)),Order_Form!$C:$Q,3,FALSE)),"")</f>
        <v/>
      </c>
      <c r="G465" s="64" t="str">
        <f>IFERROR(IF(E465=2,$AF$1,IF(AND(ISNUMBER(SMALL(Order_Form!$D:$D,1+($D465))),VLOOKUP(SMALL(Order_Form!$D:$D,1+($D465)),Order_Form!$C:$Q,6,FALSE)&gt;0),(VLOOKUP(SMALL(Order_Form!$D:$D,1+($D465)),Order_Form!$C:$Q,6,FALSE)),"")),"")</f>
        <v/>
      </c>
      <c r="H465" s="68" t="str">
        <f>IF(ISNUMBER(SMALL(Order_Form!$D:$D,1+($D465))),(VLOOKUP(SMALL(Order_Form!$D:$D,1+($D465)),Order_Form!$C:$Q,7,FALSE)),"")</f>
        <v/>
      </c>
      <c r="I465" s="61"/>
      <c r="J465" s="61"/>
      <c r="K465" s="61"/>
      <c r="L465" s="73" t="str">
        <f t="shared" si="92"/>
        <v/>
      </c>
      <c r="M465" s="64" t="str">
        <f t="shared" si="93"/>
        <v/>
      </c>
      <c r="N465" s="73" t="str">
        <f t="shared" si="97"/>
        <v/>
      </c>
      <c r="O465" s="73" t="str">
        <f t="shared" si="98"/>
        <v/>
      </c>
      <c r="P465" s="73" t="str">
        <f t="shared" si="99"/>
        <v/>
      </c>
      <c r="Q465" s="73" t="str">
        <f t="shared" si="100"/>
        <v/>
      </c>
      <c r="R465" s="73" t="str">
        <f t="shared" si="101"/>
        <v/>
      </c>
      <c r="S465" s="64" t="str">
        <f t="shared" si="94"/>
        <v/>
      </c>
      <c r="T465" s="107" t="str">
        <f t="shared" si="102"/>
        <v/>
      </c>
      <c r="U465" s="74" t="str">
        <f t="shared" si="103"/>
        <v/>
      </c>
      <c r="V465" s="74"/>
      <c r="W465" s="74"/>
      <c r="Z465" s="61">
        <f t="shared" si="104"/>
        <v>0</v>
      </c>
    </row>
    <row r="466" spans="2:26" ht="31.9" customHeight="1" x14ac:dyDescent="0.25">
      <c r="B466" s="61">
        <f t="shared" si="96"/>
        <v>0</v>
      </c>
      <c r="C466" s="61" t="str">
        <f t="shared" si="95"/>
        <v/>
      </c>
      <c r="D466" s="61">
        <v>452</v>
      </c>
      <c r="E466" s="61" t="str">
        <f>IF(ISNUMBER(SMALL(Order_Form!$D:$D,1+($D466))),(VLOOKUP(SMALL(Order_Form!$D:$D,1+($D466)),Order_Form!$C:$Q,3,FALSE)),"")</f>
        <v/>
      </c>
      <c r="G466" s="64" t="str">
        <f>IFERROR(IF(E466=2,$AF$1,IF(AND(ISNUMBER(SMALL(Order_Form!$D:$D,1+($D466))),VLOOKUP(SMALL(Order_Form!$D:$D,1+($D466)),Order_Form!$C:$Q,6,FALSE)&gt;0),(VLOOKUP(SMALL(Order_Form!$D:$D,1+($D466)),Order_Form!$C:$Q,6,FALSE)),"")),"")</f>
        <v/>
      </c>
      <c r="H466" s="68" t="str">
        <f>IF(ISNUMBER(SMALL(Order_Form!$D:$D,1+($D466))),(VLOOKUP(SMALL(Order_Form!$D:$D,1+($D466)),Order_Form!$C:$Q,7,FALSE)),"")</f>
        <v/>
      </c>
      <c r="I466" s="61"/>
      <c r="J466" s="61"/>
      <c r="K466" s="61"/>
      <c r="L466" s="73" t="str">
        <f t="shared" si="92"/>
        <v/>
      </c>
      <c r="M466" s="64" t="str">
        <f t="shared" si="93"/>
        <v/>
      </c>
      <c r="N466" s="73" t="str">
        <f t="shared" si="97"/>
        <v/>
      </c>
      <c r="O466" s="73" t="str">
        <f t="shared" si="98"/>
        <v/>
      </c>
      <c r="P466" s="73" t="str">
        <f t="shared" si="99"/>
        <v/>
      </c>
      <c r="Q466" s="73" t="str">
        <f t="shared" si="100"/>
        <v/>
      </c>
      <c r="R466" s="73" t="str">
        <f t="shared" si="101"/>
        <v/>
      </c>
      <c r="S466" s="64" t="str">
        <f t="shared" si="94"/>
        <v/>
      </c>
      <c r="T466" s="107" t="str">
        <f t="shared" si="102"/>
        <v/>
      </c>
      <c r="U466" s="74" t="str">
        <f t="shared" si="103"/>
        <v/>
      </c>
      <c r="V466" s="74"/>
      <c r="W466" s="74"/>
      <c r="Z466" s="61">
        <f t="shared" si="104"/>
        <v>0</v>
      </c>
    </row>
    <row r="467" spans="2:26" ht="31.9" customHeight="1" x14ac:dyDescent="0.25">
      <c r="B467" s="61">
        <f t="shared" si="96"/>
        <v>0</v>
      </c>
      <c r="C467" s="61" t="str">
        <f t="shared" si="95"/>
        <v/>
      </c>
      <c r="D467" s="61">
        <v>453</v>
      </c>
      <c r="E467" s="61" t="str">
        <f>IF(ISNUMBER(SMALL(Order_Form!$D:$D,1+($D467))),(VLOOKUP(SMALL(Order_Form!$D:$D,1+($D467)),Order_Form!$C:$Q,3,FALSE)),"")</f>
        <v/>
      </c>
      <c r="G467" s="64" t="str">
        <f>IFERROR(IF(E467=2,$AF$1,IF(AND(ISNUMBER(SMALL(Order_Form!$D:$D,1+($D467))),VLOOKUP(SMALL(Order_Form!$D:$D,1+($D467)),Order_Form!$C:$Q,6,FALSE)&gt;0),(VLOOKUP(SMALL(Order_Form!$D:$D,1+($D467)),Order_Form!$C:$Q,6,FALSE)),"")),"")</f>
        <v/>
      </c>
      <c r="H467" s="68" t="str">
        <f>IF(ISNUMBER(SMALL(Order_Form!$D:$D,1+($D467))),(VLOOKUP(SMALL(Order_Form!$D:$D,1+($D467)),Order_Form!$C:$Q,7,FALSE)),"")</f>
        <v/>
      </c>
      <c r="I467" s="61"/>
      <c r="J467" s="61"/>
      <c r="K467" s="61"/>
      <c r="L467" s="73" t="str">
        <f t="shared" ref="L467:L530" si="105">IF(AND(E467=1,E468=0),"In",IF($E467=2,$AG$1,""))</f>
        <v/>
      </c>
      <c r="M467" s="64" t="str">
        <f t="shared" ref="M467:M530" si="106">IFERROR(IF(AND(E467=1,E468=0),"Used",IF($E467=2,$AN$1,IF(ISBLANK(G467),"",IF(ISNUMBER(L467),G467-L467,"")))),"")</f>
        <v/>
      </c>
      <c r="N467" s="73" t="str">
        <f t="shared" si="97"/>
        <v/>
      </c>
      <c r="O467" s="73" t="str">
        <f t="shared" si="98"/>
        <v/>
      </c>
      <c r="P467" s="73" t="str">
        <f t="shared" si="99"/>
        <v/>
      </c>
      <c r="Q467" s="73" t="str">
        <f t="shared" si="100"/>
        <v/>
      </c>
      <c r="R467" s="73" t="str">
        <f t="shared" si="101"/>
        <v/>
      </c>
      <c r="S467" s="64" t="str">
        <f t="shared" ref="S467:S530" si="107">IF(AND(E467=1,E468=0),"Tracked",IF($E467=2,$AO$1,IF(ISNUMBER(L467),SUM(N467:R467),"")))</f>
        <v/>
      </c>
      <c r="T467" s="107" t="str">
        <f t="shared" si="102"/>
        <v/>
      </c>
      <c r="U467" s="74" t="str">
        <f t="shared" si="103"/>
        <v/>
      </c>
      <c r="V467" s="74"/>
      <c r="W467" s="74"/>
      <c r="Z467" s="61">
        <f t="shared" si="104"/>
        <v>0</v>
      </c>
    </row>
    <row r="468" spans="2:26" ht="31.9" customHeight="1" x14ac:dyDescent="0.25">
      <c r="B468" s="61">
        <f t="shared" si="96"/>
        <v>0</v>
      </c>
      <c r="C468" s="61" t="str">
        <f t="shared" si="95"/>
        <v/>
      </c>
      <c r="D468" s="61">
        <v>454</v>
      </c>
      <c r="E468" s="61" t="str">
        <f>IF(ISNUMBER(SMALL(Order_Form!$D:$D,1+($D468))),(VLOOKUP(SMALL(Order_Form!$D:$D,1+($D468)),Order_Form!$C:$Q,3,FALSE)),"")</f>
        <v/>
      </c>
      <c r="G468" s="64" t="str">
        <f>IFERROR(IF(E468=2,$AF$1,IF(AND(ISNUMBER(SMALL(Order_Form!$D:$D,1+($D468))),VLOOKUP(SMALL(Order_Form!$D:$D,1+($D468)),Order_Form!$C:$Q,6,FALSE)&gt;0),(VLOOKUP(SMALL(Order_Form!$D:$D,1+($D468)),Order_Form!$C:$Q,6,FALSE)),"")),"")</f>
        <v/>
      </c>
      <c r="H468" s="68" t="str">
        <f>IF(ISNUMBER(SMALL(Order_Form!$D:$D,1+($D468))),(VLOOKUP(SMALL(Order_Form!$D:$D,1+($D468)),Order_Form!$C:$Q,7,FALSE)),"")</f>
        <v/>
      </c>
      <c r="I468" s="61"/>
      <c r="J468" s="61"/>
      <c r="K468" s="61"/>
      <c r="L468" s="73" t="str">
        <f t="shared" si="105"/>
        <v/>
      </c>
      <c r="M468" s="64" t="str">
        <f t="shared" si="106"/>
        <v/>
      </c>
      <c r="N468" s="73" t="str">
        <f t="shared" si="97"/>
        <v/>
      </c>
      <c r="O468" s="73" t="str">
        <f t="shared" si="98"/>
        <v/>
      </c>
      <c r="P468" s="73" t="str">
        <f t="shared" si="99"/>
        <v/>
      </c>
      <c r="Q468" s="73" t="str">
        <f t="shared" si="100"/>
        <v/>
      </c>
      <c r="R468" s="73" t="str">
        <f t="shared" si="101"/>
        <v/>
      </c>
      <c r="S468" s="64" t="str">
        <f t="shared" si="107"/>
        <v/>
      </c>
      <c r="T468" s="107" t="str">
        <f t="shared" si="102"/>
        <v/>
      </c>
      <c r="U468" s="74" t="str">
        <f t="shared" si="103"/>
        <v/>
      </c>
      <c r="V468" s="74"/>
      <c r="W468" s="74"/>
      <c r="Z468" s="61">
        <f t="shared" si="104"/>
        <v>0</v>
      </c>
    </row>
    <row r="469" spans="2:26" ht="31.9" customHeight="1" x14ac:dyDescent="0.25">
      <c r="B469" s="61">
        <f t="shared" si="96"/>
        <v>0</v>
      </c>
      <c r="C469" s="61" t="str">
        <f t="shared" si="95"/>
        <v/>
      </c>
      <c r="D469" s="61">
        <v>455</v>
      </c>
      <c r="E469" s="61" t="str">
        <f>IF(ISNUMBER(SMALL(Order_Form!$D:$D,1+($D469))),(VLOOKUP(SMALL(Order_Form!$D:$D,1+($D469)),Order_Form!$C:$Q,3,FALSE)),"")</f>
        <v/>
      </c>
      <c r="G469" s="64" t="str">
        <f>IFERROR(IF(E469=2,$AF$1,IF(AND(ISNUMBER(SMALL(Order_Form!$D:$D,1+($D469))),VLOOKUP(SMALL(Order_Form!$D:$D,1+($D469)),Order_Form!$C:$Q,6,FALSE)&gt;0),(VLOOKUP(SMALL(Order_Form!$D:$D,1+($D469)),Order_Form!$C:$Q,6,FALSE)),"")),"")</f>
        <v/>
      </c>
      <c r="H469" s="68" t="str">
        <f>IF(ISNUMBER(SMALL(Order_Form!$D:$D,1+($D469))),(VLOOKUP(SMALL(Order_Form!$D:$D,1+($D469)),Order_Form!$C:$Q,7,FALSE)),"")</f>
        <v/>
      </c>
      <c r="I469" s="61"/>
      <c r="J469" s="61"/>
      <c r="K469" s="61"/>
      <c r="L469" s="73" t="str">
        <f t="shared" si="105"/>
        <v/>
      </c>
      <c r="M469" s="64" t="str">
        <f t="shared" si="106"/>
        <v/>
      </c>
      <c r="N469" s="73" t="str">
        <f t="shared" si="97"/>
        <v/>
      </c>
      <c r="O469" s="73" t="str">
        <f t="shared" si="98"/>
        <v/>
      </c>
      <c r="P469" s="73" t="str">
        <f t="shared" si="99"/>
        <v/>
      </c>
      <c r="Q469" s="73" t="str">
        <f t="shared" si="100"/>
        <v/>
      </c>
      <c r="R469" s="73" t="str">
        <f t="shared" si="101"/>
        <v/>
      </c>
      <c r="S469" s="64" t="str">
        <f t="shared" si="107"/>
        <v/>
      </c>
      <c r="T469" s="107" t="str">
        <f t="shared" si="102"/>
        <v/>
      </c>
      <c r="U469" s="74" t="str">
        <f t="shared" si="103"/>
        <v/>
      </c>
      <c r="V469" s="74"/>
      <c r="W469" s="74"/>
      <c r="Z469" s="61">
        <f t="shared" si="104"/>
        <v>0</v>
      </c>
    </row>
    <row r="470" spans="2:26" ht="31.9" customHeight="1" x14ac:dyDescent="0.25">
      <c r="B470" s="61">
        <f t="shared" si="96"/>
        <v>0</v>
      </c>
      <c r="C470" s="61" t="str">
        <f t="shared" ref="C470:C533" si="108">IF(B470=1,D470,"")</f>
        <v/>
      </c>
      <c r="D470" s="61">
        <v>456</v>
      </c>
      <c r="E470" s="61" t="str">
        <f>IF(ISNUMBER(SMALL(Order_Form!$D:$D,1+($D470))),(VLOOKUP(SMALL(Order_Form!$D:$D,1+($D470)),Order_Form!$C:$Q,3,FALSE)),"")</f>
        <v/>
      </c>
      <c r="G470" s="64" t="str">
        <f>IFERROR(IF(E470=2,$AF$1,IF(AND(ISNUMBER(SMALL(Order_Form!$D:$D,1+($D470))),VLOOKUP(SMALL(Order_Form!$D:$D,1+($D470)),Order_Form!$C:$Q,6,FALSE)&gt;0),(VLOOKUP(SMALL(Order_Form!$D:$D,1+($D470)),Order_Form!$C:$Q,6,FALSE)),"")),"")</f>
        <v/>
      </c>
      <c r="H470" s="68" t="str">
        <f>IF(ISNUMBER(SMALL(Order_Form!$D:$D,1+($D470))),(VLOOKUP(SMALL(Order_Form!$D:$D,1+($D470)),Order_Form!$C:$Q,7,FALSE)),"")</f>
        <v/>
      </c>
      <c r="I470" s="61"/>
      <c r="J470" s="61"/>
      <c r="K470" s="61"/>
      <c r="L470" s="73" t="str">
        <f t="shared" si="105"/>
        <v/>
      </c>
      <c r="M470" s="64" t="str">
        <f t="shared" si="106"/>
        <v/>
      </c>
      <c r="N470" s="73" t="str">
        <f t="shared" si="97"/>
        <v/>
      </c>
      <c r="O470" s="73" t="str">
        <f t="shared" si="98"/>
        <v/>
      </c>
      <c r="P470" s="73" t="str">
        <f t="shared" si="99"/>
        <v/>
      </c>
      <c r="Q470" s="73" t="str">
        <f t="shared" si="100"/>
        <v/>
      </c>
      <c r="R470" s="73" t="str">
        <f t="shared" si="101"/>
        <v/>
      </c>
      <c r="S470" s="64" t="str">
        <f t="shared" si="107"/>
        <v/>
      </c>
      <c r="T470" s="107" t="str">
        <f t="shared" si="102"/>
        <v/>
      </c>
      <c r="U470" s="74" t="str">
        <f t="shared" si="103"/>
        <v/>
      </c>
      <c r="V470" s="74"/>
      <c r="W470" s="74"/>
      <c r="Z470" s="61">
        <f t="shared" si="104"/>
        <v>0</v>
      </c>
    </row>
    <row r="471" spans="2:26" ht="31.9" customHeight="1" x14ac:dyDescent="0.25">
      <c r="B471" s="61">
        <f t="shared" si="96"/>
        <v>0</v>
      </c>
      <c r="C471" s="61" t="str">
        <f t="shared" si="108"/>
        <v/>
      </c>
      <c r="D471" s="61">
        <v>457</v>
      </c>
      <c r="E471" s="61" t="str">
        <f>IF(ISNUMBER(SMALL(Order_Form!$D:$D,1+($D471))),(VLOOKUP(SMALL(Order_Form!$D:$D,1+($D471)),Order_Form!$C:$Q,3,FALSE)),"")</f>
        <v/>
      </c>
      <c r="G471" s="64" t="str">
        <f>IFERROR(IF(E471=2,$AF$1,IF(AND(ISNUMBER(SMALL(Order_Form!$D:$D,1+($D471))),VLOOKUP(SMALL(Order_Form!$D:$D,1+($D471)),Order_Form!$C:$Q,6,FALSE)&gt;0),(VLOOKUP(SMALL(Order_Form!$D:$D,1+($D471)),Order_Form!$C:$Q,6,FALSE)),"")),"")</f>
        <v/>
      </c>
      <c r="H471" s="68" t="str">
        <f>IF(ISNUMBER(SMALL(Order_Form!$D:$D,1+($D471))),(VLOOKUP(SMALL(Order_Form!$D:$D,1+($D471)),Order_Form!$C:$Q,7,FALSE)),"")</f>
        <v/>
      </c>
      <c r="I471" s="61"/>
      <c r="J471" s="61"/>
      <c r="K471" s="61"/>
      <c r="L471" s="73" t="str">
        <f t="shared" si="105"/>
        <v/>
      </c>
      <c r="M471" s="64" t="str">
        <f t="shared" si="106"/>
        <v/>
      </c>
      <c r="N471" s="73" t="str">
        <f t="shared" si="97"/>
        <v/>
      </c>
      <c r="O471" s="73" t="str">
        <f t="shared" si="98"/>
        <v/>
      </c>
      <c r="P471" s="73" t="str">
        <f t="shared" si="99"/>
        <v/>
      </c>
      <c r="Q471" s="73" t="str">
        <f t="shared" si="100"/>
        <v/>
      </c>
      <c r="R471" s="73" t="str">
        <f t="shared" si="101"/>
        <v/>
      </c>
      <c r="S471" s="64" t="str">
        <f t="shared" si="107"/>
        <v/>
      </c>
      <c r="T471" s="107" t="str">
        <f t="shared" si="102"/>
        <v/>
      </c>
      <c r="U471" s="74" t="str">
        <f t="shared" si="103"/>
        <v/>
      </c>
      <c r="V471" s="74"/>
      <c r="W471" s="74"/>
      <c r="Z471" s="61">
        <f t="shared" si="104"/>
        <v>0</v>
      </c>
    </row>
    <row r="472" spans="2:26" ht="31.9" customHeight="1" x14ac:dyDescent="0.25">
      <c r="B472" s="61">
        <f t="shared" si="96"/>
        <v>0</v>
      </c>
      <c r="C472" s="61" t="str">
        <f t="shared" si="108"/>
        <v/>
      </c>
      <c r="D472" s="61">
        <v>458</v>
      </c>
      <c r="E472" s="61" t="str">
        <f>IF(ISNUMBER(SMALL(Order_Form!$D:$D,1+($D472))),(VLOOKUP(SMALL(Order_Form!$D:$D,1+($D472)),Order_Form!$C:$Q,3,FALSE)),"")</f>
        <v/>
      </c>
      <c r="G472" s="64" t="str">
        <f>IFERROR(IF(E472=2,$AF$1,IF(AND(ISNUMBER(SMALL(Order_Form!$D:$D,1+($D472))),VLOOKUP(SMALL(Order_Form!$D:$D,1+($D472)),Order_Form!$C:$Q,6,FALSE)&gt;0),(VLOOKUP(SMALL(Order_Form!$D:$D,1+($D472)),Order_Form!$C:$Q,6,FALSE)),"")),"")</f>
        <v/>
      </c>
      <c r="H472" s="68" t="str">
        <f>IF(ISNUMBER(SMALL(Order_Form!$D:$D,1+($D472))),(VLOOKUP(SMALL(Order_Form!$D:$D,1+($D472)),Order_Form!$C:$Q,7,FALSE)),"")</f>
        <v/>
      </c>
      <c r="I472" s="61"/>
      <c r="J472" s="61"/>
      <c r="K472" s="61"/>
      <c r="L472" s="73" t="str">
        <f t="shared" si="105"/>
        <v/>
      </c>
      <c r="M472" s="64" t="str">
        <f t="shared" si="106"/>
        <v/>
      </c>
      <c r="N472" s="73" t="str">
        <f t="shared" si="97"/>
        <v/>
      </c>
      <c r="O472" s="73" t="str">
        <f t="shared" si="98"/>
        <v/>
      </c>
      <c r="P472" s="73" t="str">
        <f t="shared" si="99"/>
        <v/>
      </c>
      <c r="Q472" s="73" t="str">
        <f t="shared" si="100"/>
        <v/>
      </c>
      <c r="R472" s="73" t="str">
        <f t="shared" si="101"/>
        <v/>
      </c>
      <c r="S472" s="64" t="str">
        <f t="shared" si="107"/>
        <v/>
      </c>
      <c r="T472" s="107" t="str">
        <f t="shared" si="102"/>
        <v/>
      </c>
      <c r="U472" s="74" t="str">
        <f t="shared" si="103"/>
        <v/>
      </c>
      <c r="V472" s="74"/>
      <c r="W472" s="74"/>
      <c r="Z472" s="61">
        <f t="shared" si="104"/>
        <v>0</v>
      </c>
    </row>
    <row r="473" spans="2:26" ht="31.9" customHeight="1" x14ac:dyDescent="0.25">
      <c r="B473" s="61">
        <f t="shared" si="96"/>
        <v>0</v>
      </c>
      <c r="C473" s="61" t="str">
        <f t="shared" si="108"/>
        <v/>
      </c>
      <c r="D473" s="61">
        <v>459</v>
      </c>
      <c r="E473" s="61" t="str">
        <f>IF(ISNUMBER(SMALL(Order_Form!$D:$D,1+($D473))),(VLOOKUP(SMALL(Order_Form!$D:$D,1+($D473)),Order_Form!$C:$Q,3,FALSE)),"")</f>
        <v/>
      </c>
      <c r="G473" s="64" t="str">
        <f>IFERROR(IF(E473=2,$AF$1,IF(AND(ISNUMBER(SMALL(Order_Form!$D:$D,1+($D473))),VLOOKUP(SMALL(Order_Form!$D:$D,1+($D473)),Order_Form!$C:$Q,6,FALSE)&gt;0),(VLOOKUP(SMALL(Order_Form!$D:$D,1+($D473)),Order_Form!$C:$Q,6,FALSE)),"")),"")</f>
        <v/>
      </c>
      <c r="H473" s="68" t="str">
        <f>IF(ISNUMBER(SMALL(Order_Form!$D:$D,1+($D473))),(VLOOKUP(SMALL(Order_Form!$D:$D,1+($D473)),Order_Form!$C:$Q,7,FALSE)),"")</f>
        <v/>
      </c>
      <c r="I473" s="61"/>
      <c r="J473" s="61"/>
      <c r="K473" s="61"/>
      <c r="L473" s="73" t="str">
        <f t="shared" si="105"/>
        <v/>
      </c>
      <c r="M473" s="64" t="str">
        <f t="shared" si="106"/>
        <v/>
      </c>
      <c r="N473" s="73" t="str">
        <f t="shared" si="97"/>
        <v/>
      </c>
      <c r="O473" s="73" t="str">
        <f t="shared" si="98"/>
        <v/>
      </c>
      <c r="P473" s="73" t="str">
        <f t="shared" si="99"/>
        <v/>
      </c>
      <c r="Q473" s="73" t="str">
        <f t="shared" si="100"/>
        <v/>
      </c>
      <c r="R473" s="73" t="str">
        <f t="shared" si="101"/>
        <v/>
      </c>
      <c r="S473" s="64" t="str">
        <f t="shared" si="107"/>
        <v/>
      </c>
      <c r="T473" s="107" t="str">
        <f t="shared" si="102"/>
        <v/>
      </c>
      <c r="U473" s="74" t="str">
        <f t="shared" si="103"/>
        <v/>
      </c>
      <c r="V473" s="74"/>
      <c r="W473" s="74"/>
      <c r="Z473" s="61">
        <f t="shared" si="104"/>
        <v>0</v>
      </c>
    </row>
    <row r="474" spans="2:26" ht="31.9" customHeight="1" x14ac:dyDescent="0.25">
      <c r="B474" s="61">
        <f t="shared" si="96"/>
        <v>0</v>
      </c>
      <c r="C474" s="61" t="str">
        <f t="shared" si="108"/>
        <v/>
      </c>
      <c r="D474" s="61">
        <v>460</v>
      </c>
      <c r="E474" s="61" t="str">
        <f>IF(ISNUMBER(SMALL(Order_Form!$D:$D,1+($D474))),(VLOOKUP(SMALL(Order_Form!$D:$D,1+($D474)),Order_Form!$C:$Q,3,FALSE)),"")</f>
        <v/>
      </c>
      <c r="G474" s="64" t="str">
        <f>IFERROR(IF(E474=2,$AF$1,IF(AND(ISNUMBER(SMALL(Order_Form!$D:$D,1+($D474))),VLOOKUP(SMALL(Order_Form!$D:$D,1+($D474)),Order_Form!$C:$Q,6,FALSE)&gt;0),(VLOOKUP(SMALL(Order_Form!$D:$D,1+($D474)),Order_Form!$C:$Q,6,FALSE)),"")),"")</f>
        <v/>
      </c>
      <c r="H474" s="68" t="str">
        <f>IF(ISNUMBER(SMALL(Order_Form!$D:$D,1+($D474))),(VLOOKUP(SMALL(Order_Form!$D:$D,1+($D474)),Order_Form!$C:$Q,7,FALSE)),"")</f>
        <v/>
      </c>
      <c r="I474" s="61"/>
      <c r="J474" s="61"/>
      <c r="K474" s="61"/>
      <c r="L474" s="73" t="str">
        <f t="shared" si="105"/>
        <v/>
      </c>
      <c r="M474" s="64" t="str">
        <f t="shared" si="106"/>
        <v/>
      </c>
      <c r="N474" s="73" t="str">
        <f t="shared" si="97"/>
        <v/>
      </c>
      <c r="O474" s="73" t="str">
        <f t="shared" si="98"/>
        <v/>
      </c>
      <c r="P474" s="73" t="str">
        <f t="shared" si="99"/>
        <v/>
      </c>
      <c r="Q474" s="73" t="str">
        <f t="shared" si="100"/>
        <v/>
      </c>
      <c r="R474" s="73" t="str">
        <f t="shared" si="101"/>
        <v/>
      </c>
      <c r="S474" s="64" t="str">
        <f t="shared" si="107"/>
        <v/>
      </c>
      <c r="T474" s="107" t="str">
        <f t="shared" si="102"/>
        <v/>
      </c>
      <c r="U474" s="74" t="str">
        <f t="shared" si="103"/>
        <v/>
      </c>
      <c r="V474" s="74"/>
      <c r="W474" s="74"/>
      <c r="Z474" s="61">
        <f t="shared" si="104"/>
        <v>0</v>
      </c>
    </row>
    <row r="475" spans="2:26" ht="31.9" customHeight="1" x14ac:dyDescent="0.25">
      <c r="B475" s="61">
        <f t="shared" si="96"/>
        <v>0</v>
      </c>
      <c r="C475" s="61" t="str">
        <f t="shared" si="108"/>
        <v/>
      </c>
      <c r="D475" s="61">
        <v>461</v>
      </c>
      <c r="E475" s="61" t="str">
        <f>IF(ISNUMBER(SMALL(Order_Form!$D:$D,1+($D475))),(VLOOKUP(SMALL(Order_Form!$D:$D,1+($D475)),Order_Form!$C:$Q,3,FALSE)),"")</f>
        <v/>
      </c>
      <c r="G475" s="64" t="str">
        <f>IFERROR(IF(E475=2,$AF$1,IF(AND(ISNUMBER(SMALL(Order_Form!$D:$D,1+($D475))),VLOOKUP(SMALL(Order_Form!$D:$D,1+($D475)),Order_Form!$C:$Q,6,FALSE)&gt;0),(VLOOKUP(SMALL(Order_Form!$D:$D,1+($D475)),Order_Form!$C:$Q,6,FALSE)),"")),"")</f>
        <v/>
      </c>
      <c r="H475" s="68" t="str">
        <f>IF(ISNUMBER(SMALL(Order_Form!$D:$D,1+($D475))),(VLOOKUP(SMALL(Order_Form!$D:$D,1+($D475)),Order_Form!$C:$Q,7,FALSE)),"")</f>
        <v/>
      </c>
      <c r="I475" s="61"/>
      <c r="J475" s="61"/>
      <c r="K475" s="61"/>
      <c r="L475" s="73" t="str">
        <f t="shared" si="105"/>
        <v/>
      </c>
      <c r="M475" s="64" t="str">
        <f t="shared" si="106"/>
        <v/>
      </c>
      <c r="N475" s="73" t="str">
        <f t="shared" si="97"/>
        <v/>
      </c>
      <c r="O475" s="73" t="str">
        <f t="shared" si="98"/>
        <v/>
      </c>
      <c r="P475" s="73" t="str">
        <f t="shared" si="99"/>
        <v/>
      </c>
      <c r="Q475" s="73" t="str">
        <f t="shared" si="100"/>
        <v/>
      </c>
      <c r="R475" s="73" t="str">
        <f t="shared" si="101"/>
        <v/>
      </c>
      <c r="S475" s="64" t="str">
        <f t="shared" si="107"/>
        <v/>
      </c>
      <c r="T475" s="107" t="str">
        <f t="shared" si="102"/>
        <v/>
      </c>
      <c r="U475" s="74" t="str">
        <f t="shared" si="103"/>
        <v/>
      </c>
      <c r="V475" s="74"/>
      <c r="W475" s="74"/>
      <c r="Z475" s="61">
        <f t="shared" si="104"/>
        <v>0</v>
      </c>
    </row>
    <row r="476" spans="2:26" ht="31.9" customHeight="1" x14ac:dyDescent="0.25">
      <c r="B476" s="61">
        <f t="shared" si="96"/>
        <v>0</v>
      </c>
      <c r="C476" s="61" t="str">
        <f t="shared" si="108"/>
        <v/>
      </c>
      <c r="D476" s="61">
        <v>462</v>
      </c>
      <c r="E476" s="61" t="str">
        <f>IF(ISNUMBER(SMALL(Order_Form!$D:$D,1+($D476))),(VLOOKUP(SMALL(Order_Form!$D:$D,1+($D476)),Order_Form!$C:$Q,3,FALSE)),"")</f>
        <v/>
      </c>
      <c r="G476" s="64" t="str">
        <f>IFERROR(IF(E476=2,$AF$1,IF(AND(ISNUMBER(SMALL(Order_Form!$D:$D,1+($D476))),VLOOKUP(SMALL(Order_Form!$D:$D,1+($D476)),Order_Form!$C:$Q,6,FALSE)&gt;0),(VLOOKUP(SMALL(Order_Form!$D:$D,1+($D476)),Order_Form!$C:$Q,6,FALSE)),"")),"")</f>
        <v/>
      </c>
      <c r="H476" s="68" t="str">
        <f>IF(ISNUMBER(SMALL(Order_Form!$D:$D,1+($D476))),(VLOOKUP(SMALL(Order_Form!$D:$D,1+($D476)),Order_Form!$C:$Q,7,FALSE)),"")</f>
        <v/>
      </c>
      <c r="I476" s="61"/>
      <c r="J476" s="61"/>
      <c r="K476" s="61"/>
      <c r="L476" s="73" t="str">
        <f t="shared" si="105"/>
        <v/>
      </c>
      <c r="M476" s="64" t="str">
        <f t="shared" si="106"/>
        <v/>
      </c>
      <c r="N476" s="73" t="str">
        <f t="shared" si="97"/>
        <v/>
      </c>
      <c r="O476" s="73" t="str">
        <f t="shared" si="98"/>
        <v/>
      </c>
      <c r="P476" s="73" t="str">
        <f t="shared" si="99"/>
        <v/>
      </c>
      <c r="Q476" s="73" t="str">
        <f t="shared" si="100"/>
        <v/>
      </c>
      <c r="R476" s="73" t="str">
        <f t="shared" si="101"/>
        <v/>
      </c>
      <c r="S476" s="64" t="str">
        <f t="shared" si="107"/>
        <v/>
      </c>
      <c r="T476" s="107" t="str">
        <f t="shared" si="102"/>
        <v/>
      </c>
      <c r="U476" s="74" t="str">
        <f t="shared" si="103"/>
        <v/>
      </c>
      <c r="V476" s="74"/>
      <c r="W476" s="74"/>
      <c r="Z476" s="61">
        <f t="shared" si="104"/>
        <v>0</v>
      </c>
    </row>
    <row r="477" spans="2:26" ht="31.9" customHeight="1" x14ac:dyDescent="0.25">
      <c r="B477" s="61">
        <f t="shared" si="96"/>
        <v>0</v>
      </c>
      <c r="C477" s="61" t="str">
        <f t="shared" si="108"/>
        <v/>
      </c>
      <c r="D477" s="61">
        <v>463</v>
      </c>
      <c r="E477" s="61" t="str">
        <f>IF(ISNUMBER(SMALL(Order_Form!$D:$D,1+($D477))),(VLOOKUP(SMALL(Order_Form!$D:$D,1+($D477)),Order_Form!$C:$Q,3,FALSE)),"")</f>
        <v/>
      </c>
      <c r="G477" s="64" t="str">
        <f>IFERROR(IF(E477=2,$AF$1,IF(AND(ISNUMBER(SMALL(Order_Form!$D:$D,1+($D477))),VLOOKUP(SMALL(Order_Form!$D:$D,1+($D477)),Order_Form!$C:$Q,6,FALSE)&gt;0),(VLOOKUP(SMALL(Order_Form!$D:$D,1+($D477)),Order_Form!$C:$Q,6,FALSE)),"")),"")</f>
        <v/>
      </c>
      <c r="H477" s="68" t="str">
        <f>IF(ISNUMBER(SMALL(Order_Form!$D:$D,1+($D477))),(VLOOKUP(SMALL(Order_Form!$D:$D,1+($D477)),Order_Form!$C:$Q,7,FALSE)),"")</f>
        <v/>
      </c>
      <c r="I477" s="61"/>
      <c r="J477" s="61"/>
      <c r="K477" s="61"/>
      <c r="L477" s="73" t="str">
        <f t="shared" si="105"/>
        <v/>
      </c>
      <c r="M477" s="64" t="str">
        <f t="shared" si="106"/>
        <v/>
      </c>
      <c r="N477" s="73" t="str">
        <f t="shared" si="97"/>
        <v/>
      </c>
      <c r="O477" s="73" t="str">
        <f t="shared" si="98"/>
        <v/>
      </c>
      <c r="P477" s="73" t="str">
        <f t="shared" si="99"/>
        <v/>
      </c>
      <c r="Q477" s="73" t="str">
        <f t="shared" si="100"/>
        <v/>
      </c>
      <c r="R477" s="73" t="str">
        <f t="shared" si="101"/>
        <v/>
      </c>
      <c r="S477" s="64" t="str">
        <f t="shared" si="107"/>
        <v/>
      </c>
      <c r="T477" s="107" t="str">
        <f t="shared" si="102"/>
        <v/>
      </c>
      <c r="U477" s="74" t="str">
        <f t="shared" si="103"/>
        <v/>
      </c>
      <c r="V477" s="74"/>
      <c r="W477" s="74"/>
      <c r="Z477" s="61">
        <f t="shared" si="104"/>
        <v>0</v>
      </c>
    </row>
    <row r="478" spans="2:26" ht="31.9" customHeight="1" x14ac:dyDescent="0.25">
      <c r="B478" s="61">
        <f t="shared" si="96"/>
        <v>0</v>
      </c>
      <c r="C478" s="61" t="str">
        <f t="shared" si="108"/>
        <v/>
      </c>
      <c r="D478" s="61">
        <v>464</v>
      </c>
      <c r="E478" s="61" t="str">
        <f>IF(ISNUMBER(SMALL(Order_Form!$D:$D,1+($D478))),(VLOOKUP(SMALL(Order_Form!$D:$D,1+($D478)),Order_Form!$C:$Q,3,FALSE)),"")</f>
        <v/>
      </c>
      <c r="G478" s="64" t="str">
        <f>IFERROR(IF(E478=2,$AF$1,IF(AND(ISNUMBER(SMALL(Order_Form!$D:$D,1+($D478))),VLOOKUP(SMALL(Order_Form!$D:$D,1+($D478)),Order_Form!$C:$Q,6,FALSE)&gt;0),(VLOOKUP(SMALL(Order_Form!$D:$D,1+($D478)),Order_Form!$C:$Q,6,FALSE)),"")),"")</f>
        <v/>
      </c>
      <c r="H478" s="68" t="str">
        <f>IF(ISNUMBER(SMALL(Order_Form!$D:$D,1+($D478))),(VLOOKUP(SMALL(Order_Form!$D:$D,1+($D478)),Order_Form!$C:$Q,7,FALSE)),"")</f>
        <v/>
      </c>
      <c r="I478" s="61"/>
      <c r="J478" s="61"/>
      <c r="K478" s="61"/>
      <c r="L478" s="73" t="str">
        <f t="shared" si="105"/>
        <v/>
      </c>
      <c r="M478" s="64" t="str">
        <f t="shared" si="106"/>
        <v/>
      </c>
      <c r="N478" s="73" t="str">
        <f t="shared" si="97"/>
        <v/>
      </c>
      <c r="O478" s="73" t="str">
        <f t="shared" si="98"/>
        <v/>
      </c>
      <c r="P478" s="73" t="str">
        <f t="shared" si="99"/>
        <v/>
      </c>
      <c r="Q478" s="73" t="str">
        <f t="shared" si="100"/>
        <v/>
      </c>
      <c r="R478" s="73" t="str">
        <f t="shared" si="101"/>
        <v/>
      </c>
      <c r="S478" s="64" t="str">
        <f t="shared" si="107"/>
        <v/>
      </c>
      <c r="T478" s="107" t="str">
        <f t="shared" si="102"/>
        <v/>
      </c>
      <c r="U478" s="74" t="str">
        <f t="shared" si="103"/>
        <v/>
      </c>
      <c r="V478" s="74"/>
      <c r="W478" s="74"/>
      <c r="Z478" s="61">
        <f t="shared" si="104"/>
        <v>0</v>
      </c>
    </row>
    <row r="479" spans="2:26" ht="31.9" customHeight="1" x14ac:dyDescent="0.25">
      <c r="B479" s="61">
        <f t="shared" si="96"/>
        <v>0</v>
      </c>
      <c r="C479" s="61" t="str">
        <f t="shared" si="108"/>
        <v/>
      </c>
      <c r="D479" s="61">
        <v>465</v>
      </c>
      <c r="E479" s="61" t="str">
        <f>IF(ISNUMBER(SMALL(Order_Form!$D:$D,1+($D479))),(VLOOKUP(SMALL(Order_Form!$D:$D,1+($D479)),Order_Form!$C:$Q,3,FALSE)),"")</f>
        <v/>
      </c>
      <c r="G479" s="64" t="str">
        <f>IFERROR(IF(E479=2,$AF$1,IF(AND(ISNUMBER(SMALL(Order_Form!$D:$D,1+($D479))),VLOOKUP(SMALL(Order_Form!$D:$D,1+($D479)),Order_Form!$C:$Q,6,FALSE)&gt;0),(VLOOKUP(SMALL(Order_Form!$D:$D,1+($D479)),Order_Form!$C:$Q,6,FALSE)),"")),"")</f>
        <v/>
      </c>
      <c r="H479" s="68" t="str">
        <f>IF(ISNUMBER(SMALL(Order_Form!$D:$D,1+($D479))),(VLOOKUP(SMALL(Order_Form!$D:$D,1+($D479)),Order_Form!$C:$Q,7,FALSE)),"")</f>
        <v/>
      </c>
      <c r="I479" s="61"/>
      <c r="J479" s="61"/>
      <c r="K479" s="61"/>
      <c r="L479" s="73" t="str">
        <f t="shared" si="105"/>
        <v/>
      </c>
      <c r="M479" s="64" t="str">
        <f t="shared" si="106"/>
        <v/>
      </c>
      <c r="N479" s="73" t="str">
        <f t="shared" si="97"/>
        <v/>
      </c>
      <c r="O479" s="73" t="str">
        <f t="shared" si="98"/>
        <v/>
      </c>
      <c r="P479" s="73" t="str">
        <f t="shared" si="99"/>
        <v/>
      </c>
      <c r="Q479" s="73" t="str">
        <f t="shared" si="100"/>
        <v/>
      </c>
      <c r="R479" s="73" t="str">
        <f t="shared" si="101"/>
        <v/>
      </c>
      <c r="S479" s="64" t="str">
        <f t="shared" si="107"/>
        <v/>
      </c>
      <c r="T479" s="107" t="str">
        <f t="shared" si="102"/>
        <v/>
      </c>
      <c r="U479" s="74" t="str">
        <f t="shared" si="103"/>
        <v/>
      </c>
      <c r="V479" s="74"/>
      <c r="W479" s="74"/>
      <c r="Z479" s="61">
        <f t="shared" si="104"/>
        <v>0</v>
      </c>
    </row>
    <row r="480" spans="2:26" ht="31.9" customHeight="1" x14ac:dyDescent="0.25">
      <c r="B480" s="61">
        <f t="shared" si="96"/>
        <v>0</v>
      </c>
      <c r="C480" s="61" t="str">
        <f t="shared" si="108"/>
        <v/>
      </c>
      <c r="D480" s="61">
        <v>466</v>
      </c>
      <c r="E480" s="61" t="str">
        <f>IF(ISNUMBER(SMALL(Order_Form!$D:$D,1+($D480))),(VLOOKUP(SMALL(Order_Form!$D:$D,1+($D480)),Order_Form!$C:$Q,3,FALSE)),"")</f>
        <v/>
      </c>
      <c r="G480" s="64" t="str">
        <f>IFERROR(IF(E480=2,$AF$1,IF(AND(ISNUMBER(SMALL(Order_Form!$D:$D,1+($D480))),VLOOKUP(SMALL(Order_Form!$D:$D,1+($D480)),Order_Form!$C:$Q,6,FALSE)&gt;0),(VLOOKUP(SMALL(Order_Form!$D:$D,1+($D480)),Order_Form!$C:$Q,6,FALSE)),"")),"")</f>
        <v/>
      </c>
      <c r="H480" s="68" t="str">
        <f>IF(ISNUMBER(SMALL(Order_Form!$D:$D,1+($D480))),(VLOOKUP(SMALL(Order_Form!$D:$D,1+($D480)),Order_Form!$C:$Q,7,FALSE)),"")</f>
        <v/>
      </c>
      <c r="I480" s="61"/>
      <c r="J480" s="61"/>
      <c r="K480" s="61"/>
      <c r="L480" s="73" t="str">
        <f t="shared" si="105"/>
        <v/>
      </c>
      <c r="M480" s="64" t="str">
        <f t="shared" si="106"/>
        <v/>
      </c>
      <c r="N480" s="73" t="str">
        <f t="shared" si="97"/>
        <v/>
      </c>
      <c r="O480" s="73" t="str">
        <f t="shared" si="98"/>
        <v/>
      </c>
      <c r="P480" s="73" t="str">
        <f t="shared" si="99"/>
        <v/>
      </c>
      <c r="Q480" s="73" t="str">
        <f t="shared" si="100"/>
        <v/>
      </c>
      <c r="R480" s="73" t="str">
        <f t="shared" si="101"/>
        <v/>
      </c>
      <c r="S480" s="64" t="str">
        <f t="shared" si="107"/>
        <v/>
      </c>
      <c r="T480" s="107" t="str">
        <f t="shared" si="102"/>
        <v/>
      </c>
      <c r="U480" s="74" t="str">
        <f t="shared" si="103"/>
        <v/>
      </c>
      <c r="V480" s="74"/>
      <c r="W480" s="74"/>
      <c r="Z480" s="61">
        <f t="shared" si="104"/>
        <v>0</v>
      </c>
    </row>
    <row r="481" spans="2:26" ht="31.9" customHeight="1" x14ac:dyDescent="0.25">
      <c r="B481" s="61">
        <f t="shared" si="96"/>
        <v>0</v>
      </c>
      <c r="C481" s="61" t="str">
        <f t="shared" si="108"/>
        <v/>
      </c>
      <c r="D481" s="61">
        <v>467</v>
      </c>
      <c r="E481" s="61" t="str">
        <f>IF(ISNUMBER(SMALL(Order_Form!$D:$D,1+($D481))),(VLOOKUP(SMALL(Order_Form!$D:$D,1+($D481)),Order_Form!$C:$Q,3,FALSE)),"")</f>
        <v/>
      </c>
      <c r="G481" s="64" t="str">
        <f>IFERROR(IF(E481=2,$AF$1,IF(AND(ISNUMBER(SMALL(Order_Form!$D:$D,1+($D481))),VLOOKUP(SMALL(Order_Form!$D:$D,1+($D481)),Order_Form!$C:$Q,6,FALSE)&gt;0),(VLOOKUP(SMALL(Order_Form!$D:$D,1+($D481)),Order_Form!$C:$Q,6,FALSE)),"")),"")</f>
        <v/>
      </c>
      <c r="H481" s="68" t="str">
        <f>IF(ISNUMBER(SMALL(Order_Form!$D:$D,1+($D481))),(VLOOKUP(SMALL(Order_Form!$D:$D,1+($D481)),Order_Form!$C:$Q,7,FALSE)),"")</f>
        <v/>
      </c>
      <c r="I481" s="61"/>
      <c r="J481" s="61"/>
      <c r="K481" s="61"/>
      <c r="L481" s="73" t="str">
        <f t="shared" si="105"/>
        <v/>
      </c>
      <c r="M481" s="64" t="str">
        <f t="shared" si="106"/>
        <v/>
      </c>
      <c r="N481" s="73" t="str">
        <f t="shared" si="97"/>
        <v/>
      </c>
      <c r="O481" s="73" t="str">
        <f t="shared" si="98"/>
        <v/>
      </c>
      <c r="P481" s="73" t="str">
        <f t="shared" si="99"/>
        <v/>
      </c>
      <c r="Q481" s="73" t="str">
        <f t="shared" si="100"/>
        <v/>
      </c>
      <c r="R481" s="73" t="str">
        <f t="shared" si="101"/>
        <v/>
      </c>
      <c r="S481" s="64" t="str">
        <f t="shared" si="107"/>
        <v/>
      </c>
      <c r="T481" s="107" t="str">
        <f t="shared" si="102"/>
        <v/>
      </c>
      <c r="U481" s="74" t="str">
        <f t="shared" si="103"/>
        <v/>
      </c>
      <c r="V481" s="74"/>
      <c r="W481" s="74"/>
      <c r="Z481" s="61">
        <f t="shared" si="104"/>
        <v>0</v>
      </c>
    </row>
    <row r="482" spans="2:26" ht="31.9" customHeight="1" x14ac:dyDescent="0.25">
      <c r="B482" s="61">
        <f t="shared" si="96"/>
        <v>0</v>
      </c>
      <c r="C482" s="61" t="str">
        <f t="shared" si="108"/>
        <v/>
      </c>
      <c r="D482" s="61">
        <v>468</v>
      </c>
      <c r="E482" s="61" t="str">
        <f>IF(ISNUMBER(SMALL(Order_Form!$D:$D,1+($D482))),(VLOOKUP(SMALL(Order_Form!$D:$D,1+($D482)),Order_Form!$C:$Q,3,FALSE)),"")</f>
        <v/>
      </c>
      <c r="G482" s="64" t="str">
        <f>IFERROR(IF(E482=2,$AF$1,IF(AND(ISNUMBER(SMALL(Order_Form!$D:$D,1+($D482))),VLOOKUP(SMALL(Order_Form!$D:$D,1+($D482)),Order_Form!$C:$Q,6,FALSE)&gt;0),(VLOOKUP(SMALL(Order_Form!$D:$D,1+($D482)),Order_Form!$C:$Q,6,FALSE)),"")),"")</f>
        <v/>
      </c>
      <c r="H482" s="68" t="str">
        <f>IF(ISNUMBER(SMALL(Order_Form!$D:$D,1+($D482))),(VLOOKUP(SMALL(Order_Form!$D:$D,1+($D482)),Order_Form!$C:$Q,7,FALSE)),"")</f>
        <v/>
      </c>
      <c r="I482" s="61"/>
      <c r="J482" s="61"/>
      <c r="K482" s="61"/>
      <c r="L482" s="73" t="str">
        <f t="shared" si="105"/>
        <v/>
      </c>
      <c r="M482" s="64" t="str">
        <f t="shared" si="106"/>
        <v/>
      </c>
      <c r="N482" s="73" t="str">
        <f t="shared" si="97"/>
        <v/>
      </c>
      <c r="O482" s="73" t="str">
        <f t="shared" si="98"/>
        <v/>
      </c>
      <c r="P482" s="73" t="str">
        <f t="shared" si="99"/>
        <v/>
      </c>
      <c r="Q482" s="73" t="str">
        <f t="shared" si="100"/>
        <v/>
      </c>
      <c r="R482" s="73" t="str">
        <f t="shared" si="101"/>
        <v/>
      </c>
      <c r="S482" s="64" t="str">
        <f t="shared" si="107"/>
        <v/>
      </c>
      <c r="T482" s="107" t="str">
        <f t="shared" si="102"/>
        <v/>
      </c>
      <c r="U482" s="74" t="str">
        <f t="shared" si="103"/>
        <v/>
      </c>
      <c r="V482" s="74"/>
      <c r="W482" s="74"/>
      <c r="Z482" s="61">
        <f t="shared" si="104"/>
        <v>0</v>
      </c>
    </row>
    <row r="483" spans="2:26" ht="31.9" customHeight="1" x14ac:dyDescent="0.25">
      <c r="B483" s="61">
        <f t="shared" si="96"/>
        <v>0</v>
      </c>
      <c r="C483" s="61" t="str">
        <f t="shared" si="108"/>
        <v/>
      </c>
      <c r="D483" s="61">
        <v>469</v>
      </c>
      <c r="E483" s="61" t="str">
        <f>IF(ISNUMBER(SMALL(Order_Form!$D:$D,1+($D483))),(VLOOKUP(SMALL(Order_Form!$D:$D,1+($D483)),Order_Form!$C:$Q,3,FALSE)),"")</f>
        <v/>
      </c>
      <c r="G483" s="64" t="str">
        <f>IFERROR(IF(E483=2,$AF$1,IF(AND(ISNUMBER(SMALL(Order_Form!$D:$D,1+($D483))),VLOOKUP(SMALL(Order_Form!$D:$D,1+($D483)),Order_Form!$C:$Q,6,FALSE)&gt;0),(VLOOKUP(SMALL(Order_Form!$D:$D,1+($D483)),Order_Form!$C:$Q,6,FALSE)),"")),"")</f>
        <v/>
      </c>
      <c r="H483" s="68" t="str">
        <f>IF(ISNUMBER(SMALL(Order_Form!$D:$D,1+($D483))),(VLOOKUP(SMALL(Order_Form!$D:$D,1+($D483)),Order_Form!$C:$Q,7,FALSE)),"")</f>
        <v/>
      </c>
      <c r="I483" s="61"/>
      <c r="J483" s="61"/>
      <c r="K483" s="61"/>
      <c r="L483" s="73" t="str">
        <f t="shared" si="105"/>
        <v/>
      </c>
      <c r="M483" s="64" t="str">
        <f t="shared" si="106"/>
        <v/>
      </c>
      <c r="N483" s="73" t="str">
        <f t="shared" si="97"/>
        <v/>
      </c>
      <c r="O483" s="73" t="str">
        <f t="shared" si="98"/>
        <v/>
      </c>
      <c r="P483" s="73" t="str">
        <f t="shared" si="99"/>
        <v/>
      </c>
      <c r="Q483" s="73" t="str">
        <f t="shared" si="100"/>
        <v/>
      </c>
      <c r="R483" s="73" t="str">
        <f t="shared" si="101"/>
        <v/>
      </c>
      <c r="S483" s="64" t="str">
        <f t="shared" si="107"/>
        <v/>
      </c>
      <c r="T483" s="107" t="str">
        <f t="shared" si="102"/>
        <v/>
      </c>
      <c r="U483" s="74" t="str">
        <f t="shared" si="103"/>
        <v/>
      </c>
      <c r="V483" s="74"/>
      <c r="W483" s="74"/>
      <c r="Z483" s="61">
        <f t="shared" si="104"/>
        <v>0</v>
      </c>
    </row>
    <row r="484" spans="2:26" ht="31.9" customHeight="1" x14ac:dyDescent="0.25">
      <c r="B484" s="61">
        <f t="shared" si="96"/>
        <v>0</v>
      </c>
      <c r="C484" s="61" t="str">
        <f t="shared" si="108"/>
        <v/>
      </c>
      <c r="D484" s="61">
        <v>470</v>
      </c>
      <c r="E484" s="61" t="str">
        <f>IF(ISNUMBER(SMALL(Order_Form!$D:$D,1+($D484))),(VLOOKUP(SMALL(Order_Form!$D:$D,1+($D484)),Order_Form!$C:$Q,3,FALSE)),"")</f>
        <v/>
      </c>
      <c r="G484" s="64" t="str">
        <f>IFERROR(IF(E484=2,$AF$1,IF(AND(ISNUMBER(SMALL(Order_Form!$D:$D,1+($D484))),VLOOKUP(SMALL(Order_Form!$D:$D,1+($D484)),Order_Form!$C:$Q,6,FALSE)&gt;0),(VLOOKUP(SMALL(Order_Form!$D:$D,1+($D484)),Order_Form!$C:$Q,6,FALSE)),"")),"")</f>
        <v/>
      </c>
      <c r="H484" s="68" t="str">
        <f>IF(ISNUMBER(SMALL(Order_Form!$D:$D,1+($D484))),(VLOOKUP(SMALL(Order_Form!$D:$D,1+($D484)),Order_Form!$C:$Q,7,FALSE)),"")</f>
        <v/>
      </c>
      <c r="I484" s="61"/>
      <c r="J484" s="61"/>
      <c r="K484" s="61"/>
      <c r="L484" s="73" t="str">
        <f t="shared" si="105"/>
        <v/>
      </c>
      <c r="M484" s="64" t="str">
        <f t="shared" si="106"/>
        <v/>
      </c>
      <c r="N484" s="73" t="str">
        <f t="shared" si="97"/>
        <v/>
      </c>
      <c r="O484" s="73" t="str">
        <f t="shared" si="98"/>
        <v/>
      </c>
      <c r="P484" s="73" t="str">
        <f t="shared" si="99"/>
        <v/>
      </c>
      <c r="Q484" s="73" t="str">
        <f t="shared" si="100"/>
        <v/>
      </c>
      <c r="R484" s="73" t="str">
        <f t="shared" si="101"/>
        <v/>
      </c>
      <c r="S484" s="64" t="str">
        <f t="shared" si="107"/>
        <v/>
      </c>
      <c r="T484" s="107" t="str">
        <f t="shared" si="102"/>
        <v/>
      </c>
      <c r="U484" s="74" t="str">
        <f t="shared" si="103"/>
        <v/>
      </c>
      <c r="V484" s="74"/>
      <c r="W484" s="74"/>
      <c r="Z484" s="61">
        <f t="shared" si="104"/>
        <v>0</v>
      </c>
    </row>
    <row r="485" spans="2:26" ht="31.9" customHeight="1" x14ac:dyDescent="0.25">
      <c r="B485" s="61">
        <f t="shared" si="96"/>
        <v>0</v>
      </c>
      <c r="C485" s="61" t="str">
        <f t="shared" si="108"/>
        <v/>
      </c>
      <c r="D485" s="61">
        <v>471</v>
      </c>
      <c r="E485" s="61" t="str">
        <f>IF(ISNUMBER(SMALL(Order_Form!$D:$D,1+($D485))),(VLOOKUP(SMALL(Order_Form!$D:$D,1+($D485)),Order_Form!$C:$Q,3,FALSE)),"")</f>
        <v/>
      </c>
      <c r="G485" s="64" t="str">
        <f>IFERROR(IF(E485=2,$AF$1,IF(AND(ISNUMBER(SMALL(Order_Form!$D:$D,1+($D485))),VLOOKUP(SMALL(Order_Form!$D:$D,1+($D485)),Order_Form!$C:$Q,6,FALSE)&gt;0),(VLOOKUP(SMALL(Order_Form!$D:$D,1+($D485)),Order_Form!$C:$Q,6,FALSE)),"")),"")</f>
        <v/>
      </c>
      <c r="H485" s="68" t="str">
        <f>IF(ISNUMBER(SMALL(Order_Form!$D:$D,1+($D485))),(VLOOKUP(SMALL(Order_Form!$D:$D,1+($D485)),Order_Form!$C:$Q,7,FALSE)),"")</f>
        <v/>
      </c>
      <c r="I485" s="61"/>
      <c r="J485" s="61"/>
      <c r="K485" s="61"/>
      <c r="L485" s="73" t="str">
        <f t="shared" si="105"/>
        <v/>
      </c>
      <c r="M485" s="64" t="str">
        <f t="shared" si="106"/>
        <v/>
      </c>
      <c r="N485" s="73" t="str">
        <f t="shared" si="97"/>
        <v/>
      </c>
      <c r="O485" s="73" t="str">
        <f t="shared" si="98"/>
        <v/>
      </c>
      <c r="P485" s="73" t="str">
        <f t="shared" si="99"/>
        <v/>
      </c>
      <c r="Q485" s="73" t="str">
        <f t="shared" si="100"/>
        <v/>
      </c>
      <c r="R485" s="73" t="str">
        <f t="shared" si="101"/>
        <v/>
      </c>
      <c r="S485" s="64" t="str">
        <f t="shared" si="107"/>
        <v/>
      </c>
      <c r="T485" s="107" t="str">
        <f t="shared" si="102"/>
        <v/>
      </c>
      <c r="U485" s="74" t="str">
        <f t="shared" si="103"/>
        <v/>
      </c>
      <c r="V485" s="74"/>
      <c r="W485" s="74"/>
      <c r="Z485" s="61">
        <f t="shared" si="104"/>
        <v>0</v>
      </c>
    </row>
    <row r="486" spans="2:26" ht="31.9" customHeight="1" x14ac:dyDescent="0.25">
      <c r="B486" s="61">
        <f t="shared" si="96"/>
        <v>0</v>
      </c>
      <c r="C486" s="61" t="str">
        <f t="shared" si="108"/>
        <v/>
      </c>
      <c r="D486" s="61">
        <v>472</v>
      </c>
      <c r="E486" s="61" t="str">
        <f>IF(ISNUMBER(SMALL(Order_Form!$D:$D,1+($D486))),(VLOOKUP(SMALL(Order_Form!$D:$D,1+($D486)),Order_Form!$C:$Q,3,FALSE)),"")</f>
        <v/>
      </c>
      <c r="G486" s="64" t="str">
        <f>IFERROR(IF(E486=2,$AF$1,IF(AND(ISNUMBER(SMALL(Order_Form!$D:$D,1+($D486))),VLOOKUP(SMALL(Order_Form!$D:$D,1+($D486)),Order_Form!$C:$Q,6,FALSE)&gt;0),(VLOOKUP(SMALL(Order_Form!$D:$D,1+($D486)),Order_Form!$C:$Q,6,FALSE)),"")),"")</f>
        <v/>
      </c>
      <c r="H486" s="68" t="str">
        <f>IF(ISNUMBER(SMALL(Order_Form!$D:$D,1+($D486))),(VLOOKUP(SMALL(Order_Form!$D:$D,1+($D486)),Order_Form!$C:$Q,7,FALSE)),"")</f>
        <v/>
      </c>
      <c r="I486" s="61"/>
      <c r="J486" s="61"/>
      <c r="K486" s="61"/>
      <c r="L486" s="73" t="str">
        <f t="shared" si="105"/>
        <v/>
      </c>
      <c r="M486" s="64" t="str">
        <f t="shared" si="106"/>
        <v/>
      </c>
      <c r="N486" s="73" t="str">
        <f t="shared" si="97"/>
        <v/>
      </c>
      <c r="O486" s="73" t="str">
        <f t="shared" si="98"/>
        <v/>
      </c>
      <c r="P486" s="73" t="str">
        <f t="shared" si="99"/>
        <v/>
      </c>
      <c r="Q486" s="73" t="str">
        <f t="shared" si="100"/>
        <v/>
      </c>
      <c r="R486" s="73" t="str">
        <f t="shared" si="101"/>
        <v/>
      </c>
      <c r="S486" s="64" t="str">
        <f t="shared" si="107"/>
        <v/>
      </c>
      <c r="T486" s="107" t="str">
        <f t="shared" si="102"/>
        <v/>
      </c>
      <c r="U486" s="74" t="str">
        <f t="shared" si="103"/>
        <v/>
      </c>
      <c r="V486" s="74"/>
      <c r="W486" s="74"/>
      <c r="Z486" s="61">
        <f t="shared" si="104"/>
        <v>0</v>
      </c>
    </row>
    <row r="487" spans="2:26" ht="31.9" customHeight="1" x14ac:dyDescent="0.25">
      <c r="B487" s="61">
        <f t="shared" si="96"/>
        <v>0</v>
      </c>
      <c r="C487" s="61" t="str">
        <f t="shared" si="108"/>
        <v/>
      </c>
      <c r="D487" s="61">
        <v>473</v>
      </c>
      <c r="E487" s="61" t="str">
        <f>IF(ISNUMBER(SMALL(Order_Form!$D:$D,1+($D487))),(VLOOKUP(SMALL(Order_Form!$D:$D,1+($D487)),Order_Form!$C:$Q,3,FALSE)),"")</f>
        <v/>
      </c>
      <c r="G487" s="64" t="str">
        <f>IFERROR(IF(E487=2,$AF$1,IF(AND(ISNUMBER(SMALL(Order_Form!$D:$D,1+($D487))),VLOOKUP(SMALL(Order_Form!$D:$D,1+($D487)),Order_Form!$C:$Q,6,FALSE)&gt;0),(VLOOKUP(SMALL(Order_Form!$D:$D,1+($D487)),Order_Form!$C:$Q,6,FALSE)),"")),"")</f>
        <v/>
      </c>
      <c r="H487" s="68" t="str">
        <f>IF(ISNUMBER(SMALL(Order_Form!$D:$D,1+($D487))),(VLOOKUP(SMALL(Order_Form!$D:$D,1+($D487)),Order_Form!$C:$Q,7,FALSE)),"")</f>
        <v/>
      </c>
      <c r="I487" s="61"/>
      <c r="J487" s="61"/>
      <c r="K487" s="61"/>
      <c r="L487" s="73" t="str">
        <f t="shared" si="105"/>
        <v/>
      </c>
      <c r="M487" s="64" t="str">
        <f t="shared" si="106"/>
        <v/>
      </c>
      <c r="N487" s="73" t="str">
        <f t="shared" si="97"/>
        <v/>
      </c>
      <c r="O487" s="73" t="str">
        <f t="shared" si="98"/>
        <v/>
      </c>
      <c r="P487" s="73" t="str">
        <f t="shared" si="99"/>
        <v/>
      </c>
      <c r="Q487" s="73" t="str">
        <f t="shared" si="100"/>
        <v/>
      </c>
      <c r="R487" s="73" t="str">
        <f t="shared" si="101"/>
        <v/>
      </c>
      <c r="S487" s="64" t="str">
        <f t="shared" si="107"/>
        <v/>
      </c>
      <c r="T487" s="107" t="str">
        <f t="shared" si="102"/>
        <v/>
      </c>
      <c r="U487" s="74" t="str">
        <f t="shared" si="103"/>
        <v/>
      </c>
      <c r="V487" s="74"/>
      <c r="W487" s="74"/>
      <c r="Z487" s="61">
        <f t="shared" si="104"/>
        <v>0</v>
      </c>
    </row>
    <row r="488" spans="2:26" ht="31.9" customHeight="1" x14ac:dyDescent="0.25">
      <c r="B488" s="61">
        <f t="shared" si="96"/>
        <v>0</v>
      </c>
      <c r="C488" s="61" t="str">
        <f t="shared" si="108"/>
        <v/>
      </c>
      <c r="D488" s="61">
        <v>474</v>
      </c>
      <c r="E488" s="61" t="str">
        <f>IF(ISNUMBER(SMALL(Order_Form!$D:$D,1+($D488))),(VLOOKUP(SMALL(Order_Form!$D:$D,1+($D488)),Order_Form!$C:$Q,3,FALSE)),"")</f>
        <v/>
      </c>
      <c r="G488" s="64" t="str">
        <f>IFERROR(IF(E488=2,$AF$1,IF(AND(ISNUMBER(SMALL(Order_Form!$D:$D,1+($D488))),VLOOKUP(SMALL(Order_Form!$D:$D,1+($D488)),Order_Form!$C:$Q,6,FALSE)&gt;0),(VLOOKUP(SMALL(Order_Form!$D:$D,1+($D488)),Order_Form!$C:$Q,6,FALSE)),"")),"")</f>
        <v/>
      </c>
      <c r="H488" s="68" t="str">
        <f>IF(ISNUMBER(SMALL(Order_Form!$D:$D,1+($D488))),(VLOOKUP(SMALL(Order_Form!$D:$D,1+($D488)),Order_Form!$C:$Q,7,FALSE)),"")</f>
        <v/>
      </c>
      <c r="I488" s="61"/>
      <c r="J488" s="61"/>
      <c r="K488" s="61"/>
      <c r="L488" s="73" t="str">
        <f t="shared" si="105"/>
        <v/>
      </c>
      <c r="M488" s="64" t="str">
        <f t="shared" si="106"/>
        <v/>
      </c>
      <c r="N488" s="73" t="str">
        <f t="shared" si="97"/>
        <v/>
      </c>
      <c r="O488" s="73" t="str">
        <f t="shared" si="98"/>
        <v/>
      </c>
      <c r="P488" s="73" t="str">
        <f t="shared" si="99"/>
        <v/>
      </c>
      <c r="Q488" s="73" t="str">
        <f t="shared" si="100"/>
        <v/>
      </c>
      <c r="R488" s="73" t="str">
        <f t="shared" si="101"/>
        <v/>
      </c>
      <c r="S488" s="64" t="str">
        <f t="shared" si="107"/>
        <v/>
      </c>
      <c r="T488" s="107" t="str">
        <f t="shared" si="102"/>
        <v/>
      </c>
      <c r="U488" s="74" t="str">
        <f t="shared" si="103"/>
        <v/>
      </c>
      <c r="V488" s="74"/>
      <c r="W488" s="74"/>
      <c r="Z488" s="61">
        <f t="shared" si="104"/>
        <v>0</v>
      </c>
    </row>
    <row r="489" spans="2:26" ht="31.9" customHeight="1" x14ac:dyDescent="0.25">
      <c r="B489" s="61">
        <f t="shared" si="96"/>
        <v>0</v>
      </c>
      <c r="C489" s="61" t="str">
        <f t="shared" si="108"/>
        <v/>
      </c>
      <c r="D489" s="61">
        <v>475</v>
      </c>
      <c r="E489" s="61" t="str">
        <f>IF(ISNUMBER(SMALL(Order_Form!$D:$D,1+($D489))),(VLOOKUP(SMALL(Order_Form!$D:$D,1+($D489)),Order_Form!$C:$Q,3,FALSE)),"")</f>
        <v/>
      </c>
      <c r="G489" s="64" t="str">
        <f>IFERROR(IF(E489=2,$AF$1,IF(AND(ISNUMBER(SMALL(Order_Form!$D:$D,1+($D489))),VLOOKUP(SMALL(Order_Form!$D:$D,1+($D489)),Order_Form!$C:$Q,6,FALSE)&gt;0),(VLOOKUP(SMALL(Order_Form!$D:$D,1+($D489)),Order_Form!$C:$Q,6,FALSE)),"")),"")</f>
        <v/>
      </c>
      <c r="H489" s="68" t="str">
        <f>IF(ISNUMBER(SMALL(Order_Form!$D:$D,1+($D489))),(VLOOKUP(SMALL(Order_Form!$D:$D,1+($D489)),Order_Form!$C:$Q,7,FALSE)),"")</f>
        <v/>
      </c>
      <c r="I489" s="61"/>
      <c r="J489" s="61"/>
      <c r="K489" s="61"/>
      <c r="L489" s="73" t="str">
        <f t="shared" si="105"/>
        <v/>
      </c>
      <c r="M489" s="64" t="str">
        <f t="shared" si="106"/>
        <v/>
      </c>
      <c r="N489" s="73" t="str">
        <f t="shared" si="97"/>
        <v/>
      </c>
      <c r="O489" s="73" t="str">
        <f t="shared" si="98"/>
        <v/>
      </c>
      <c r="P489" s="73" t="str">
        <f t="shared" si="99"/>
        <v/>
      </c>
      <c r="Q489" s="73" t="str">
        <f t="shared" si="100"/>
        <v/>
      </c>
      <c r="R489" s="73" t="str">
        <f t="shared" si="101"/>
        <v/>
      </c>
      <c r="S489" s="64" t="str">
        <f t="shared" si="107"/>
        <v/>
      </c>
      <c r="T489" s="107" t="str">
        <f t="shared" si="102"/>
        <v/>
      </c>
      <c r="U489" s="74" t="str">
        <f t="shared" si="103"/>
        <v/>
      </c>
      <c r="V489" s="74"/>
      <c r="W489" s="74"/>
      <c r="Z489" s="61">
        <f t="shared" si="104"/>
        <v>0</v>
      </c>
    </row>
    <row r="490" spans="2:26" ht="31.9" customHeight="1" x14ac:dyDescent="0.25">
      <c r="B490" s="61">
        <f t="shared" si="96"/>
        <v>0</v>
      </c>
      <c r="C490" s="61" t="str">
        <f t="shared" si="108"/>
        <v/>
      </c>
      <c r="D490" s="61">
        <v>476</v>
      </c>
      <c r="E490" s="61" t="str">
        <f>IF(ISNUMBER(SMALL(Order_Form!$D:$D,1+($D490))),(VLOOKUP(SMALL(Order_Form!$D:$D,1+($D490)),Order_Form!$C:$Q,3,FALSE)),"")</f>
        <v/>
      </c>
      <c r="G490" s="64" t="str">
        <f>IFERROR(IF(E490=2,$AF$1,IF(AND(ISNUMBER(SMALL(Order_Form!$D:$D,1+($D490))),VLOOKUP(SMALL(Order_Form!$D:$D,1+($D490)),Order_Form!$C:$Q,6,FALSE)&gt;0),(VLOOKUP(SMALL(Order_Form!$D:$D,1+($D490)),Order_Form!$C:$Q,6,FALSE)),"")),"")</f>
        <v/>
      </c>
      <c r="H490" s="68" t="str">
        <f>IF(ISNUMBER(SMALL(Order_Form!$D:$D,1+($D490))),(VLOOKUP(SMALL(Order_Form!$D:$D,1+($D490)),Order_Form!$C:$Q,7,FALSE)),"")</f>
        <v/>
      </c>
      <c r="I490" s="61"/>
      <c r="J490" s="61"/>
      <c r="K490" s="61"/>
      <c r="L490" s="73" t="str">
        <f t="shared" si="105"/>
        <v/>
      </c>
      <c r="M490" s="64" t="str">
        <f t="shared" si="106"/>
        <v/>
      </c>
      <c r="N490" s="73" t="str">
        <f t="shared" si="97"/>
        <v/>
      </c>
      <c r="O490" s="73" t="str">
        <f t="shared" si="98"/>
        <v/>
      </c>
      <c r="P490" s="73" t="str">
        <f t="shared" si="99"/>
        <v/>
      </c>
      <c r="Q490" s="73" t="str">
        <f t="shared" si="100"/>
        <v/>
      </c>
      <c r="R490" s="73" t="str">
        <f t="shared" si="101"/>
        <v/>
      </c>
      <c r="S490" s="64" t="str">
        <f t="shared" si="107"/>
        <v/>
      </c>
      <c r="T490" s="107" t="str">
        <f t="shared" si="102"/>
        <v/>
      </c>
      <c r="U490" s="74" t="str">
        <f t="shared" si="103"/>
        <v/>
      </c>
      <c r="V490" s="74"/>
      <c r="W490" s="74"/>
      <c r="Z490" s="61">
        <f t="shared" si="104"/>
        <v>0</v>
      </c>
    </row>
    <row r="491" spans="2:26" ht="31.9" customHeight="1" x14ac:dyDescent="0.25">
      <c r="B491" s="61">
        <f t="shared" si="96"/>
        <v>0</v>
      </c>
      <c r="C491" s="61" t="str">
        <f t="shared" si="108"/>
        <v/>
      </c>
      <c r="D491" s="61">
        <v>477</v>
      </c>
      <c r="E491" s="61" t="str">
        <f>IF(ISNUMBER(SMALL(Order_Form!$D:$D,1+($D491))),(VLOOKUP(SMALL(Order_Form!$D:$D,1+($D491)),Order_Form!$C:$Q,3,FALSE)),"")</f>
        <v/>
      </c>
      <c r="G491" s="64" t="str">
        <f>IFERROR(IF(E491=2,$AF$1,IF(AND(ISNUMBER(SMALL(Order_Form!$D:$D,1+($D491))),VLOOKUP(SMALL(Order_Form!$D:$D,1+($D491)),Order_Form!$C:$Q,6,FALSE)&gt;0),(VLOOKUP(SMALL(Order_Form!$D:$D,1+($D491)),Order_Form!$C:$Q,6,FALSE)),"")),"")</f>
        <v/>
      </c>
      <c r="H491" s="68" t="str">
        <f>IF(ISNUMBER(SMALL(Order_Form!$D:$D,1+($D491))),(VLOOKUP(SMALL(Order_Form!$D:$D,1+($D491)),Order_Form!$C:$Q,7,FALSE)),"")</f>
        <v/>
      </c>
      <c r="I491" s="61"/>
      <c r="J491" s="61"/>
      <c r="K491" s="61"/>
      <c r="L491" s="73" t="str">
        <f t="shared" si="105"/>
        <v/>
      </c>
      <c r="M491" s="64" t="str">
        <f t="shared" si="106"/>
        <v/>
      </c>
      <c r="N491" s="73" t="str">
        <f t="shared" si="97"/>
        <v/>
      </c>
      <c r="O491" s="73" t="str">
        <f t="shared" si="98"/>
        <v/>
      </c>
      <c r="P491" s="73" t="str">
        <f t="shared" si="99"/>
        <v/>
      </c>
      <c r="Q491" s="73" t="str">
        <f t="shared" si="100"/>
        <v/>
      </c>
      <c r="R491" s="73" t="str">
        <f t="shared" si="101"/>
        <v/>
      </c>
      <c r="S491" s="64" t="str">
        <f t="shared" si="107"/>
        <v/>
      </c>
      <c r="T491" s="107" t="str">
        <f t="shared" si="102"/>
        <v/>
      </c>
      <c r="U491" s="74" t="str">
        <f t="shared" si="103"/>
        <v/>
      </c>
      <c r="V491" s="74"/>
      <c r="W491" s="74"/>
      <c r="Z491" s="61">
        <f t="shared" si="104"/>
        <v>0</v>
      </c>
    </row>
    <row r="492" spans="2:26" ht="31.9" customHeight="1" x14ac:dyDescent="0.25">
      <c r="B492" s="61">
        <f t="shared" si="96"/>
        <v>0</v>
      </c>
      <c r="C492" s="61" t="str">
        <f t="shared" si="108"/>
        <v/>
      </c>
      <c r="D492" s="61">
        <v>478</v>
      </c>
      <c r="E492" s="61" t="str">
        <f>IF(ISNUMBER(SMALL(Order_Form!$D:$D,1+($D492))),(VLOOKUP(SMALL(Order_Form!$D:$D,1+($D492)),Order_Form!$C:$Q,3,FALSE)),"")</f>
        <v/>
      </c>
      <c r="G492" s="64" t="str">
        <f>IFERROR(IF(E492=2,$AF$1,IF(AND(ISNUMBER(SMALL(Order_Form!$D:$D,1+($D492))),VLOOKUP(SMALL(Order_Form!$D:$D,1+($D492)),Order_Form!$C:$Q,6,FALSE)&gt;0),(VLOOKUP(SMALL(Order_Form!$D:$D,1+($D492)),Order_Form!$C:$Q,6,FALSE)),"")),"")</f>
        <v/>
      </c>
      <c r="H492" s="68" t="str">
        <f>IF(ISNUMBER(SMALL(Order_Form!$D:$D,1+($D492))),(VLOOKUP(SMALL(Order_Form!$D:$D,1+($D492)),Order_Form!$C:$Q,7,FALSE)),"")</f>
        <v/>
      </c>
      <c r="I492" s="61"/>
      <c r="J492" s="61"/>
      <c r="K492" s="61"/>
      <c r="L492" s="73" t="str">
        <f t="shared" si="105"/>
        <v/>
      </c>
      <c r="M492" s="64" t="str">
        <f t="shared" si="106"/>
        <v/>
      </c>
      <c r="N492" s="73" t="str">
        <f t="shared" si="97"/>
        <v/>
      </c>
      <c r="O492" s="73" t="str">
        <f t="shared" si="98"/>
        <v/>
      </c>
      <c r="P492" s="73" t="str">
        <f t="shared" si="99"/>
        <v/>
      </c>
      <c r="Q492" s="73" t="str">
        <f t="shared" si="100"/>
        <v/>
      </c>
      <c r="R492" s="73" t="str">
        <f t="shared" si="101"/>
        <v/>
      </c>
      <c r="S492" s="64" t="str">
        <f t="shared" si="107"/>
        <v/>
      </c>
      <c r="T492" s="107" t="str">
        <f t="shared" si="102"/>
        <v/>
      </c>
      <c r="U492" s="74" t="str">
        <f t="shared" si="103"/>
        <v/>
      </c>
      <c r="V492" s="74"/>
      <c r="W492" s="74"/>
      <c r="Z492" s="61">
        <f t="shared" si="104"/>
        <v>0</v>
      </c>
    </row>
    <row r="493" spans="2:26" ht="31.9" customHeight="1" x14ac:dyDescent="0.25">
      <c r="B493" s="61">
        <f t="shared" si="96"/>
        <v>0</v>
      </c>
      <c r="C493" s="61" t="str">
        <f t="shared" si="108"/>
        <v/>
      </c>
      <c r="D493" s="61">
        <v>479</v>
      </c>
      <c r="E493" s="61" t="str">
        <f>IF(ISNUMBER(SMALL(Order_Form!$D:$D,1+($D493))),(VLOOKUP(SMALL(Order_Form!$D:$D,1+($D493)),Order_Form!$C:$Q,3,FALSE)),"")</f>
        <v/>
      </c>
      <c r="G493" s="64" t="str">
        <f>IFERROR(IF(E493=2,$AF$1,IF(AND(ISNUMBER(SMALL(Order_Form!$D:$D,1+($D493))),VLOOKUP(SMALL(Order_Form!$D:$D,1+($D493)),Order_Form!$C:$Q,6,FALSE)&gt;0),(VLOOKUP(SMALL(Order_Form!$D:$D,1+($D493)),Order_Form!$C:$Q,6,FALSE)),"")),"")</f>
        <v/>
      </c>
      <c r="H493" s="68" t="str">
        <f>IF(ISNUMBER(SMALL(Order_Form!$D:$D,1+($D493))),(VLOOKUP(SMALL(Order_Form!$D:$D,1+($D493)),Order_Form!$C:$Q,7,FALSE)),"")</f>
        <v/>
      </c>
      <c r="I493" s="61"/>
      <c r="J493" s="61"/>
      <c r="K493" s="61"/>
      <c r="L493" s="73" t="str">
        <f t="shared" si="105"/>
        <v/>
      </c>
      <c r="M493" s="64" t="str">
        <f t="shared" si="106"/>
        <v/>
      </c>
      <c r="N493" s="73" t="str">
        <f t="shared" si="97"/>
        <v/>
      </c>
      <c r="O493" s="73" t="str">
        <f t="shared" si="98"/>
        <v/>
      </c>
      <c r="P493" s="73" t="str">
        <f t="shared" si="99"/>
        <v/>
      </c>
      <c r="Q493" s="73" t="str">
        <f t="shared" si="100"/>
        <v/>
      </c>
      <c r="R493" s="73" t="str">
        <f t="shared" si="101"/>
        <v/>
      </c>
      <c r="S493" s="64" t="str">
        <f t="shared" si="107"/>
        <v/>
      </c>
      <c r="T493" s="107" t="str">
        <f t="shared" si="102"/>
        <v/>
      </c>
      <c r="U493" s="74" t="str">
        <f t="shared" si="103"/>
        <v/>
      </c>
      <c r="V493" s="74"/>
      <c r="W493" s="74"/>
      <c r="Z493" s="61">
        <f t="shared" si="104"/>
        <v>0</v>
      </c>
    </row>
    <row r="494" spans="2:26" ht="31.9" customHeight="1" x14ac:dyDescent="0.25">
      <c r="B494" s="61">
        <f t="shared" si="96"/>
        <v>0</v>
      </c>
      <c r="C494" s="61" t="str">
        <f t="shared" si="108"/>
        <v/>
      </c>
      <c r="D494" s="61">
        <v>480</v>
      </c>
      <c r="E494" s="61" t="str">
        <f>IF(ISNUMBER(SMALL(Order_Form!$D:$D,1+($D494))),(VLOOKUP(SMALL(Order_Form!$D:$D,1+($D494)),Order_Form!$C:$Q,3,FALSE)),"")</f>
        <v/>
      </c>
      <c r="G494" s="64" t="str">
        <f>IFERROR(IF(E494=2,$AF$1,IF(AND(ISNUMBER(SMALL(Order_Form!$D:$D,1+($D494))),VLOOKUP(SMALL(Order_Form!$D:$D,1+($D494)),Order_Form!$C:$Q,6,FALSE)&gt;0),(VLOOKUP(SMALL(Order_Form!$D:$D,1+($D494)),Order_Form!$C:$Q,6,FALSE)),"")),"")</f>
        <v/>
      </c>
      <c r="H494" s="68" t="str">
        <f>IF(ISNUMBER(SMALL(Order_Form!$D:$D,1+($D494))),(VLOOKUP(SMALL(Order_Form!$D:$D,1+($D494)),Order_Form!$C:$Q,7,FALSE)),"")</f>
        <v/>
      </c>
      <c r="I494" s="61"/>
      <c r="J494" s="61"/>
      <c r="K494" s="61"/>
      <c r="L494" s="73" t="str">
        <f t="shared" si="105"/>
        <v/>
      </c>
      <c r="M494" s="64" t="str">
        <f t="shared" si="106"/>
        <v/>
      </c>
      <c r="N494" s="73" t="str">
        <f t="shared" si="97"/>
        <v/>
      </c>
      <c r="O494" s="73" t="str">
        <f t="shared" si="98"/>
        <v/>
      </c>
      <c r="P494" s="73" t="str">
        <f t="shared" si="99"/>
        <v/>
      </c>
      <c r="Q494" s="73" t="str">
        <f t="shared" si="100"/>
        <v/>
      </c>
      <c r="R494" s="73" t="str">
        <f t="shared" si="101"/>
        <v/>
      </c>
      <c r="S494" s="64" t="str">
        <f t="shared" si="107"/>
        <v/>
      </c>
      <c r="T494" s="107" t="str">
        <f t="shared" si="102"/>
        <v/>
      </c>
      <c r="U494" s="74" t="str">
        <f t="shared" si="103"/>
        <v/>
      </c>
      <c r="V494" s="74"/>
      <c r="W494" s="74"/>
      <c r="Z494" s="61">
        <f t="shared" si="104"/>
        <v>0</v>
      </c>
    </row>
    <row r="495" spans="2:26" ht="31.9" customHeight="1" x14ac:dyDescent="0.25">
      <c r="B495" s="61">
        <f t="shared" si="96"/>
        <v>0</v>
      </c>
      <c r="C495" s="61" t="str">
        <f t="shared" si="108"/>
        <v/>
      </c>
      <c r="D495" s="61">
        <v>481</v>
      </c>
      <c r="E495" s="61" t="str">
        <f>IF(ISNUMBER(SMALL(Order_Form!$D:$D,1+($D495))),(VLOOKUP(SMALL(Order_Form!$D:$D,1+($D495)),Order_Form!$C:$Q,3,FALSE)),"")</f>
        <v/>
      </c>
      <c r="G495" s="64" t="str">
        <f>IFERROR(IF(E495=2,$AF$1,IF(AND(ISNUMBER(SMALL(Order_Form!$D:$D,1+($D495))),VLOOKUP(SMALL(Order_Form!$D:$D,1+($D495)),Order_Form!$C:$Q,6,FALSE)&gt;0),(VLOOKUP(SMALL(Order_Form!$D:$D,1+($D495)),Order_Form!$C:$Q,6,FALSE)),"")),"")</f>
        <v/>
      </c>
      <c r="H495" s="68" t="str">
        <f>IF(ISNUMBER(SMALL(Order_Form!$D:$D,1+($D495))),(VLOOKUP(SMALL(Order_Form!$D:$D,1+($D495)),Order_Form!$C:$Q,7,FALSE)),"")</f>
        <v/>
      </c>
      <c r="I495" s="61"/>
      <c r="J495" s="61"/>
      <c r="K495" s="61"/>
      <c r="L495" s="73" t="str">
        <f t="shared" si="105"/>
        <v/>
      </c>
      <c r="M495" s="64" t="str">
        <f t="shared" si="106"/>
        <v/>
      </c>
      <c r="N495" s="73" t="str">
        <f t="shared" si="97"/>
        <v/>
      </c>
      <c r="O495" s="73" t="str">
        <f t="shared" si="98"/>
        <v/>
      </c>
      <c r="P495" s="73" t="str">
        <f t="shared" si="99"/>
        <v/>
      </c>
      <c r="Q495" s="73" t="str">
        <f t="shared" si="100"/>
        <v/>
      </c>
      <c r="R495" s="73" t="str">
        <f t="shared" si="101"/>
        <v/>
      </c>
      <c r="S495" s="64" t="str">
        <f t="shared" si="107"/>
        <v/>
      </c>
      <c r="T495" s="107" t="str">
        <f t="shared" si="102"/>
        <v/>
      </c>
      <c r="U495" s="74" t="str">
        <f t="shared" si="103"/>
        <v/>
      </c>
      <c r="V495" s="74"/>
      <c r="W495" s="74"/>
      <c r="Z495" s="61">
        <f t="shared" si="104"/>
        <v>0</v>
      </c>
    </row>
    <row r="496" spans="2:26" ht="31.9" customHeight="1" x14ac:dyDescent="0.25">
      <c r="B496" s="61">
        <f t="shared" si="96"/>
        <v>0</v>
      </c>
      <c r="C496" s="61" t="str">
        <f t="shared" si="108"/>
        <v/>
      </c>
      <c r="D496" s="61">
        <v>482</v>
      </c>
      <c r="E496" s="61" t="str">
        <f>IF(ISNUMBER(SMALL(Order_Form!$D:$D,1+($D496))),(VLOOKUP(SMALL(Order_Form!$D:$D,1+($D496)),Order_Form!$C:$Q,3,FALSE)),"")</f>
        <v/>
      </c>
      <c r="G496" s="64" t="str">
        <f>IFERROR(IF(E496=2,$AF$1,IF(AND(ISNUMBER(SMALL(Order_Form!$D:$D,1+($D496))),VLOOKUP(SMALL(Order_Form!$D:$D,1+($D496)),Order_Form!$C:$Q,6,FALSE)&gt;0),(VLOOKUP(SMALL(Order_Form!$D:$D,1+($D496)),Order_Form!$C:$Q,6,FALSE)),"")),"")</f>
        <v/>
      </c>
      <c r="H496" s="68" t="str">
        <f>IF(ISNUMBER(SMALL(Order_Form!$D:$D,1+($D496))),(VLOOKUP(SMALL(Order_Form!$D:$D,1+($D496)),Order_Form!$C:$Q,7,FALSE)),"")</f>
        <v/>
      </c>
      <c r="I496" s="61"/>
      <c r="J496" s="61"/>
      <c r="K496" s="61"/>
      <c r="L496" s="73" t="str">
        <f t="shared" si="105"/>
        <v/>
      </c>
      <c r="M496" s="64" t="str">
        <f t="shared" si="106"/>
        <v/>
      </c>
      <c r="N496" s="73" t="str">
        <f t="shared" si="97"/>
        <v/>
      </c>
      <c r="O496" s="73" t="str">
        <f t="shared" si="98"/>
        <v/>
      </c>
      <c r="P496" s="73" t="str">
        <f t="shared" si="99"/>
        <v/>
      </c>
      <c r="Q496" s="73" t="str">
        <f t="shared" si="100"/>
        <v/>
      </c>
      <c r="R496" s="73" t="str">
        <f t="shared" si="101"/>
        <v/>
      </c>
      <c r="S496" s="64" t="str">
        <f t="shared" si="107"/>
        <v/>
      </c>
      <c r="T496" s="107" t="str">
        <f t="shared" si="102"/>
        <v/>
      </c>
      <c r="U496" s="74" t="str">
        <f t="shared" si="103"/>
        <v/>
      </c>
      <c r="V496" s="74"/>
      <c r="W496" s="74"/>
      <c r="Z496" s="61">
        <f t="shared" si="104"/>
        <v>0</v>
      </c>
    </row>
    <row r="497" spans="2:26" ht="31.9" customHeight="1" x14ac:dyDescent="0.25">
      <c r="B497" s="61">
        <f t="shared" si="96"/>
        <v>0</v>
      </c>
      <c r="C497" s="61" t="str">
        <f t="shared" si="108"/>
        <v/>
      </c>
      <c r="D497" s="61">
        <v>483</v>
      </c>
      <c r="E497" s="61" t="str">
        <f>IF(ISNUMBER(SMALL(Order_Form!$D:$D,1+($D497))),(VLOOKUP(SMALL(Order_Form!$D:$D,1+($D497)),Order_Form!$C:$Q,3,FALSE)),"")</f>
        <v/>
      </c>
      <c r="G497" s="64" t="str">
        <f>IFERROR(IF(E497=2,$AF$1,IF(AND(ISNUMBER(SMALL(Order_Form!$D:$D,1+($D497))),VLOOKUP(SMALL(Order_Form!$D:$D,1+($D497)),Order_Form!$C:$Q,6,FALSE)&gt;0),(VLOOKUP(SMALL(Order_Form!$D:$D,1+($D497)),Order_Form!$C:$Q,6,FALSE)),"")),"")</f>
        <v/>
      </c>
      <c r="H497" s="68" t="str">
        <f>IF(ISNUMBER(SMALL(Order_Form!$D:$D,1+($D497))),(VLOOKUP(SMALL(Order_Form!$D:$D,1+($D497)),Order_Form!$C:$Q,7,FALSE)),"")</f>
        <v/>
      </c>
      <c r="I497" s="61"/>
      <c r="J497" s="61"/>
      <c r="K497" s="61"/>
      <c r="L497" s="73" t="str">
        <f t="shared" si="105"/>
        <v/>
      </c>
      <c r="M497" s="64" t="str">
        <f t="shared" si="106"/>
        <v/>
      </c>
      <c r="N497" s="73" t="str">
        <f t="shared" si="97"/>
        <v/>
      </c>
      <c r="O497" s="73" t="str">
        <f t="shared" si="98"/>
        <v/>
      </c>
      <c r="P497" s="73" t="str">
        <f t="shared" si="99"/>
        <v/>
      </c>
      <c r="Q497" s="73" t="str">
        <f t="shared" si="100"/>
        <v/>
      </c>
      <c r="R497" s="73" t="str">
        <f t="shared" si="101"/>
        <v/>
      </c>
      <c r="S497" s="64" t="str">
        <f t="shared" si="107"/>
        <v/>
      </c>
      <c r="T497" s="107" t="str">
        <f t="shared" si="102"/>
        <v/>
      </c>
      <c r="U497" s="74" t="str">
        <f t="shared" si="103"/>
        <v/>
      </c>
      <c r="V497" s="74"/>
      <c r="W497" s="74"/>
      <c r="Z497" s="61">
        <f t="shared" si="104"/>
        <v>0</v>
      </c>
    </row>
    <row r="498" spans="2:26" ht="31.9" customHeight="1" x14ac:dyDescent="0.25">
      <c r="B498" s="61">
        <f t="shared" si="96"/>
        <v>0</v>
      </c>
      <c r="C498" s="61" t="str">
        <f t="shared" si="108"/>
        <v/>
      </c>
      <c r="D498" s="61">
        <v>484</v>
      </c>
      <c r="E498" s="61" t="str">
        <f>IF(ISNUMBER(SMALL(Order_Form!$D:$D,1+($D498))),(VLOOKUP(SMALL(Order_Form!$D:$D,1+($D498)),Order_Form!$C:$Q,3,FALSE)),"")</f>
        <v/>
      </c>
      <c r="G498" s="64" t="str">
        <f>IFERROR(IF(E498=2,$AF$1,IF(AND(ISNUMBER(SMALL(Order_Form!$D:$D,1+($D498))),VLOOKUP(SMALL(Order_Form!$D:$D,1+($D498)),Order_Form!$C:$Q,6,FALSE)&gt;0),(VLOOKUP(SMALL(Order_Form!$D:$D,1+($D498)),Order_Form!$C:$Q,6,FALSE)),"")),"")</f>
        <v/>
      </c>
      <c r="H498" s="68" t="str">
        <f>IF(ISNUMBER(SMALL(Order_Form!$D:$D,1+($D498))),(VLOOKUP(SMALL(Order_Form!$D:$D,1+($D498)),Order_Form!$C:$Q,7,FALSE)),"")</f>
        <v/>
      </c>
      <c r="I498" s="61"/>
      <c r="J498" s="61"/>
      <c r="K498" s="61"/>
      <c r="L498" s="73" t="str">
        <f t="shared" si="105"/>
        <v/>
      </c>
      <c r="M498" s="64" t="str">
        <f t="shared" si="106"/>
        <v/>
      </c>
      <c r="N498" s="73" t="str">
        <f t="shared" si="97"/>
        <v/>
      </c>
      <c r="O498" s="73" t="str">
        <f t="shared" si="98"/>
        <v/>
      </c>
      <c r="P498" s="73" t="str">
        <f t="shared" si="99"/>
        <v/>
      </c>
      <c r="Q498" s="73" t="str">
        <f t="shared" si="100"/>
        <v/>
      </c>
      <c r="R498" s="73" t="str">
        <f t="shared" si="101"/>
        <v/>
      </c>
      <c r="S498" s="64" t="str">
        <f t="shared" si="107"/>
        <v/>
      </c>
      <c r="T498" s="107" t="str">
        <f t="shared" si="102"/>
        <v/>
      </c>
      <c r="U498" s="74" t="str">
        <f t="shared" si="103"/>
        <v/>
      </c>
      <c r="V498" s="74"/>
      <c r="W498" s="74"/>
      <c r="Z498" s="61">
        <f t="shared" si="104"/>
        <v>0</v>
      </c>
    </row>
    <row r="499" spans="2:26" ht="31.9" customHeight="1" x14ac:dyDescent="0.25">
      <c r="B499" s="61">
        <f t="shared" si="96"/>
        <v>0</v>
      </c>
      <c r="C499" s="61" t="str">
        <f t="shared" si="108"/>
        <v/>
      </c>
      <c r="D499" s="61">
        <v>485</v>
      </c>
      <c r="E499" s="61" t="str">
        <f>IF(ISNUMBER(SMALL(Order_Form!$D:$D,1+($D499))),(VLOOKUP(SMALL(Order_Form!$D:$D,1+($D499)),Order_Form!$C:$Q,3,FALSE)),"")</f>
        <v/>
      </c>
      <c r="G499" s="64" t="str">
        <f>IFERROR(IF(E499=2,$AF$1,IF(AND(ISNUMBER(SMALL(Order_Form!$D:$D,1+($D499))),VLOOKUP(SMALL(Order_Form!$D:$D,1+($D499)),Order_Form!$C:$Q,6,FALSE)&gt;0),(VLOOKUP(SMALL(Order_Form!$D:$D,1+($D499)),Order_Form!$C:$Q,6,FALSE)),"")),"")</f>
        <v/>
      </c>
      <c r="H499" s="68" t="str">
        <f>IF(ISNUMBER(SMALL(Order_Form!$D:$D,1+($D499))),(VLOOKUP(SMALL(Order_Form!$D:$D,1+($D499)),Order_Form!$C:$Q,7,FALSE)),"")</f>
        <v/>
      </c>
      <c r="I499" s="61"/>
      <c r="J499" s="61"/>
      <c r="K499" s="61"/>
      <c r="L499" s="73" t="str">
        <f t="shared" si="105"/>
        <v/>
      </c>
      <c r="M499" s="64" t="str">
        <f t="shared" si="106"/>
        <v/>
      </c>
      <c r="N499" s="73" t="str">
        <f t="shared" si="97"/>
        <v/>
      </c>
      <c r="O499" s="73" t="str">
        <f t="shared" si="98"/>
        <v/>
      </c>
      <c r="P499" s="73" t="str">
        <f t="shared" si="99"/>
        <v/>
      </c>
      <c r="Q499" s="73" t="str">
        <f t="shared" si="100"/>
        <v/>
      </c>
      <c r="R499" s="73" t="str">
        <f t="shared" si="101"/>
        <v/>
      </c>
      <c r="S499" s="64" t="str">
        <f t="shared" si="107"/>
        <v/>
      </c>
      <c r="T499" s="107" t="str">
        <f t="shared" si="102"/>
        <v/>
      </c>
      <c r="U499" s="74" t="str">
        <f t="shared" si="103"/>
        <v/>
      </c>
      <c r="V499" s="74"/>
      <c r="W499" s="74"/>
      <c r="Z499" s="61">
        <f t="shared" si="104"/>
        <v>0</v>
      </c>
    </row>
    <row r="500" spans="2:26" ht="31.9" customHeight="1" x14ac:dyDescent="0.25">
      <c r="B500" s="61">
        <f t="shared" si="96"/>
        <v>0</v>
      </c>
      <c r="C500" s="61" t="str">
        <f t="shared" si="108"/>
        <v/>
      </c>
      <c r="D500" s="61">
        <v>486</v>
      </c>
      <c r="E500" s="61" t="str">
        <f>IF(ISNUMBER(SMALL(Order_Form!$D:$D,1+($D500))),(VLOOKUP(SMALL(Order_Form!$D:$D,1+($D500)),Order_Form!$C:$Q,3,FALSE)),"")</f>
        <v/>
      </c>
      <c r="G500" s="64" t="str">
        <f>IFERROR(IF(E500=2,$AF$1,IF(AND(ISNUMBER(SMALL(Order_Form!$D:$D,1+($D500))),VLOOKUP(SMALL(Order_Form!$D:$D,1+($D500)),Order_Form!$C:$Q,6,FALSE)&gt;0),(VLOOKUP(SMALL(Order_Form!$D:$D,1+($D500)),Order_Form!$C:$Q,6,FALSE)),"")),"")</f>
        <v/>
      </c>
      <c r="H500" s="68" t="str">
        <f>IF(ISNUMBER(SMALL(Order_Form!$D:$D,1+($D500))),(VLOOKUP(SMALL(Order_Form!$D:$D,1+($D500)),Order_Form!$C:$Q,7,FALSE)),"")</f>
        <v/>
      </c>
      <c r="I500" s="61"/>
      <c r="J500" s="61"/>
      <c r="K500" s="61"/>
      <c r="L500" s="73" t="str">
        <f t="shared" si="105"/>
        <v/>
      </c>
      <c r="M500" s="64" t="str">
        <f t="shared" si="106"/>
        <v/>
      </c>
      <c r="N500" s="73" t="str">
        <f t="shared" si="97"/>
        <v/>
      </c>
      <c r="O500" s="73" t="str">
        <f t="shared" si="98"/>
        <v/>
      </c>
      <c r="P500" s="73" t="str">
        <f t="shared" si="99"/>
        <v/>
      </c>
      <c r="Q500" s="73" t="str">
        <f t="shared" si="100"/>
        <v/>
      </c>
      <c r="R500" s="73" t="str">
        <f t="shared" si="101"/>
        <v/>
      </c>
      <c r="S500" s="64" t="str">
        <f t="shared" si="107"/>
        <v/>
      </c>
      <c r="T500" s="107" t="str">
        <f t="shared" si="102"/>
        <v/>
      </c>
      <c r="U500" s="74" t="str">
        <f t="shared" si="103"/>
        <v/>
      </c>
      <c r="V500" s="74"/>
      <c r="W500" s="74"/>
      <c r="Z500" s="61">
        <f t="shared" si="104"/>
        <v>0</v>
      </c>
    </row>
    <row r="501" spans="2:26" ht="31.9" customHeight="1" x14ac:dyDescent="0.25">
      <c r="B501" s="61">
        <f t="shared" si="96"/>
        <v>0</v>
      </c>
      <c r="C501" s="61" t="str">
        <f t="shared" si="108"/>
        <v/>
      </c>
      <c r="D501" s="61">
        <v>487</v>
      </c>
      <c r="E501" s="61" t="str">
        <f>IF(ISNUMBER(SMALL(Order_Form!$D:$D,1+($D501))),(VLOOKUP(SMALL(Order_Form!$D:$D,1+($D501)),Order_Form!$C:$Q,3,FALSE)),"")</f>
        <v/>
      </c>
      <c r="G501" s="64" t="str">
        <f>IFERROR(IF(E501=2,$AF$1,IF(AND(ISNUMBER(SMALL(Order_Form!$D:$D,1+($D501))),VLOOKUP(SMALL(Order_Form!$D:$D,1+($D501)),Order_Form!$C:$Q,6,FALSE)&gt;0),(VLOOKUP(SMALL(Order_Form!$D:$D,1+($D501)),Order_Form!$C:$Q,6,FALSE)),"")),"")</f>
        <v/>
      </c>
      <c r="H501" s="68" t="str">
        <f>IF(ISNUMBER(SMALL(Order_Form!$D:$D,1+($D501))),(VLOOKUP(SMALL(Order_Form!$D:$D,1+($D501)),Order_Form!$C:$Q,7,FALSE)),"")</f>
        <v/>
      </c>
      <c r="I501" s="61"/>
      <c r="J501" s="61"/>
      <c r="K501" s="61"/>
      <c r="L501" s="73" t="str">
        <f t="shared" si="105"/>
        <v/>
      </c>
      <c r="M501" s="64" t="str">
        <f t="shared" si="106"/>
        <v/>
      </c>
      <c r="N501" s="73" t="str">
        <f t="shared" si="97"/>
        <v/>
      </c>
      <c r="O501" s="73" t="str">
        <f t="shared" si="98"/>
        <v/>
      </c>
      <c r="P501" s="73" t="str">
        <f t="shared" si="99"/>
        <v/>
      </c>
      <c r="Q501" s="73" t="str">
        <f t="shared" si="100"/>
        <v/>
      </c>
      <c r="R501" s="73" t="str">
        <f t="shared" si="101"/>
        <v/>
      </c>
      <c r="S501" s="64" t="str">
        <f t="shared" si="107"/>
        <v/>
      </c>
      <c r="T501" s="107" t="str">
        <f t="shared" si="102"/>
        <v/>
      </c>
      <c r="U501" s="74" t="str">
        <f t="shared" si="103"/>
        <v/>
      </c>
      <c r="V501" s="74"/>
      <c r="W501" s="74"/>
      <c r="Z501" s="61">
        <f t="shared" si="104"/>
        <v>0</v>
      </c>
    </row>
    <row r="502" spans="2:26" ht="31.9" customHeight="1" x14ac:dyDescent="0.25">
      <c r="B502" s="61">
        <f t="shared" si="96"/>
        <v>0</v>
      </c>
      <c r="C502" s="61" t="str">
        <f t="shared" si="108"/>
        <v/>
      </c>
      <c r="D502" s="61">
        <v>488</v>
      </c>
      <c r="E502" s="61" t="str">
        <f>IF(ISNUMBER(SMALL(Order_Form!$D:$D,1+($D502))),(VLOOKUP(SMALL(Order_Form!$D:$D,1+($D502)),Order_Form!$C:$Q,3,FALSE)),"")</f>
        <v/>
      </c>
      <c r="G502" s="64" t="str">
        <f>IFERROR(IF(E502=2,$AF$1,IF(AND(ISNUMBER(SMALL(Order_Form!$D:$D,1+($D502))),VLOOKUP(SMALL(Order_Form!$D:$D,1+($D502)),Order_Form!$C:$Q,6,FALSE)&gt;0),(VLOOKUP(SMALL(Order_Form!$D:$D,1+($D502)),Order_Form!$C:$Q,6,FALSE)),"")),"")</f>
        <v/>
      </c>
      <c r="H502" s="68" t="str">
        <f>IF(ISNUMBER(SMALL(Order_Form!$D:$D,1+($D502))),(VLOOKUP(SMALL(Order_Form!$D:$D,1+($D502)),Order_Form!$C:$Q,7,FALSE)),"")</f>
        <v/>
      </c>
      <c r="I502" s="61"/>
      <c r="J502" s="61"/>
      <c r="K502" s="61"/>
      <c r="L502" s="73" t="str">
        <f t="shared" si="105"/>
        <v/>
      </c>
      <c r="M502" s="64" t="str">
        <f t="shared" si="106"/>
        <v/>
      </c>
      <c r="N502" s="73" t="str">
        <f t="shared" si="97"/>
        <v/>
      </c>
      <c r="O502" s="73" t="str">
        <f t="shared" si="98"/>
        <v/>
      </c>
      <c r="P502" s="73" t="str">
        <f t="shared" si="99"/>
        <v/>
      </c>
      <c r="Q502" s="73" t="str">
        <f t="shared" si="100"/>
        <v/>
      </c>
      <c r="R502" s="73" t="str">
        <f t="shared" si="101"/>
        <v/>
      </c>
      <c r="S502" s="64" t="str">
        <f t="shared" si="107"/>
        <v/>
      </c>
      <c r="T502" s="107" t="str">
        <f t="shared" si="102"/>
        <v/>
      </c>
      <c r="U502" s="74" t="str">
        <f t="shared" si="103"/>
        <v/>
      </c>
      <c r="V502" s="74"/>
      <c r="W502" s="74"/>
      <c r="Z502" s="61">
        <f t="shared" si="104"/>
        <v>0</v>
      </c>
    </row>
    <row r="503" spans="2:26" ht="31.9" customHeight="1" x14ac:dyDescent="0.25">
      <c r="B503" s="61">
        <f t="shared" si="96"/>
        <v>0</v>
      </c>
      <c r="C503" s="61" t="str">
        <f t="shared" si="108"/>
        <v/>
      </c>
      <c r="D503" s="61">
        <v>489</v>
      </c>
      <c r="E503" s="61" t="str">
        <f>IF(ISNUMBER(SMALL(Order_Form!$D:$D,1+($D503))),(VLOOKUP(SMALL(Order_Form!$D:$D,1+($D503)),Order_Form!$C:$Q,3,FALSE)),"")</f>
        <v/>
      </c>
      <c r="G503" s="64" t="str">
        <f>IFERROR(IF(E503=2,$AF$1,IF(AND(ISNUMBER(SMALL(Order_Form!$D:$D,1+($D503))),VLOOKUP(SMALL(Order_Form!$D:$D,1+($D503)),Order_Form!$C:$Q,6,FALSE)&gt;0),(VLOOKUP(SMALL(Order_Form!$D:$D,1+($D503)),Order_Form!$C:$Q,6,FALSE)),"")),"")</f>
        <v/>
      </c>
      <c r="H503" s="68" t="str">
        <f>IF(ISNUMBER(SMALL(Order_Form!$D:$D,1+($D503))),(VLOOKUP(SMALL(Order_Form!$D:$D,1+($D503)),Order_Form!$C:$Q,7,FALSE)),"")</f>
        <v/>
      </c>
      <c r="I503" s="61"/>
      <c r="J503" s="61"/>
      <c r="K503" s="61"/>
      <c r="L503" s="73" t="str">
        <f t="shared" si="105"/>
        <v/>
      </c>
      <c r="M503" s="64" t="str">
        <f t="shared" si="106"/>
        <v/>
      </c>
      <c r="N503" s="73" t="str">
        <f t="shared" si="97"/>
        <v/>
      </c>
      <c r="O503" s="73" t="str">
        <f t="shared" si="98"/>
        <v/>
      </c>
      <c r="P503" s="73" t="str">
        <f t="shared" si="99"/>
        <v/>
      </c>
      <c r="Q503" s="73" t="str">
        <f t="shared" si="100"/>
        <v/>
      </c>
      <c r="R503" s="73" t="str">
        <f t="shared" si="101"/>
        <v/>
      </c>
      <c r="S503" s="64" t="str">
        <f t="shared" si="107"/>
        <v/>
      </c>
      <c r="T503" s="107" t="str">
        <f t="shared" si="102"/>
        <v/>
      </c>
      <c r="U503" s="74" t="str">
        <f t="shared" si="103"/>
        <v/>
      </c>
      <c r="V503" s="74"/>
      <c r="W503" s="74"/>
      <c r="Z503" s="61">
        <f t="shared" si="104"/>
        <v>0</v>
      </c>
    </row>
    <row r="504" spans="2:26" ht="31.9" customHeight="1" x14ac:dyDescent="0.25">
      <c r="B504" s="61">
        <f t="shared" si="96"/>
        <v>0</v>
      </c>
      <c r="C504" s="61" t="str">
        <f t="shared" si="108"/>
        <v/>
      </c>
      <c r="D504" s="61">
        <v>490</v>
      </c>
      <c r="E504" s="61" t="str">
        <f>IF(ISNUMBER(SMALL(Order_Form!$D:$D,1+($D504))),(VLOOKUP(SMALL(Order_Form!$D:$D,1+($D504)),Order_Form!$C:$Q,3,FALSE)),"")</f>
        <v/>
      </c>
      <c r="G504" s="64" t="str">
        <f>IFERROR(IF(E504=2,$AF$1,IF(AND(ISNUMBER(SMALL(Order_Form!$D:$D,1+($D504))),VLOOKUP(SMALL(Order_Form!$D:$D,1+($D504)),Order_Form!$C:$Q,6,FALSE)&gt;0),(VLOOKUP(SMALL(Order_Form!$D:$D,1+($D504)),Order_Form!$C:$Q,6,FALSE)),"")),"")</f>
        <v/>
      </c>
      <c r="H504" s="68" t="str">
        <f>IF(ISNUMBER(SMALL(Order_Form!$D:$D,1+($D504))),(VLOOKUP(SMALL(Order_Form!$D:$D,1+($D504)),Order_Form!$C:$Q,7,FALSE)),"")</f>
        <v/>
      </c>
      <c r="I504" s="61"/>
      <c r="J504" s="61"/>
      <c r="K504" s="61"/>
      <c r="L504" s="73" t="str">
        <f t="shared" si="105"/>
        <v/>
      </c>
      <c r="M504" s="64" t="str">
        <f t="shared" si="106"/>
        <v/>
      </c>
      <c r="N504" s="73" t="str">
        <f t="shared" si="97"/>
        <v/>
      </c>
      <c r="O504" s="73" t="str">
        <f t="shared" si="98"/>
        <v/>
      </c>
      <c r="P504" s="73" t="str">
        <f t="shared" si="99"/>
        <v/>
      </c>
      <c r="Q504" s="73" t="str">
        <f t="shared" si="100"/>
        <v/>
      </c>
      <c r="R504" s="73" t="str">
        <f t="shared" si="101"/>
        <v/>
      </c>
      <c r="S504" s="64" t="str">
        <f t="shared" si="107"/>
        <v/>
      </c>
      <c r="T504" s="107" t="str">
        <f t="shared" si="102"/>
        <v/>
      </c>
      <c r="U504" s="74" t="str">
        <f t="shared" si="103"/>
        <v/>
      </c>
      <c r="V504" s="74"/>
      <c r="W504" s="74"/>
      <c r="Z504" s="61">
        <f t="shared" si="104"/>
        <v>0</v>
      </c>
    </row>
    <row r="505" spans="2:26" ht="31.9" customHeight="1" x14ac:dyDescent="0.25">
      <c r="B505" s="61">
        <f t="shared" si="96"/>
        <v>0</v>
      </c>
      <c r="C505" s="61" t="str">
        <f t="shared" si="108"/>
        <v/>
      </c>
      <c r="D505" s="61">
        <v>491</v>
      </c>
      <c r="E505" s="61" t="str">
        <f>IF(ISNUMBER(SMALL(Order_Form!$D:$D,1+($D505))),(VLOOKUP(SMALL(Order_Form!$D:$D,1+($D505)),Order_Form!$C:$Q,3,FALSE)),"")</f>
        <v/>
      </c>
      <c r="G505" s="64" t="str">
        <f>IFERROR(IF(E505=2,$AF$1,IF(AND(ISNUMBER(SMALL(Order_Form!$D:$D,1+($D505))),VLOOKUP(SMALL(Order_Form!$D:$D,1+($D505)),Order_Form!$C:$Q,6,FALSE)&gt;0),(VLOOKUP(SMALL(Order_Form!$D:$D,1+($D505)),Order_Form!$C:$Q,6,FALSE)),"")),"")</f>
        <v/>
      </c>
      <c r="H505" s="68" t="str">
        <f>IF(ISNUMBER(SMALL(Order_Form!$D:$D,1+($D505))),(VLOOKUP(SMALL(Order_Form!$D:$D,1+($D505)),Order_Form!$C:$Q,7,FALSE)),"")</f>
        <v/>
      </c>
      <c r="I505" s="61"/>
      <c r="J505" s="61"/>
      <c r="K505" s="61"/>
      <c r="L505" s="73" t="str">
        <f t="shared" si="105"/>
        <v/>
      </c>
      <c r="M505" s="64" t="str">
        <f t="shared" si="106"/>
        <v/>
      </c>
      <c r="N505" s="73" t="str">
        <f t="shared" si="97"/>
        <v/>
      </c>
      <c r="O505" s="73" t="str">
        <f t="shared" si="98"/>
        <v/>
      </c>
      <c r="P505" s="73" t="str">
        <f t="shared" si="99"/>
        <v/>
      </c>
      <c r="Q505" s="73" t="str">
        <f t="shared" si="100"/>
        <v/>
      </c>
      <c r="R505" s="73" t="str">
        <f t="shared" si="101"/>
        <v/>
      </c>
      <c r="S505" s="64" t="str">
        <f t="shared" si="107"/>
        <v/>
      </c>
      <c r="T505" s="107" t="str">
        <f t="shared" si="102"/>
        <v/>
      </c>
      <c r="U505" s="74" t="str">
        <f t="shared" si="103"/>
        <v/>
      </c>
      <c r="V505" s="74"/>
      <c r="W505" s="74"/>
      <c r="Z505" s="61">
        <f t="shared" si="104"/>
        <v>0</v>
      </c>
    </row>
    <row r="506" spans="2:26" ht="31.9" customHeight="1" x14ac:dyDescent="0.25">
      <c r="B506" s="61">
        <f t="shared" si="96"/>
        <v>0</v>
      </c>
      <c r="C506" s="61" t="str">
        <f t="shared" si="108"/>
        <v/>
      </c>
      <c r="D506" s="61">
        <v>492</v>
      </c>
      <c r="E506" s="61" t="str">
        <f>IF(ISNUMBER(SMALL(Order_Form!$D:$D,1+($D506))),(VLOOKUP(SMALL(Order_Form!$D:$D,1+($D506)),Order_Form!$C:$Q,3,FALSE)),"")</f>
        <v/>
      </c>
      <c r="G506" s="64" t="str">
        <f>IFERROR(IF(E506=2,$AF$1,IF(AND(ISNUMBER(SMALL(Order_Form!$D:$D,1+($D506))),VLOOKUP(SMALL(Order_Form!$D:$D,1+($D506)),Order_Form!$C:$Q,6,FALSE)&gt;0),(VLOOKUP(SMALL(Order_Form!$D:$D,1+($D506)),Order_Form!$C:$Q,6,FALSE)),"")),"")</f>
        <v/>
      </c>
      <c r="H506" s="68" t="str">
        <f>IF(ISNUMBER(SMALL(Order_Form!$D:$D,1+($D506))),(VLOOKUP(SMALL(Order_Form!$D:$D,1+($D506)),Order_Form!$C:$Q,7,FALSE)),"")</f>
        <v/>
      </c>
      <c r="I506" s="61"/>
      <c r="J506" s="61"/>
      <c r="K506" s="61"/>
      <c r="L506" s="73" t="str">
        <f t="shared" si="105"/>
        <v/>
      </c>
      <c r="M506" s="64" t="str">
        <f t="shared" si="106"/>
        <v/>
      </c>
      <c r="N506" s="73" t="str">
        <f t="shared" si="97"/>
        <v/>
      </c>
      <c r="O506" s="73" t="str">
        <f t="shared" si="98"/>
        <v/>
      </c>
      <c r="P506" s="73" t="str">
        <f t="shared" si="99"/>
        <v/>
      </c>
      <c r="Q506" s="73" t="str">
        <f t="shared" si="100"/>
        <v/>
      </c>
      <c r="R506" s="73" t="str">
        <f t="shared" si="101"/>
        <v/>
      </c>
      <c r="S506" s="64" t="str">
        <f t="shared" si="107"/>
        <v/>
      </c>
      <c r="T506" s="107" t="str">
        <f t="shared" si="102"/>
        <v/>
      </c>
      <c r="U506" s="74" t="str">
        <f t="shared" si="103"/>
        <v/>
      </c>
      <c r="V506" s="74"/>
      <c r="W506" s="74"/>
      <c r="Z506" s="61">
        <f t="shared" si="104"/>
        <v>0</v>
      </c>
    </row>
    <row r="507" spans="2:26" ht="31.9" customHeight="1" x14ac:dyDescent="0.25">
      <c r="B507" s="61">
        <f t="shared" si="96"/>
        <v>0</v>
      </c>
      <c r="C507" s="61" t="str">
        <f t="shared" si="108"/>
        <v/>
      </c>
      <c r="D507" s="61">
        <v>493</v>
      </c>
      <c r="E507" s="61" t="str">
        <f>IF(ISNUMBER(SMALL(Order_Form!$D:$D,1+($D507))),(VLOOKUP(SMALL(Order_Form!$D:$D,1+($D507)),Order_Form!$C:$Q,3,FALSE)),"")</f>
        <v/>
      </c>
      <c r="G507" s="64" t="str">
        <f>IFERROR(IF(E507=2,$AF$1,IF(AND(ISNUMBER(SMALL(Order_Form!$D:$D,1+($D507))),VLOOKUP(SMALL(Order_Form!$D:$D,1+($D507)),Order_Form!$C:$Q,6,FALSE)&gt;0),(VLOOKUP(SMALL(Order_Form!$D:$D,1+($D507)),Order_Form!$C:$Q,6,FALSE)),"")),"")</f>
        <v/>
      </c>
      <c r="H507" s="68" t="str">
        <f>IF(ISNUMBER(SMALL(Order_Form!$D:$D,1+($D507))),(VLOOKUP(SMALL(Order_Form!$D:$D,1+($D507)),Order_Form!$C:$Q,7,FALSE)),"")</f>
        <v/>
      </c>
      <c r="I507" s="61"/>
      <c r="J507" s="61"/>
      <c r="K507" s="61"/>
      <c r="L507" s="73" t="str">
        <f t="shared" si="105"/>
        <v/>
      </c>
      <c r="M507" s="64" t="str">
        <f t="shared" si="106"/>
        <v/>
      </c>
      <c r="N507" s="73" t="str">
        <f t="shared" si="97"/>
        <v/>
      </c>
      <c r="O507" s="73" t="str">
        <f t="shared" si="98"/>
        <v/>
      </c>
      <c r="P507" s="73" t="str">
        <f t="shared" si="99"/>
        <v/>
      </c>
      <c r="Q507" s="73" t="str">
        <f t="shared" si="100"/>
        <v/>
      </c>
      <c r="R507" s="73" t="str">
        <f t="shared" si="101"/>
        <v/>
      </c>
      <c r="S507" s="64" t="str">
        <f t="shared" si="107"/>
        <v/>
      </c>
      <c r="T507" s="107" t="str">
        <f t="shared" si="102"/>
        <v/>
      </c>
      <c r="U507" s="74" t="str">
        <f t="shared" si="103"/>
        <v/>
      </c>
      <c r="V507" s="74"/>
      <c r="W507" s="74"/>
      <c r="Z507" s="61">
        <f t="shared" si="104"/>
        <v>0</v>
      </c>
    </row>
    <row r="508" spans="2:26" ht="31.9" customHeight="1" x14ac:dyDescent="0.25">
      <c r="B508" s="61">
        <f t="shared" si="96"/>
        <v>0</v>
      </c>
      <c r="C508" s="61" t="str">
        <f t="shared" si="108"/>
        <v/>
      </c>
      <c r="D508" s="61">
        <v>494</v>
      </c>
      <c r="E508" s="61" t="str">
        <f>IF(ISNUMBER(SMALL(Order_Form!$D:$D,1+($D508))),(VLOOKUP(SMALL(Order_Form!$D:$D,1+($D508)),Order_Form!$C:$Q,3,FALSE)),"")</f>
        <v/>
      </c>
      <c r="G508" s="64" t="str">
        <f>IFERROR(IF(E508=2,$AF$1,IF(AND(ISNUMBER(SMALL(Order_Form!$D:$D,1+($D508))),VLOOKUP(SMALL(Order_Form!$D:$D,1+($D508)),Order_Form!$C:$Q,6,FALSE)&gt;0),(VLOOKUP(SMALL(Order_Form!$D:$D,1+($D508)),Order_Form!$C:$Q,6,FALSE)),"")),"")</f>
        <v/>
      </c>
      <c r="H508" s="68" t="str">
        <f>IF(ISNUMBER(SMALL(Order_Form!$D:$D,1+($D508))),(VLOOKUP(SMALL(Order_Form!$D:$D,1+($D508)),Order_Form!$C:$Q,7,FALSE)),"")</f>
        <v/>
      </c>
      <c r="I508" s="61"/>
      <c r="J508" s="61"/>
      <c r="K508" s="61"/>
      <c r="L508" s="73" t="str">
        <f t="shared" si="105"/>
        <v/>
      </c>
      <c r="M508" s="64" t="str">
        <f t="shared" si="106"/>
        <v/>
      </c>
      <c r="N508" s="73" t="str">
        <f t="shared" si="97"/>
        <v/>
      </c>
      <c r="O508" s="73" t="str">
        <f t="shared" si="98"/>
        <v/>
      </c>
      <c r="P508" s="73" t="str">
        <f t="shared" si="99"/>
        <v/>
      </c>
      <c r="Q508" s="73" t="str">
        <f t="shared" si="100"/>
        <v/>
      </c>
      <c r="R508" s="73" t="str">
        <f t="shared" si="101"/>
        <v/>
      </c>
      <c r="S508" s="64" t="str">
        <f t="shared" si="107"/>
        <v/>
      </c>
      <c r="T508" s="107" t="str">
        <f t="shared" si="102"/>
        <v/>
      </c>
      <c r="U508" s="74" t="str">
        <f t="shared" si="103"/>
        <v/>
      </c>
      <c r="V508" s="74"/>
      <c r="W508" s="74"/>
      <c r="Z508" s="61">
        <f t="shared" si="104"/>
        <v>0</v>
      </c>
    </row>
    <row r="509" spans="2:26" ht="31.9" customHeight="1" x14ac:dyDescent="0.25">
      <c r="B509" s="61">
        <f t="shared" si="96"/>
        <v>0</v>
      </c>
      <c r="C509" s="61" t="str">
        <f t="shared" si="108"/>
        <v/>
      </c>
      <c r="D509" s="61">
        <v>495</v>
      </c>
      <c r="E509" s="61" t="str">
        <f>IF(ISNUMBER(SMALL(Order_Form!$D:$D,1+($D509))),(VLOOKUP(SMALL(Order_Form!$D:$D,1+($D509)),Order_Form!$C:$Q,3,FALSE)),"")</f>
        <v/>
      </c>
      <c r="G509" s="64" t="str">
        <f>IFERROR(IF(E509=2,$AF$1,IF(AND(ISNUMBER(SMALL(Order_Form!$D:$D,1+($D509))),VLOOKUP(SMALL(Order_Form!$D:$D,1+($D509)),Order_Form!$C:$Q,6,FALSE)&gt;0),(VLOOKUP(SMALL(Order_Form!$D:$D,1+($D509)),Order_Form!$C:$Q,6,FALSE)),"")),"")</f>
        <v/>
      </c>
      <c r="H509" s="68" t="str">
        <f>IF(ISNUMBER(SMALL(Order_Form!$D:$D,1+($D509))),(VLOOKUP(SMALL(Order_Form!$D:$D,1+($D509)),Order_Form!$C:$Q,7,FALSE)),"")</f>
        <v/>
      </c>
      <c r="I509" s="61"/>
      <c r="J509" s="61"/>
      <c r="K509" s="61"/>
      <c r="L509" s="73" t="str">
        <f t="shared" si="105"/>
        <v/>
      </c>
      <c r="M509" s="64" t="str">
        <f t="shared" si="106"/>
        <v/>
      </c>
      <c r="N509" s="73" t="str">
        <f t="shared" si="97"/>
        <v/>
      </c>
      <c r="O509" s="73" t="str">
        <f t="shared" si="98"/>
        <v/>
      </c>
      <c r="P509" s="73" t="str">
        <f t="shared" si="99"/>
        <v/>
      </c>
      <c r="Q509" s="73" t="str">
        <f t="shared" si="100"/>
        <v/>
      </c>
      <c r="R509" s="73" t="str">
        <f t="shared" si="101"/>
        <v/>
      </c>
      <c r="S509" s="64" t="str">
        <f t="shared" si="107"/>
        <v/>
      </c>
      <c r="T509" s="107" t="str">
        <f t="shared" si="102"/>
        <v/>
      </c>
      <c r="U509" s="74" t="str">
        <f t="shared" si="103"/>
        <v/>
      </c>
      <c r="V509" s="74"/>
      <c r="W509" s="74"/>
      <c r="Z509" s="61">
        <f t="shared" si="104"/>
        <v>0</v>
      </c>
    </row>
    <row r="510" spans="2:26" ht="31.9" customHeight="1" x14ac:dyDescent="0.25">
      <c r="B510" s="61">
        <f t="shared" si="96"/>
        <v>0</v>
      </c>
      <c r="C510" s="61" t="str">
        <f t="shared" si="108"/>
        <v/>
      </c>
      <c r="D510" s="61">
        <v>496</v>
      </c>
      <c r="E510" s="61" t="str">
        <f>IF(ISNUMBER(SMALL(Order_Form!$D:$D,1+($D510))),(VLOOKUP(SMALL(Order_Form!$D:$D,1+($D510)),Order_Form!$C:$Q,3,FALSE)),"")</f>
        <v/>
      </c>
      <c r="G510" s="64" t="str">
        <f>IFERROR(IF(E510=2,$AF$1,IF(AND(ISNUMBER(SMALL(Order_Form!$D:$D,1+($D510))),VLOOKUP(SMALL(Order_Form!$D:$D,1+($D510)),Order_Form!$C:$Q,6,FALSE)&gt;0),(VLOOKUP(SMALL(Order_Form!$D:$D,1+($D510)),Order_Form!$C:$Q,6,FALSE)),"")),"")</f>
        <v/>
      </c>
      <c r="H510" s="68" t="str">
        <f>IF(ISNUMBER(SMALL(Order_Form!$D:$D,1+($D510))),(VLOOKUP(SMALL(Order_Form!$D:$D,1+($D510)),Order_Form!$C:$Q,7,FALSE)),"")</f>
        <v/>
      </c>
      <c r="I510" s="61"/>
      <c r="J510" s="61"/>
      <c r="K510" s="61"/>
      <c r="L510" s="73" t="str">
        <f t="shared" si="105"/>
        <v/>
      </c>
      <c r="M510" s="64" t="str">
        <f t="shared" si="106"/>
        <v/>
      </c>
      <c r="N510" s="73" t="str">
        <f t="shared" si="97"/>
        <v/>
      </c>
      <c r="O510" s="73" t="str">
        <f t="shared" si="98"/>
        <v/>
      </c>
      <c r="P510" s="73" t="str">
        <f t="shared" si="99"/>
        <v/>
      </c>
      <c r="Q510" s="73" t="str">
        <f t="shared" si="100"/>
        <v/>
      </c>
      <c r="R510" s="73" t="str">
        <f t="shared" si="101"/>
        <v/>
      </c>
      <c r="S510" s="64" t="str">
        <f t="shared" si="107"/>
        <v/>
      </c>
      <c r="T510" s="107" t="str">
        <f t="shared" si="102"/>
        <v/>
      </c>
      <c r="U510" s="74" t="str">
        <f t="shared" si="103"/>
        <v/>
      </c>
      <c r="V510" s="74"/>
      <c r="W510" s="74"/>
      <c r="Z510" s="61">
        <f t="shared" si="104"/>
        <v>0</v>
      </c>
    </row>
    <row r="511" spans="2:26" ht="31.9" customHeight="1" x14ac:dyDescent="0.25">
      <c r="B511" s="61">
        <f t="shared" si="96"/>
        <v>0</v>
      </c>
      <c r="C511" s="61" t="str">
        <f t="shared" si="108"/>
        <v/>
      </c>
      <c r="D511" s="61">
        <v>497</v>
      </c>
      <c r="E511" s="61" t="str">
        <f>IF(ISNUMBER(SMALL(Order_Form!$D:$D,1+($D511))),(VLOOKUP(SMALL(Order_Form!$D:$D,1+($D511)),Order_Form!$C:$Q,3,FALSE)),"")</f>
        <v/>
      </c>
      <c r="G511" s="64" t="str">
        <f>IFERROR(IF(E511=2,$AF$1,IF(AND(ISNUMBER(SMALL(Order_Form!$D:$D,1+($D511))),VLOOKUP(SMALL(Order_Form!$D:$D,1+($D511)),Order_Form!$C:$Q,6,FALSE)&gt;0),(VLOOKUP(SMALL(Order_Form!$D:$D,1+($D511)),Order_Form!$C:$Q,6,FALSE)),"")),"")</f>
        <v/>
      </c>
      <c r="H511" s="68" t="str">
        <f>IF(ISNUMBER(SMALL(Order_Form!$D:$D,1+($D511))),(VLOOKUP(SMALL(Order_Form!$D:$D,1+($D511)),Order_Form!$C:$Q,7,FALSE)),"")</f>
        <v/>
      </c>
      <c r="I511" s="61"/>
      <c r="J511" s="61"/>
      <c r="K511" s="61"/>
      <c r="L511" s="73" t="str">
        <f t="shared" si="105"/>
        <v/>
      </c>
      <c r="M511" s="64" t="str">
        <f t="shared" si="106"/>
        <v/>
      </c>
      <c r="N511" s="73" t="str">
        <f t="shared" si="97"/>
        <v/>
      </c>
      <c r="O511" s="73" t="str">
        <f t="shared" si="98"/>
        <v/>
      </c>
      <c r="P511" s="73" t="str">
        <f t="shared" si="99"/>
        <v/>
      </c>
      <c r="Q511" s="73" t="str">
        <f t="shared" si="100"/>
        <v/>
      </c>
      <c r="R511" s="73" t="str">
        <f t="shared" si="101"/>
        <v/>
      </c>
      <c r="S511" s="64" t="str">
        <f t="shared" si="107"/>
        <v/>
      </c>
      <c r="T511" s="107" t="str">
        <f t="shared" si="102"/>
        <v/>
      </c>
      <c r="U511" s="74" t="str">
        <f t="shared" si="103"/>
        <v/>
      </c>
      <c r="V511" s="74"/>
      <c r="W511" s="74"/>
      <c r="Z511" s="61">
        <f t="shared" si="104"/>
        <v>0</v>
      </c>
    </row>
    <row r="512" spans="2:26" ht="31.9" customHeight="1" x14ac:dyDescent="0.25">
      <c r="B512" s="61">
        <f t="shared" si="96"/>
        <v>0</v>
      </c>
      <c r="C512" s="61" t="str">
        <f t="shared" si="108"/>
        <v/>
      </c>
      <c r="D512" s="61">
        <v>498</v>
      </c>
      <c r="E512" s="61" t="str">
        <f>IF(ISNUMBER(SMALL(Order_Form!$D:$D,1+($D512))),(VLOOKUP(SMALL(Order_Form!$D:$D,1+($D512)),Order_Form!$C:$Q,3,FALSE)),"")</f>
        <v/>
      </c>
      <c r="G512" s="64" t="str">
        <f>IFERROR(IF(E512=2,$AF$1,IF(AND(ISNUMBER(SMALL(Order_Form!$D:$D,1+($D512))),VLOOKUP(SMALL(Order_Form!$D:$D,1+($D512)),Order_Form!$C:$Q,6,FALSE)&gt;0),(VLOOKUP(SMALL(Order_Form!$D:$D,1+($D512)),Order_Form!$C:$Q,6,FALSE)),"")),"")</f>
        <v/>
      </c>
      <c r="H512" s="68" t="str">
        <f>IF(ISNUMBER(SMALL(Order_Form!$D:$D,1+($D512))),(VLOOKUP(SMALL(Order_Form!$D:$D,1+($D512)),Order_Form!$C:$Q,7,FALSE)),"")</f>
        <v/>
      </c>
      <c r="I512" s="61"/>
      <c r="J512" s="61"/>
      <c r="K512" s="61"/>
      <c r="L512" s="73" t="str">
        <f t="shared" si="105"/>
        <v/>
      </c>
      <c r="M512" s="64" t="str">
        <f t="shared" si="106"/>
        <v/>
      </c>
      <c r="N512" s="73" t="str">
        <f t="shared" si="97"/>
        <v/>
      </c>
      <c r="O512" s="73" t="str">
        <f t="shared" si="98"/>
        <v/>
      </c>
      <c r="P512" s="73" t="str">
        <f t="shared" si="99"/>
        <v/>
      </c>
      <c r="Q512" s="73" t="str">
        <f t="shared" si="100"/>
        <v/>
      </c>
      <c r="R512" s="73" t="str">
        <f t="shared" si="101"/>
        <v/>
      </c>
      <c r="S512" s="64" t="str">
        <f t="shared" si="107"/>
        <v/>
      </c>
      <c r="T512" s="107" t="str">
        <f t="shared" si="102"/>
        <v/>
      </c>
      <c r="U512" s="74" t="str">
        <f t="shared" si="103"/>
        <v/>
      </c>
      <c r="V512" s="74"/>
      <c r="W512" s="74"/>
      <c r="Z512" s="61">
        <f t="shared" si="104"/>
        <v>0</v>
      </c>
    </row>
    <row r="513" spans="2:26" ht="31.9" customHeight="1" x14ac:dyDescent="0.25">
      <c r="B513" s="61">
        <f t="shared" si="96"/>
        <v>0</v>
      </c>
      <c r="C513" s="61" t="str">
        <f t="shared" si="108"/>
        <v/>
      </c>
      <c r="D513" s="61">
        <v>499</v>
      </c>
      <c r="E513" s="61" t="str">
        <f>IF(ISNUMBER(SMALL(Order_Form!$D:$D,1+($D513))),(VLOOKUP(SMALL(Order_Form!$D:$D,1+($D513)),Order_Form!$C:$Q,3,FALSE)),"")</f>
        <v/>
      </c>
      <c r="G513" s="64" t="str">
        <f>IFERROR(IF(E513=2,$AF$1,IF(AND(ISNUMBER(SMALL(Order_Form!$D:$D,1+($D513))),VLOOKUP(SMALL(Order_Form!$D:$D,1+($D513)),Order_Form!$C:$Q,6,FALSE)&gt;0),(VLOOKUP(SMALL(Order_Form!$D:$D,1+($D513)),Order_Form!$C:$Q,6,FALSE)),"")),"")</f>
        <v/>
      </c>
      <c r="H513" s="68" t="str">
        <f>IF(ISNUMBER(SMALL(Order_Form!$D:$D,1+($D513))),(VLOOKUP(SMALL(Order_Form!$D:$D,1+($D513)),Order_Form!$C:$Q,7,FALSE)),"")</f>
        <v/>
      </c>
      <c r="I513" s="61"/>
      <c r="J513" s="61"/>
      <c r="K513" s="61"/>
      <c r="L513" s="73" t="str">
        <f t="shared" si="105"/>
        <v/>
      </c>
      <c r="M513" s="64" t="str">
        <f t="shared" si="106"/>
        <v/>
      </c>
      <c r="N513" s="73" t="str">
        <f t="shared" si="97"/>
        <v/>
      </c>
      <c r="O513" s="73" t="str">
        <f t="shared" si="98"/>
        <v/>
      </c>
      <c r="P513" s="73" t="str">
        <f t="shared" si="99"/>
        <v/>
      </c>
      <c r="Q513" s="73" t="str">
        <f t="shared" si="100"/>
        <v/>
      </c>
      <c r="R513" s="73" t="str">
        <f t="shared" si="101"/>
        <v/>
      </c>
      <c r="S513" s="64" t="str">
        <f t="shared" si="107"/>
        <v/>
      </c>
      <c r="T513" s="107" t="str">
        <f t="shared" si="102"/>
        <v/>
      </c>
      <c r="U513" s="74" t="str">
        <f t="shared" si="103"/>
        <v/>
      </c>
      <c r="V513" s="74"/>
      <c r="W513" s="74"/>
      <c r="Z513" s="61">
        <f t="shared" si="104"/>
        <v>0</v>
      </c>
    </row>
    <row r="514" spans="2:26" ht="31.9" customHeight="1" x14ac:dyDescent="0.25">
      <c r="B514" s="61">
        <f t="shared" si="96"/>
        <v>0</v>
      </c>
      <c r="C514" s="61" t="str">
        <f t="shared" si="108"/>
        <v/>
      </c>
      <c r="D514" s="61">
        <v>500</v>
      </c>
      <c r="E514" s="61" t="str">
        <f>IF(ISNUMBER(SMALL(Order_Form!$D:$D,1+($D514))),(VLOOKUP(SMALL(Order_Form!$D:$D,1+($D514)),Order_Form!$C:$Q,3,FALSE)),"")</f>
        <v/>
      </c>
      <c r="G514" s="64" t="str">
        <f>IFERROR(IF(E514=2,$AF$1,IF(AND(ISNUMBER(SMALL(Order_Form!$D:$D,1+($D514))),VLOOKUP(SMALL(Order_Form!$D:$D,1+($D514)),Order_Form!$C:$Q,6,FALSE)&gt;0),(VLOOKUP(SMALL(Order_Form!$D:$D,1+($D514)),Order_Form!$C:$Q,6,FALSE)),"")),"")</f>
        <v/>
      </c>
      <c r="H514" s="68" t="str">
        <f>IF(ISNUMBER(SMALL(Order_Form!$D:$D,1+($D514))),(VLOOKUP(SMALL(Order_Form!$D:$D,1+($D514)),Order_Form!$C:$Q,7,FALSE)),"")</f>
        <v/>
      </c>
      <c r="I514" s="61"/>
      <c r="J514" s="61"/>
      <c r="K514" s="61"/>
      <c r="L514" s="73" t="str">
        <f t="shared" si="105"/>
        <v/>
      </c>
      <c r="M514" s="64" t="str">
        <f t="shared" si="106"/>
        <v/>
      </c>
      <c r="N514" s="73" t="str">
        <f t="shared" si="97"/>
        <v/>
      </c>
      <c r="O514" s="73" t="str">
        <f t="shared" si="98"/>
        <v/>
      </c>
      <c r="P514" s="73" t="str">
        <f t="shared" si="99"/>
        <v/>
      </c>
      <c r="Q514" s="73" t="str">
        <f t="shared" si="100"/>
        <v/>
      </c>
      <c r="R514" s="73" t="str">
        <f t="shared" si="101"/>
        <v/>
      </c>
      <c r="S514" s="64" t="str">
        <f t="shared" si="107"/>
        <v/>
      </c>
      <c r="T514" s="107" t="str">
        <f t="shared" si="102"/>
        <v/>
      </c>
      <c r="U514" s="74" t="str">
        <f t="shared" si="103"/>
        <v/>
      </c>
      <c r="V514" s="74"/>
      <c r="W514" s="74"/>
      <c r="Z514" s="61">
        <f t="shared" si="104"/>
        <v>0</v>
      </c>
    </row>
    <row r="515" spans="2:26" ht="31.9" customHeight="1" x14ac:dyDescent="0.25">
      <c r="B515" s="61">
        <f t="shared" si="96"/>
        <v>0</v>
      </c>
      <c r="C515" s="61" t="str">
        <f t="shared" si="108"/>
        <v/>
      </c>
      <c r="D515" s="61">
        <v>501</v>
      </c>
      <c r="E515" s="61" t="str">
        <f>IF(ISNUMBER(SMALL(Order_Form!$D:$D,1+($D515))),(VLOOKUP(SMALL(Order_Form!$D:$D,1+($D515)),Order_Form!$C:$Q,3,FALSE)),"")</f>
        <v/>
      </c>
      <c r="G515" s="64" t="str">
        <f>IFERROR(IF(E515=2,$AF$1,IF(AND(ISNUMBER(SMALL(Order_Form!$D:$D,1+($D515))),VLOOKUP(SMALL(Order_Form!$D:$D,1+($D515)),Order_Form!$C:$Q,6,FALSE)&gt;0),(VLOOKUP(SMALL(Order_Form!$D:$D,1+($D515)),Order_Form!$C:$Q,6,FALSE)),"")),"")</f>
        <v/>
      </c>
      <c r="H515" s="68" t="str">
        <f>IF(ISNUMBER(SMALL(Order_Form!$D:$D,1+($D515))),(VLOOKUP(SMALL(Order_Form!$D:$D,1+($D515)),Order_Form!$C:$Q,7,FALSE)),"")</f>
        <v/>
      </c>
      <c r="I515" s="61"/>
      <c r="J515" s="61"/>
      <c r="K515" s="61"/>
      <c r="L515" s="73" t="str">
        <f t="shared" si="105"/>
        <v/>
      </c>
      <c r="M515" s="64" t="str">
        <f t="shared" si="106"/>
        <v/>
      </c>
      <c r="N515" s="73" t="str">
        <f t="shared" si="97"/>
        <v/>
      </c>
      <c r="O515" s="73" t="str">
        <f t="shared" si="98"/>
        <v/>
      </c>
      <c r="P515" s="73" t="str">
        <f t="shared" si="99"/>
        <v/>
      </c>
      <c r="Q515" s="73" t="str">
        <f t="shared" si="100"/>
        <v/>
      </c>
      <c r="R515" s="73" t="str">
        <f t="shared" si="101"/>
        <v/>
      </c>
      <c r="S515" s="64" t="str">
        <f t="shared" si="107"/>
        <v/>
      </c>
      <c r="T515" s="107" t="str">
        <f t="shared" si="102"/>
        <v/>
      </c>
      <c r="U515" s="74" t="str">
        <f t="shared" si="103"/>
        <v/>
      </c>
      <c r="V515" s="74"/>
      <c r="W515" s="74"/>
      <c r="Z515" s="61">
        <f t="shared" si="104"/>
        <v>0</v>
      </c>
    </row>
    <row r="516" spans="2:26" ht="31.9" customHeight="1" x14ac:dyDescent="0.25">
      <c r="B516" s="61">
        <f t="shared" si="96"/>
        <v>0</v>
      </c>
      <c r="C516" s="61" t="str">
        <f t="shared" si="108"/>
        <v/>
      </c>
      <c r="D516" s="61">
        <v>502</v>
      </c>
      <c r="E516" s="61" t="str">
        <f>IF(ISNUMBER(SMALL(Order_Form!$D:$D,1+($D516))),(VLOOKUP(SMALL(Order_Form!$D:$D,1+($D516)),Order_Form!$C:$Q,3,FALSE)),"")</f>
        <v/>
      </c>
      <c r="G516" s="64" t="str">
        <f>IFERROR(IF(E516=2,$AF$1,IF(AND(ISNUMBER(SMALL(Order_Form!$D:$D,1+($D516))),VLOOKUP(SMALL(Order_Form!$D:$D,1+($D516)),Order_Form!$C:$Q,6,FALSE)&gt;0),(VLOOKUP(SMALL(Order_Form!$D:$D,1+($D516)),Order_Form!$C:$Q,6,FALSE)),"")),"")</f>
        <v/>
      </c>
      <c r="H516" s="68" t="str">
        <f>IF(ISNUMBER(SMALL(Order_Form!$D:$D,1+($D516))),(VLOOKUP(SMALL(Order_Form!$D:$D,1+($D516)),Order_Form!$C:$Q,7,FALSE)),"")</f>
        <v/>
      </c>
      <c r="I516" s="61"/>
      <c r="J516" s="61"/>
      <c r="K516" s="61"/>
      <c r="L516" s="73" t="str">
        <f t="shared" si="105"/>
        <v/>
      </c>
      <c r="M516" s="64" t="str">
        <f t="shared" si="106"/>
        <v/>
      </c>
      <c r="N516" s="73" t="str">
        <f t="shared" si="97"/>
        <v/>
      </c>
      <c r="O516" s="73" t="str">
        <f t="shared" si="98"/>
        <v/>
      </c>
      <c r="P516" s="73" t="str">
        <f t="shared" si="99"/>
        <v/>
      </c>
      <c r="Q516" s="73" t="str">
        <f t="shared" si="100"/>
        <v/>
      </c>
      <c r="R516" s="73" t="str">
        <f t="shared" si="101"/>
        <v/>
      </c>
      <c r="S516" s="64" t="str">
        <f t="shared" si="107"/>
        <v/>
      </c>
      <c r="T516" s="107" t="str">
        <f t="shared" si="102"/>
        <v/>
      </c>
      <c r="U516" s="74" t="str">
        <f t="shared" si="103"/>
        <v/>
      </c>
      <c r="V516" s="74"/>
      <c r="W516" s="74"/>
      <c r="Z516" s="61">
        <f t="shared" si="104"/>
        <v>0</v>
      </c>
    </row>
    <row r="517" spans="2:26" ht="31.9" customHeight="1" x14ac:dyDescent="0.25">
      <c r="B517" s="61">
        <f t="shared" si="96"/>
        <v>0</v>
      </c>
      <c r="C517" s="61" t="str">
        <f t="shared" si="108"/>
        <v/>
      </c>
      <c r="D517" s="61">
        <v>503</v>
      </c>
      <c r="E517" s="61" t="str">
        <f>IF(ISNUMBER(SMALL(Order_Form!$D:$D,1+($D517))),(VLOOKUP(SMALL(Order_Form!$D:$D,1+($D517)),Order_Form!$C:$Q,3,FALSE)),"")</f>
        <v/>
      </c>
      <c r="G517" s="64" t="str">
        <f>IFERROR(IF(E517=2,$AF$1,IF(AND(ISNUMBER(SMALL(Order_Form!$D:$D,1+($D517))),VLOOKUP(SMALL(Order_Form!$D:$D,1+($D517)),Order_Form!$C:$Q,6,FALSE)&gt;0),(VLOOKUP(SMALL(Order_Form!$D:$D,1+($D517)),Order_Form!$C:$Q,6,FALSE)),"")),"")</f>
        <v/>
      </c>
      <c r="H517" s="68" t="str">
        <f>IF(ISNUMBER(SMALL(Order_Form!$D:$D,1+($D517))),(VLOOKUP(SMALL(Order_Form!$D:$D,1+($D517)),Order_Form!$C:$Q,7,FALSE)),"")</f>
        <v/>
      </c>
      <c r="I517" s="61"/>
      <c r="J517" s="61"/>
      <c r="K517" s="61"/>
      <c r="L517" s="73" t="str">
        <f t="shared" si="105"/>
        <v/>
      </c>
      <c r="M517" s="64" t="str">
        <f t="shared" si="106"/>
        <v/>
      </c>
      <c r="N517" s="73" t="str">
        <f t="shared" si="97"/>
        <v/>
      </c>
      <c r="O517" s="73" t="str">
        <f t="shared" si="98"/>
        <v/>
      </c>
      <c r="P517" s="73" t="str">
        <f t="shared" si="99"/>
        <v/>
      </c>
      <c r="Q517" s="73" t="str">
        <f t="shared" si="100"/>
        <v/>
      </c>
      <c r="R517" s="73" t="str">
        <f t="shared" si="101"/>
        <v/>
      </c>
      <c r="S517" s="64" t="str">
        <f t="shared" si="107"/>
        <v/>
      </c>
      <c r="T517" s="107" t="str">
        <f t="shared" si="102"/>
        <v/>
      </c>
      <c r="U517" s="74" t="str">
        <f t="shared" si="103"/>
        <v/>
      </c>
      <c r="V517" s="74"/>
      <c r="W517" s="74"/>
      <c r="Z517" s="61">
        <f t="shared" si="104"/>
        <v>0</v>
      </c>
    </row>
    <row r="518" spans="2:26" ht="31.9" customHeight="1" x14ac:dyDescent="0.25">
      <c r="B518" s="61">
        <f t="shared" si="96"/>
        <v>0</v>
      </c>
      <c r="C518" s="61" t="str">
        <f t="shared" si="108"/>
        <v/>
      </c>
      <c r="D518" s="61">
        <v>504</v>
      </c>
      <c r="E518" s="61" t="str">
        <f>IF(ISNUMBER(SMALL(Order_Form!$D:$D,1+($D518))),(VLOOKUP(SMALL(Order_Form!$D:$D,1+($D518)),Order_Form!$C:$Q,3,FALSE)),"")</f>
        <v/>
      </c>
      <c r="G518" s="64" t="str">
        <f>IFERROR(IF(E518=2,$AF$1,IF(AND(ISNUMBER(SMALL(Order_Form!$D:$D,1+($D518))),VLOOKUP(SMALL(Order_Form!$D:$D,1+($D518)),Order_Form!$C:$Q,6,FALSE)&gt;0),(VLOOKUP(SMALL(Order_Form!$D:$D,1+($D518)),Order_Form!$C:$Q,6,FALSE)),"")),"")</f>
        <v/>
      </c>
      <c r="H518" s="68" t="str">
        <f>IF(ISNUMBER(SMALL(Order_Form!$D:$D,1+($D518))),(VLOOKUP(SMALL(Order_Form!$D:$D,1+($D518)),Order_Form!$C:$Q,7,FALSE)),"")</f>
        <v/>
      </c>
      <c r="I518" s="61"/>
      <c r="J518" s="61"/>
      <c r="K518" s="61"/>
      <c r="L518" s="73" t="str">
        <f t="shared" si="105"/>
        <v/>
      </c>
      <c r="M518" s="64" t="str">
        <f t="shared" si="106"/>
        <v/>
      </c>
      <c r="N518" s="73" t="str">
        <f t="shared" si="97"/>
        <v/>
      </c>
      <c r="O518" s="73" t="str">
        <f t="shared" si="98"/>
        <v/>
      </c>
      <c r="P518" s="73" t="str">
        <f t="shared" si="99"/>
        <v/>
      </c>
      <c r="Q518" s="73" t="str">
        <f t="shared" si="100"/>
        <v/>
      </c>
      <c r="R518" s="73" t="str">
        <f t="shared" si="101"/>
        <v/>
      </c>
      <c r="S518" s="64" t="str">
        <f t="shared" si="107"/>
        <v/>
      </c>
      <c r="T518" s="107" t="str">
        <f t="shared" si="102"/>
        <v/>
      </c>
      <c r="U518" s="74" t="str">
        <f t="shared" si="103"/>
        <v/>
      </c>
      <c r="V518" s="74"/>
      <c r="W518" s="74"/>
      <c r="Z518" s="61">
        <f t="shared" si="104"/>
        <v>0</v>
      </c>
    </row>
    <row r="519" spans="2:26" ht="31.9" customHeight="1" x14ac:dyDescent="0.25">
      <c r="B519" s="61">
        <f t="shared" si="96"/>
        <v>0</v>
      </c>
      <c r="C519" s="61" t="str">
        <f t="shared" si="108"/>
        <v/>
      </c>
      <c r="D519" s="61">
        <v>505</v>
      </c>
      <c r="E519" s="61" t="str">
        <f>IF(ISNUMBER(SMALL(Order_Form!$D:$D,1+($D519))),(VLOOKUP(SMALL(Order_Form!$D:$D,1+($D519)),Order_Form!$C:$Q,3,FALSE)),"")</f>
        <v/>
      </c>
      <c r="G519" s="64" t="str">
        <f>IFERROR(IF(E519=2,$AF$1,IF(AND(ISNUMBER(SMALL(Order_Form!$D:$D,1+($D519))),VLOOKUP(SMALL(Order_Form!$D:$D,1+($D519)),Order_Form!$C:$Q,6,FALSE)&gt;0),(VLOOKUP(SMALL(Order_Form!$D:$D,1+($D519)),Order_Form!$C:$Q,6,FALSE)),"")),"")</f>
        <v/>
      </c>
      <c r="H519" s="68" t="str">
        <f>IF(ISNUMBER(SMALL(Order_Form!$D:$D,1+($D519))),(VLOOKUP(SMALL(Order_Form!$D:$D,1+($D519)),Order_Form!$C:$Q,7,FALSE)),"")</f>
        <v/>
      </c>
      <c r="I519" s="61"/>
      <c r="J519" s="61"/>
      <c r="K519" s="61"/>
      <c r="L519" s="73" t="str">
        <f t="shared" si="105"/>
        <v/>
      </c>
      <c r="M519" s="64" t="str">
        <f t="shared" si="106"/>
        <v/>
      </c>
      <c r="N519" s="73" t="str">
        <f t="shared" si="97"/>
        <v/>
      </c>
      <c r="O519" s="73" t="str">
        <f t="shared" si="98"/>
        <v/>
      </c>
      <c r="P519" s="73" t="str">
        <f t="shared" si="99"/>
        <v/>
      </c>
      <c r="Q519" s="73" t="str">
        <f t="shared" si="100"/>
        <v/>
      </c>
      <c r="R519" s="73" t="str">
        <f t="shared" si="101"/>
        <v/>
      </c>
      <c r="S519" s="64" t="str">
        <f t="shared" si="107"/>
        <v/>
      </c>
      <c r="T519" s="107" t="str">
        <f t="shared" si="102"/>
        <v/>
      </c>
      <c r="U519" s="74" t="str">
        <f t="shared" si="103"/>
        <v/>
      </c>
      <c r="V519" s="74"/>
      <c r="W519" s="74"/>
      <c r="Z519" s="61">
        <f t="shared" si="104"/>
        <v>0</v>
      </c>
    </row>
    <row r="520" spans="2:26" ht="31.9" customHeight="1" x14ac:dyDescent="0.25">
      <c r="B520" s="61">
        <f t="shared" si="96"/>
        <v>0</v>
      </c>
      <c r="C520" s="61" t="str">
        <f t="shared" si="108"/>
        <v/>
      </c>
      <c r="D520" s="61">
        <v>506</v>
      </c>
      <c r="E520" s="61" t="str">
        <f>IF(ISNUMBER(SMALL(Order_Form!$D:$D,1+($D520))),(VLOOKUP(SMALL(Order_Form!$D:$D,1+($D520)),Order_Form!$C:$Q,3,FALSE)),"")</f>
        <v/>
      </c>
      <c r="G520" s="64" t="str">
        <f>IFERROR(IF(E520=2,$AF$1,IF(AND(ISNUMBER(SMALL(Order_Form!$D:$D,1+($D520))),VLOOKUP(SMALL(Order_Form!$D:$D,1+($D520)),Order_Form!$C:$Q,6,FALSE)&gt;0),(VLOOKUP(SMALL(Order_Form!$D:$D,1+($D520)),Order_Form!$C:$Q,6,FALSE)),"")),"")</f>
        <v/>
      </c>
      <c r="H520" s="68" t="str">
        <f>IF(ISNUMBER(SMALL(Order_Form!$D:$D,1+($D520))),(VLOOKUP(SMALL(Order_Form!$D:$D,1+($D520)),Order_Form!$C:$Q,7,FALSE)),"")</f>
        <v/>
      </c>
      <c r="I520" s="61"/>
      <c r="J520" s="61"/>
      <c r="K520" s="61"/>
      <c r="L520" s="73" t="str">
        <f t="shared" si="105"/>
        <v/>
      </c>
      <c r="M520" s="64" t="str">
        <f t="shared" si="106"/>
        <v/>
      </c>
      <c r="N520" s="73" t="str">
        <f t="shared" si="97"/>
        <v/>
      </c>
      <c r="O520" s="73" t="str">
        <f t="shared" si="98"/>
        <v/>
      </c>
      <c r="P520" s="73" t="str">
        <f t="shared" si="99"/>
        <v/>
      </c>
      <c r="Q520" s="73" t="str">
        <f t="shared" si="100"/>
        <v/>
      </c>
      <c r="R520" s="73" t="str">
        <f t="shared" si="101"/>
        <v/>
      </c>
      <c r="S520" s="64" t="str">
        <f t="shared" si="107"/>
        <v/>
      </c>
      <c r="T520" s="107" t="str">
        <f t="shared" si="102"/>
        <v/>
      </c>
      <c r="U520" s="74" t="str">
        <f t="shared" si="103"/>
        <v/>
      </c>
      <c r="V520" s="74"/>
      <c r="W520" s="74"/>
      <c r="Z520" s="61">
        <f t="shared" si="104"/>
        <v>0</v>
      </c>
    </row>
    <row r="521" spans="2:26" ht="31.9" customHeight="1" x14ac:dyDescent="0.25">
      <c r="B521" s="61">
        <f t="shared" si="96"/>
        <v>0</v>
      </c>
      <c r="C521" s="61" t="str">
        <f t="shared" si="108"/>
        <v/>
      </c>
      <c r="D521" s="61">
        <v>507</v>
      </c>
      <c r="E521" s="61" t="str">
        <f>IF(ISNUMBER(SMALL(Order_Form!$D:$D,1+($D521))),(VLOOKUP(SMALL(Order_Form!$D:$D,1+($D521)),Order_Form!$C:$Q,3,FALSE)),"")</f>
        <v/>
      </c>
      <c r="G521" s="64" t="str">
        <f>IFERROR(IF(E521=2,$AF$1,IF(AND(ISNUMBER(SMALL(Order_Form!$D:$D,1+($D521))),VLOOKUP(SMALL(Order_Form!$D:$D,1+($D521)),Order_Form!$C:$Q,6,FALSE)&gt;0),(VLOOKUP(SMALL(Order_Form!$D:$D,1+($D521)),Order_Form!$C:$Q,6,FALSE)),"")),"")</f>
        <v/>
      </c>
      <c r="H521" s="68" t="str">
        <f>IF(ISNUMBER(SMALL(Order_Form!$D:$D,1+($D521))),(VLOOKUP(SMALL(Order_Form!$D:$D,1+($D521)),Order_Form!$C:$Q,7,FALSE)),"")</f>
        <v/>
      </c>
      <c r="I521" s="61"/>
      <c r="J521" s="61"/>
      <c r="K521" s="61"/>
      <c r="L521" s="73" t="str">
        <f t="shared" si="105"/>
        <v/>
      </c>
      <c r="M521" s="64" t="str">
        <f t="shared" si="106"/>
        <v/>
      </c>
      <c r="N521" s="73" t="str">
        <f t="shared" si="97"/>
        <v/>
      </c>
      <c r="O521" s="73" t="str">
        <f t="shared" si="98"/>
        <v/>
      </c>
      <c r="P521" s="73" t="str">
        <f t="shared" si="99"/>
        <v/>
      </c>
      <c r="Q521" s="73" t="str">
        <f t="shared" si="100"/>
        <v/>
      </c>
      <c r="R521" s="73" t="str">
        <f t="shared" si="101"/>
        <v/>
      </c>
      <c r="S521" s="64" t="str">
        <f t="shared" si="107"/>
        <v/>
      </c>
      <c r="T521" s="107" t="str">
        <f t="shared" si="102"/>
        <v/>
      </c>
      <c r="U521" s="74" t="str">
        <f t="shared" si="103"/>
        <v/>
      </c>
      <c r="V521" s="74"/>
      <c r="W521" s="74"/>
      <c r="Z521" s="61">
        <f t="shared" si="104"/>
        <v>0</v>
      </c>
    </row>
    <row r="522" spans="2:26" ht="31.9" customHeight="1" x14ac:dyDescent="0.25">
      <c r="B522" s="61">
        <f t="shared" si="96"/>
        <v>0</v>
      </c>
      <c r="C522" s="61" t="str">
        <f t="shared" si="108"/>
        <v/>
      </c>
      <c r="D522" s="61">
        <v>508</v>
      </c>
      <c r="E522" s="61" t="str">
        <f>IF(ISNUMBER(SMALL(Order_Form!$D:$D,1+($D522))),(VLOOKUP(SMALL(Order_Form!$D:$D,1+($D522)),Order_Form!$C:$Q,3,FALSE)),"")</f>
        <v/>
      </c>
      <c r="G522" s="64" t="str">
        <f>IFERROR(IF(E522=2,$AF$1,IF(AND(ISNUMBER(SMALL(Order_Form!$D:$D,1+($D522))),VLOOKUP(SMALL(Order_Form!$D:$D,1+($D522)),Order_Form!$C:$Q,6,FALSE)&gt;0),(VLOOKUP(SMALL(Order_Form!$D:$D,1+($D522)),Order_Form!$C:$Q,6,FALSE)),"")),"")</f>
        <v/>
      </c>
      <c r="H522" s="68" t="str">
        <f>IF(ISNUMBER(SMALL(Order_Form!$D:$D,1+($D522))),(VLOOKUP(SMALL(Order_Form!$D:$D,1+($D522)),Order_Form!$C:$Q,7,FALSE)),"")</f>
        <v/>
      </c>
      <c r="I522" s="61"/>
      <c r="J522" s="61"/>
      <c r="K522" s="61"/>
      <c r="L522" s="73" t="str">
        <f t="shared" si="105"/>
        <v/>
      </c>
      <c r="M522" s="64" t="str">
        <f t="shared" si="106"/>
        <v/>
      </c>
      <c r="N522" s="73" t="str">
        <f t="shared" si="97"/>
        <v/>
      </c>
      <c r="O522" s="73" t="str">
        <f t="shared" si="98"/>
        <v/>
      </c>
      <c r="P522" s="73" t="str">
        <f t="shared" si="99"/>
        <v/>
      </c>
      <c r="Q522" s="73" t="str">
        <f t="shared" si="100"/>
        <v/>
      </c>
      <c r="R522" s="73" t="str">
        <f t="shared" si="101"/>
        <v/>
      </c>
      <c r="S522" s="64" t="str">
        <f t="shared" si="107"/>
        <v/>
      </c>
      <c r="T522" s="107" t="str">
        <f t="shared" si="102"/>
        <v/>
      </c>
      <c r="U522" s="74" t="str">
        <f t="shared" si="103"/>
        <v/>
      </c>
      <c r="V522" s="74"/>
      <c r="W522" s="74"/>
      <c r="Z522" s="61">
        <f t="shared" si="104"/>
        <v>0</v>
      </c>
    </row>
    <row r="523" spans="2:26" ht="31.9" customHeight="1" x14ac:dyDescent="0.25">
      <c r="B523" s="61">
        <f t="shared" si="96"/>
        <v>0</v>
      </c>
      <c r="C523" s="61" t="str">
        <f t="shared" si="108"/>
        <v/>
      </c>
      <c r="D523" s="61">
        <v>509</v>
      </c>
      <c r="E523" s="61" t="str">
        <f>IF(ISNUMBER(SMALL(Order_Form!$D:$D,1+($D523))),(VLOOKUP(SMALL(Order_Form!$D:$D,1+($D523)),Order_Form!$C:$Q,3,FALSE)),"")</f>
        <v/>
      </c>
      <c r="G523" s="64" t="str">
        <f>IFERROR(IF(E523=2,$AF$1,IF(AND(ISNUMBER(SMALL(Order_Form!$D:$D,1+($D523))),VLOOKUP(SMALL(Order_Form!$D:$D,1+($D523)),Order_Form!$C:$Q,6,FALSE)&gt;0),(VLOOKUP(SMALL(Order_Form!$D:$D,1+($D523)),Order_Form!$C:$Q,6,FALSE)),"")),"")</f>
        <v/>
      </c>
      <c r="H523" s="68" t="str">
        <f>IF(ISNUMBER(SMALL(Order_Form!$D:$D,1+($D523))),(VLOOKUP(SMALL(Order_Form!$D:$D,1+($D523)),Order_Form!$C:$Q,7,FALSE)),"")</f>
        <v/>
      </c>
      <c r="I523" s="61"/>
      <c r="J523" s="61"/>
      <c r="K523" s="61"/>
      <c r="L523" s="73" t="str">
        <f t="shared" si="105"/>
        <v/>
      </c>
      <c r="M523" s="64" t="str">
        <f t="shared" si="106"/>
        <v/>
      </c>
      <c r="N523" s="73" t="str">
        <f t="shared" si="97"/>
        <v/>
      </c>
      <c r="O523" s="73" t="str">
        <f t="shared" si="98"/>
        <v/>
      </c>
      <c r="P523" s="73" t="str">
        <f t="shared" si="99"/>
        <v/>
      </c>
      <c r="Q523" s="73" t="str">
        <f t="shared" si="100"/>
        <v/>
      </c>
      <c r="R523" s="73" t="str">
        <f t="shared" si="101"/>
        <v/>
      </c>
      <c r="S523" s="64" t="str">
        <f t="shared" si="107"/>
        <v/>
      </c>
      <c r="T523" s="107" t="str">
        <f t="shared" si="102"/>
        <v/>
      </c>
      <c r="U523" s="74" t="str">
        <f t="shared" si="103"/>
        <v/>
      </c>
      <c r="V523" s="74"/>
      <c r="W523" s="74"/>
      <c r="Z523" s="61">
        <f t="shared" si="104"/>
        <v>0</v>
      </c>
    </row>
    <row r="524" spans="2:26" ht="31.9" customHeight="1" x14ac:dyDescent="0.25">
      <c r="B524" s="61">
        <f t="shared" si="96"/>
        <v>0</v>
      </c>
      <c r="C524" s="61" t="str">
        <f t="shared" si="108"/>
        <v/>
      </c>
      <c r="D524" s="61">
        <v>510</v>
      </c>
      <c r="E524" s="61" t="str">
        <f>IF(ISNUMBER(SMALL(Order_Form!$D:$D,1+($D524))),(VLOOKUP(SMALL(Order_Form!$D:$D,1+($D524)),Order_Form!$C:$Q,3,FALSE)),"")</f>
        <v/>
      </c>
      <c r="G524" s="64" t="str">
        <f>IFERROR(IF(E524=2,$AF$1,IF(AND(ISNUMBER(SMALL(Order_Form!$D:$D,1+($D524))),VLOOKUP(SMALL(Order_Form!$D:$D,1+($D524)),Order_Form!$C:$Q,6,FALSE)&gt;0),(VLOOKUP(SMALL(Order_Form!$D:$D,1+($D524)),Order_Form!$C:$Q,6,FALSE)),"")),"")</f>
        <v/>
      </c>
      <c r="H524" s="68" t="str">
        <f>IF(ISNUMBER(SMALL(Order_Form!$D:$D,1+($D524))),(VLOOKUP(SMALL(Order_Form!$D:$D,1+($D524)),Order_Form!$C:$Q,7,FALSE)),"")</f>
        <v/>
      </c>
      <c r="I524" s="61"/>
      <c r="J524" s="61"/>
      <c r="K524" s="61"/>
      <c r="L524" s="73" t="str">
        <f t="shared" si="105"/>
        <v/>
      </c>
      <c r="M524" s="64" t="str">
        <f t="shared" si="106"/>
        <v/>
      </c>
      <c r="N524" s="73" t="str">
        <f t="shared" si="97"/>
        <v/>
      </c>
      <c r="O524" s="73" t="str">
        <f t="shared" si="98"/>
        <v/>
      </c>
      <c r="P524" s="73" t="str">
        <f t="shared" si="99"/>
        <v/>
      </c>
      <c r="Q524" s="73" t="str">
        <f t="shared" si="100"/>
        <v/>
      </c>
      <c r="R524" s="73" t="str">
        <f t="shared" si="101"/>
        <v/>
      </c>
      <c r="S524" s="64" t="str">
        <f t="shared" si="107"/>
        <v/>
      </c>
      <c r="T524" s="107" t="str">
        <f t="shared" si="102"/>
        <v/>
      </c>
      <c r="U524" s="74" t="str">
        <f t="shared" si="103"/>
        <v/>
      </c>
      <c r="V524" s="74"/>
      <c r="W524" s="74"/>
      <c r="Z524" s="61">
        <f t="shared" si="104"/>
        <v>0</v>
      </c>
    </row>
    <row r="525" spans="2:26" ht="31.9" customHeight="1" x14ac:dyDescent="0.25">
      <c r="B525" s="61">
        <f t="shared" si="96"/>
        <v>0</v>
      </c>
      <c r="C525" s="61" t="str">
        <f t="shared" si="108"/>
        <v/>
      </c>
      <c r="D525" s="61">
        <v>511</v>
      </c>
      <c r="E525" s="61" t="str">
        <f>IF(ISNUMBER(SMALL(Order_Form!$D:$D,1+($D525))),(VLOOKUP(SMALL(Order_Form!$D:$D,1+($D525)),Order_Form!$C:$Q,3,FALSE)),"")</f>
        <v/>
      </c>
      <c r="G525" s="64" t="str">
        <f>IFERROR(IF(E525=2,$AF$1,IF(AND(ISNUMBER(SMALL(Order_Form!$D:$D,1+($D525))),VLOOKUP(SMALL(Order_Form!$D:$D,1+($D525)),Order_Form!$C:$Q,6,FALSE)&gt;0),(VLOOKUP(SMALL(Order_Form!$D:$D,1+($D525)),Order_Form!$C:$Q,6,FALSE)),"")),"")</f>
        <v/>
      </c>
      <c r="H525" s="68" t="str">
        <f>IF(ISNUMBER(SMALL(Order_Form!$D:$D,1+($D525))),(VLOOKUP(SMALL(Order_Form!$D:$D,1+($D525)),Order_Form!$C:$Q,7,FALSE)),"")</f>
        <v/>
      </c>
      <c r="I525" s="61"/>
      <c r="J525" s="61"/>
      <c r="K525" s="61"/>
      <c r="L525" s="73" t="str">
        <f t="shared" si="105"/>
        <v/>
      </c>
      <c r="M525" s="64" t="str">
        <f t="shared" si="106"/>
        <v/>
      </c>
      <c r="N525" s="73" t="str">
        <f t="shared" si="97"/>
        <v/>
      </c>
      <c r="O525" s="73" t="str">
        <f t="shared" si="98"/>
        <v/>
      </c>
      <c r="P525" s="73" t="str">
        <f t="shared" si="99"/>
        <v/>
      </c>
      <c r="Q525" s="73" t="str">
        <f t="shared" si="100"/>
        <v/>
      </c>
      <c r="R525" s="73" t="str">
        <f t="shared" si="101"/>
        <v/>
      </c>
      <c r="S525" s="64" t="str">
        <f t="shared" si="107"/>
        <v/>
      </c>
      <c r="T525" s="107" t="str">
        <f t="shared" si="102"/>
        <v/>
      </c>
      <c r="U525" s="74" t="str">
        <f t="shared" si="103"/>
        <v/>
      </c>
      <c r="V525" s="74"/>
      <c r="W525" s="74"/>
      <c r="Z525" s="61">
        <f t="shared" si="104"/>
        <v>0</v>
      </c>
    </row>
    <row r="526" spans="2:26" ht="31.9" customHeight="1" x14ac:dyDescent="0.25">
      <c r="B526" s="61">
        <f t="shared" ref="B526:B589" si="109">IF(AND(G526&gt;0,ISNONTEXT(G526)),1,0)</f>
        <v>0</v>
      </c>
      <c r="C526" s="61" t="str">
        <f t="shared" si="108"/>
        <v/>
      </c>
      <c r="D526" s="61">
        <v>512</v>
      </c>
      <c r="E526" s="61" t="str">
        <f>IF(ISNUMBER(SMALL(Order_Form!$D:$D,1+($D526))),(VLOOKUP(SMALL(Order_Form!$D:$D,1+($D526)),Order_Form!$C:$Q,3,FALSE)),"")</f>
        <v/>
      </c>
      <c r="G526" s="64" t="str">
        <f>IFERROR(IF(E526=2,$AF$1,IF(AND(ISNUMBER(SMALL(Order_Form!$D:$D,1+($D526))),VLOOKUP(SMALL(Order_Form!$D:$D,1+($D526)),Order_Form!$C:$Q,6,FALSE)&gt;0),(VLOOKUP(SMALL(Order_Form!$D:$D,1+($D526)),Order_Form!$C:$Q,6,FALSE)),"")),"")</f>
        <v/>
      </c>
      <c r="H526" s="68" t="str">
        <f>IF(ISNUMBER(SMALL(Order_Form!$D:$D,1+($D526))),(VLOOKUP(SMALL(Order_Form!$D:$D,1+($D526)),Order_Form!$C:$Q,7,FALSE)),"")</f>
        <v/>
      </c>
      <c r="I526" s="61"/>
      <c r="J526" s="61"/>
      <c r="K526" s="61"/>
      <c r="L526" s="73" t="str">
        <f t="shared" si="105"/>
        <v/>
      </c>
      <c r="M526" s="64" t="str">
        <f t="shared" si="106"/>
        <v/>
      </c>
      <c r="N526" s="73" t="str">
        <f t="shared" ref="N526:N589" si="110">IF($E526=2,$AH$1,"")</f>
        <v/>
      </c>
      <c r="O526" s="73" t="str">
        <f t="shared" ref="O526:O589" si="111">IF($E526=2,$AI$1,"")</f>
        <v/>
      </c>
      <c r="P526" s="73" t="str">
        <f t="shared" ref="P526:P589" si="112">IF($E526=2,$AK$1,"")</f>
        <v/>
      </c>
      <c r="Q526" s="73" t="str">
        <f t="shared" ref="Q526:Q589" si="113">IF($E526=2,$AL$1,"")</f>
        <v/>
      </c>
      <c r="R526" s="73" t="str">
        <f t="shared" ref="R526:R589" si="114">IF($E526=2,$AM$1,"")</f>
        <v/>
      </c>
      <c r="S526" s="64" t="str">
        <f t="shared" si="107"/>
        <v/>
      </c>
      <c r="T526" s="107" t="str">
        <f t="shared" ref="T526:T589" si="115">IF($E526=2,$AJ$1,"")</f>
        <v/>
      </c>
      <c r="U526" s="74" t="str">
        <f t="shared" ref="U526:U589" si="116">IF($E526=2,$AP$1,"")</f>
        <v/>
      </c>
      <c r="V526" s="74"/>
      <c r="W526" s="74"/>
      <c r="Z526" s="61">
        <f t="shared" ref="Z526:Z589" si="117">IF(OR(B526=1,E526=2),1,0)</f>
        <v>0</v>
      </c>
    </row>
    <row r="527" spans="2:26" ht="31.9" customHeight="1" x14ac:dyDescent="0.25">
      <c r="B527" s="61">
        <f t="shared" si="109"/>
        <v>0</v>
      </c>
      <c r="C527" s="61" t="str">
        <f t="shared" si="108"/>
        <v/>
      </c>
      <c r="D527" s="61">
        <v>513</v>
      </c>
      <c r="E527" s="61" t="str">
        <f>IF(ISNUMBER(SMALL(Order_Form!$D:$D,1+($D527))),(VLOOKUP(SMALL(Order_Form!$D:$D,1+($D527)),Order_Form!$C:$Q,3,FALSE)),"")</f>
        <v/>
      </c>
      <c r="G527" s="64" t="str">
        <f>IFERROR(IF(E527=2,$AF$1,IF(AND(ISNUMBER(SMALL(Order_Form!$D:$D,1+($D527))),VLOOKUP(SMALL(Order_Form!$D:$D,1+($D527)),Order_Form!$C:$Q,6,FALSE)&gt;0),(VLOOKUP(SMALL(Order_Form!$D:$D,1+($D527)),Order_Form!$C:$Q,6,FALSE)),"")),"")</f>
        <v/>
      </c>
      <c r="H527" s="68" t="str">
        <f>IF(ISNUMBER(SMALL(Order_Form!$D:$D,1+($D527))),(VLOOKUP(SMALL(Order_Form!$D:$D,1+($D527)),Order_Form!$C:$Q,7,FALSE)),"")</f>
        <v/>
      </c>
      <c r="I527" s="61"/>
      <c r="J527" s="61"/>
      <c r="K527" s="61"/>
      <c r="L527" s="73" t="str">
        <f t="shared" si="105"/>
        <v/>
      </c>
      <c r="M527" s="64" t="str">
        <f t="shared" si="106"/>
        <v/>
      </c>
      <c r="N527" s="73" t="str">
        <f t="shared" si="110"/>
        <v/>
      </c>
      <c r="O527" s="73" t="str">
        <f t="shared" si="111"/>
        <v/>
      </c>
      <c r="P527" s="73" t="str">
        <f t="shared" si="112"/>
        <v/>
      </c>
      <c r="Q527" s="73" t="str">
        <f t="shared" si="113"/>
        <v/>
      </c>
      <c r="R527" s="73" t="str">
        <f t="shared" si="114"/>
        <v/>
      </c>
      <c r="S527" s="64" t="str">
        <f t="shared" si="107"/>
        <v/>
      </c>
      <c r="T527" s="107" t="str">
        <f t="shared" si="115"/>
        <v/>
      </c>
      <c r="U527" s="74" t="str">
        <f t="shared" si="116"/>
        <v/>
      </c>
      <c r="V527" s="74"/>
      <c r="W527" s="74"/>
      <c r="Z527" s="61">
        <f t="shared" si="117"/>
        <v>0</v>
      </c>
    </row>
    <row r="528" spans="2:26" ht="31.9" customHeight="1" x14ac:dyDescent="0.25">
      <c r="B528" s="61">
        <f t="shared" si="109"/>
        <v>0</v>
      </c>
      <c r="C528" s="61" t="str">
        <f t="shared" si="108"/>
        <v/>
      </c>
      <c r="D528" s="61">
        <v>514</v>
      </c>
      <c r="E528" s="61" t="str">
        <f>IF(ISNUMBER(SMALL(Order_Form!$D:$D,1+($D528))),(VLOOKUP(SMALL(Order_Form!$D:$D,1+($D528)),Order_Form!$C:$Q,3,FALSE)),"")</f>
        <v/>
      </c>
      <c r="G528" s="64" t="str">
        <f>IFERROR(IF(E528=2,$AF$1,IF(AND(ISNUMBER(SMALL(Order_Form!$D:$D,1+($D528))),VLOOKUP(SMALL(Order_Form!$D:$D,1+($D528)),Order_Form!$C:$Q,6,FALSE)&gt;0),(VLOOKUP(SMALL(Order_Form!$D:$D,1+($D528)),Order_Form!$C:$Q,6,FALSE)),"")),"")</f>
        <v/>
      </c>
      <c r="H528" s="68" t="str">
        <f>IF(ISNUMBER(SMALL(Order_Form!$D:$D,1+($D528))),(VLOOKUP(SMALL(Order_Form!$D:$D,1+($D528)),Order_Form!$C:$Q,7,FALSE)),"")</f>
        <v/>
      </c>
      <c r="I528" s="61"/>
      <c r="J528" s="61"/>
      <c r="K528" s="61"/>
      <c r="L528" s="73" t="str">
        <f t="shared" si="105"/>
        <v/>
      </c>
      <c r="M528" s="64" t="str">
        <f t="shared" si="106"/>
        <v/>
      </c>
      <c r="N528" s="73" t="str">
        <f t="shared" si="110"/>
        <v/>
      </c>
      <c r="O528" s="73" t="str">
        <f t="shared" si="111"/>
        <v/>
      </c>
      <c r="P528" s="73" t="str">
        <f t="shared" si="112"/>
        <v/>
      </c>
      <c r="Q528" s="73" t="str">
        <f t="shared" si="113"/>
        <v/>
      </c>
      <c r="R528" s="73" t="str">
        <f t="shared" si="114"/>
        <v/>
      </c>
      <c r="S528" s="64" t="str">
        <f t="shared" si="107"/>
        <v/>
      </c>
      <c r="T528" s="107" t="str">
        <f t="shared" si="115"/>
        <v/>
      </c>
      <c r="U528" s="74" t="str">
        <f t="shared" si="116"/>
        <v/>
      </c>
      <c r="V528" s="74"/>
      <c r="W528" s="74"/>
      <c r="Z528" s="61">
        <f t="shared" si="117"/>
        <v>0</v>
      </c>
    </row>
    <row r="529" spans="2:26" ht="31.9" customHeight="1" x14ac:dyDescent="0.25">
      <c r="B529" s="61">
        <f t="shared" si="109"/>
        <v>0</v>
      </c>
      <c r="C529" s="61" t="str">
        <f t="shared" si="108"/>
        <v/>
      </c>
      <c r="D529" s="61">
        <v>515</v>
      </c>
      <c r="E529" s="61" t="str">
        <f>IF(ISNUMBER(SMALL(Order_Form!$D:$D,1+($D529))),(VLOOKUP(SMALL(Order_Form!$D:$D,1+($D529)),Order_Form!$C:$Q,3,FALSE)),"")</f>
        <v/>
      </c>
      <c r="G529" s="64" t="str">
        <f>IFERROR(IF(E529=2,$AF$1,IF(AND(ISNUMBER(SMALL(Order_Form!$D:$D,1+($D529))),VLOOKUP(SMALL(Order_Form!$D:$D,1+($D529)),Order_Form!$C:$Q,6,FALSE)&gt;0),(VLOOKUP(SMALL(Order_Form!$D:$D,1+($D529)),Order_Form!$C:$Q,6,FALSE)),"")),"")</f>
        <v/>
      </c>
      <c r="H529" s="68" t="str">
        <f>IF(ISNUMBER(SMALL(Order_Form!$D:$D,1+($D529))),(VLOOKUP(SMALL(Order_Form!$D:$D,1+($D529)),Order_Form!$C:$Q,7,FALSE)),"")</f>
        <v/>
      </c>
      <c r="I529" s="61"/>
      <c r="J529" s="61"/>
      <c r="K529" s="61"/>
      <c r="L529" s="73" t="str">
        <f t="shared" si="105"/>
        <v/>
      </c>
      <c r="M529" s="64" t="str">
        <f t="shared" si="106"/>
        <v/>
      </c>
      <c r="N529" s="73" t="str">
        <f t="shared" si="110"/>
        <v/>
      </c>
      <c r="O529" s="73" t="str">
        <f t="shared" si="111"/>
        <v/>
      </c>
      <c r="P529" s="73" t="str">
        <f t="shared" si="112"/>
        <v/>
      </c>
      <c r="Q529" s="73" t="str">
        <f t="shared" si="113"/>
        <v/>
      </c>
      <c r="R529" s="73" t="str">
        <f t="shared" si="114"/>
        <v/>
      </c>
      <c r="S529" s="64" t="str">
        <f t="shared" si="107"/>
        <v/>
      </c>
      <c r="T529" s="107" t="str">
        <f t="shared" si="115"/>
        <v/>
      </c>
      <c r="U529" s="74" t="str">
        <f t="shared" si="116"/>
        <v/>
      </c>
      <c r="V529" s="74"/>
      <c r="W529" s="74"/>
      <c r="Z529" s="61">
        <f t="shared" si="117"/>
        <v>0</v>
      </c>
    </row>
    <row r="530" spans="2:26" ht="31.9" customHeight="1" x14ac:dyDescent="0.25">
      <c r="B530" s="61">
        <f t="shared" si="109"/>
        <v>0</v>
      </c>
      <c r="C530" s="61" t="str">
        <f t="shared" si="108"/>
        <v/>
      </c>
      <c r="D530" s="61">
        <v>516</v>
      </c>
      <c r="E530" s="61" t="str">
        <f>IF(ISNUMBER(SMALL(Order_Form!$D:$D,1+($D530))),(VLOOKUP(SMALL(Order_Form!$D:$D,1+($D530)),Order_Form!$C:$Q,3,FALSE)),"")</f>
        <v/>
      </c>
      <c r="G530" s="64" t="str">
        <f>IFERROR(IF(E530=2,$AF$1,IF(AND(ISNUMBER(SMALL(Order_Form!$D:$D,1+($D530))),VLOOKUP(SMALL(Order_Form!$D:$D,1+($D530)),Order_Form!$C:$Q,6,FALSE)&gt;0),(VLOOKUP(SMALL(Order_Form!$D:$D,1+($D530)),Order_Form!$C:$Q,6,FALSE)),"")),"")</f>
        <v/>
      </c>
      <c r="H530" s="68" t="str">
        <f>IF(ISNUMBER(SMALL(Order_Form!$D:$D,1+($D530))),(VLOOKUP(SMALL(Order_Form!$D:$D,1+($D530)),Order_Form!$C:$Q,7,FALSE)),"")</f>
        <v/>
      </c>
      <c r="I530" s="61"/>
      <c r="J530" s="61"/>
      <c r="K530" s="61"/>
      <c r="L530" s="73" t="str">
        <f t="shared" si="105"/>
        <v/>
      </c>
      <c r="M530" s="64" t="str">
        <f t="shared" si="106"/>
        <v/>
      </c>
      <c r="N530" s="73" t="str">
        <f t="shared" si="110"/>
        <v/>
      </c>
      <c r="O530" s="73" t="str">
        <f t="shared" si="111"/>
        <v/>
      </c>
      <c r="P530" s="73" t="str">
        <f t="shared" si="112"/>
        <v/>
      </c>
      <c r="Q530" s="73" t="str">
        <f t="shared" si="113"/>
        <v/>
      </c>
      <c r="R530" s="73" t="str">
        <f t="shared" si="114"/>
        <v/>
      </c>
      <c r="S530" s="64" t="str">
        <f t="shared" si="107"/>
        <v/>
      </c>
      <c r="T530" s="107" t="str">
        <f t="shared" si="115"/>
        <v/>
      </c>
      <c r="U530" s="74" t="str">
        <f t="shared" si="116"/>
        <v/>
      </c>
      <c r="V530" s="74"/>
      <c r="W530" s="74"/>
      <c r="Z530" s="61">
        <f t="shared" si="117"/>
        <v>0</v>
      </c>
    </row>
    <row r="531" spans="2:26" ht="31.9" customHeight="1" x14ac:dyDescent="0.25">
      <c r="B531" s="61">
        <f t="shared" si="109"/>
        <v>0</v>
      </c>
      <c r="C531" s="61" t="str">
        <f t="shared" si="108"/>
        <v/>
      </c>
      <c r="D531" s="61">
        <v>517</v>
      </c>
      <c r="E531" s="61" t="str">
        <f>IF(ISNUMBER(SMALL(Order_Form!$D:$D,1+($D531))),(VLOOKUP(SMALL(Order_Form!$D:$D,1+($D531)),Order_Form!$C:$Q,3,FALSE)),"")</f>
        <v/>
      </c>
      <c r="G531" s="64" t="str">
        <f>IFERROR(IF(E531=2,$AF$1,IF(AND(ISNUMBER(SMALL(Order_Form!$D:$D,1+($D531))),VLOOKUP(SMALL(Order_Form!$D:$D,1+($D531)),Order_Form!$C:$Q,6,FALSE)&gt;0),(VLOOKUP(SMALL(Order_Form!$D:$D,1+($D531)),Order_Form!$C:$Q,6,FALSE)),"")),"")</f>
        <v/>
      </c>
      <c r="H531" s="68" t="str">
        <f>IF(ISNUMBER(SMALL(Order_Form!$D:$D,1+($D531))),(VLOOKUP(SMALL(Order_Form!$D:$D,1+($D531)),Order_Form!$C:$Q,7,FALSE)),"")</f>
        <v/>
      </c>
      <c r="I531" s="61"/>
      <c r="J531" s="61"/>
      <c r="K531" s="61"/>
      <c r="L531" s="73" t="str">
        <f t="shared" ref="L531:L594" si="118">IF(AND(E531=1,E532=0),"In",IF($E531=2,$AG$1,""))</f>
        <v/>
      </c>
      <c r="M531" s="64" t="str">
        <f t="shared" ref="M531:M594" si="119">IFERROR(IF(AND(E531=1,E532=0),"Used",IF($E531=2,$AN$1,IF(ISBLANK(G531),"",IF(ISNUMBER(L531),G531-L531,"")))),"")</f>
        <v/>
      </c>
      <c r="N531" s="73" t="str">
        <f t="shared" si="110"/>
        <v/>
      </c>
      <c r="O531" s="73" t="str">
        <f t="shared" si="111"/>
        <v/>
      </c>
      <c r="P531" s="73" t="str">
        <f t="shared" si="112"/>
        <v/>
      </c>
      <c r="Q531" s="73" t="str">
        <f t="shared" si="113"/>
        <v/>
      </c>
      <c r="R531" s="73" t="str">
        <f t="shared" si="114"/>
        <v/>
      </c>
      <c r="S531" s="64" t="str">
        <f t="shared" ref="S531:S594" si="120">IF(AND(E531=1,E532=0),"Tracked",IF($E531=2,$AO$1,IF(ISNUMBER(L531),SUM(N531:R531),"")))</f>
        <v/>
      </c>
      <c r="T531" s="107" t="str">
        <f t="shared" si="115"/>
        <v/>
      </c>
      <c r="U531" s="74" t="str">
        <f t="shared" si="116"/>
        <v/>
      </c>
      <c r="V531" s="74"/>
      <c r="W531" s="74"/>
      <c r="Z531" s="61">
        <f t="shared" si="117"/>
        <v>0</v>
      </c>
    </row>
    <row r="532" spans="2:26" ht="31.9" customHeight="1" x14ac:dyDescent="0.25">
      <c r="B532" s="61">
        <f t="shared" si="109"/>
        <v>0</v>
      </c>
      <c r="C532" s="61" t="str">
        <f t="shared" si="108"/>
        <v/>
      </c>
      <c r="D532" s="61">
        <v>518</v>
      </c>
      <c r="E532" s="61" t="str">
        <f>IF(ISNUMBER(SMALL(Order_Form!$D:$D,1+($D532))),(VLOOKUP(SMALL(Order_Form!$D:$D,1+($D532)),Order_Form!$C:$Q,3,FALSE)),"")</f>
        <v/>
      </c>
      <c r="G532" s="64" t="str">
        <f>IFERROR(IF(E532=2,$AF$1,IF(AND(ISNUMBER(SMALL(Order_Form!$D:$D,1+($D532))),VLOOKUP(SMALL(Order_Form!$D:$D,1+($D532)),Order_Form!$C:$Q,6,FALSE)&gt;0),(VLOOKUP(SMALL(Order_Form!$D:$D,1+($D532)),Order_Form!$C:$Q,6,FALSE)),"")),"")</f>
        <v/>
      </c>
      <c r="H532" s="68" t="str">
        <f>IF(ISNUMBER(SMALL(Order_Form!$D:$D,1+($D532))),(VLOOKUP(SMALL(Order_Form!$D:$D,1+($D532)),Order_Form!$C:$Q,7,FALSE)),"")</f>
        <v/>
      </c>
      <c r="I532" s="61"/>
      <c r="J532" s="61"/>
      <c r="K532" s="61"/>
      <c r="L532" s="73" t="str">
        <f t="shared" si="118"/>
        <v/>
      </c>
      <c r="M532" s="64" t="str">
        <f t="shared" si="119"/>
        <v/>
      </c>
      <c r="N532" s="73" t="str">
        <f t="shared" si="110"/>
        <v/>
      </c>
      <c r="O532" s="73" t="str">
        <f t="shared" si="111"/>
        <v/>
      </c>
      <c r="P532" s="73" t="str">
        <f t="shared" si="112"/>
        <v/>
      </c>
      <c r="Q532" s="73" t="str">
        <f t="shared" si="113"/>
        <v/>
      </c>
      <c r="R532" s="73" t="str">
        <f t="shared" si="114"/>
        <v/>
      </c>
      <c r="S532" s="64" t="str">
        <f t="shared" si="120"/>
        <v/>
      </c>
      <c r="T532" s="107" t="str">
        <f t="shared" si="115"/>
        <v/>
      </c>
      <c r="U532" s="74" t="str">
        <f t="shared" si="116"/>
        <v/>
      </c>
      <c r="V532" s="74"/>
      <c r="W532" s="74"/>
      <c r="Z532" s="61">
        <f t="shared" si="117"/>
        <v>0</v>
      </c>
    </row>
    <row r="533" spans="2:26" ht="31.9" customHeight="1" x14ac:dyDescent="0.25">
      <c r="B533" s="61">
        <f t="shared" si="109"/>
        <v>0</v>
      </c>
      <c r="C533" s="61" t="str">
        <f t="shared" si="108"/>
        <v/>
      </c>
      <c r="D533" s="61">
        <v>519</v>
      </c>
      <c r="E533" s="61" t="str">
        <f>IF(ISNUMBER(SMALL(Order_Form!$D:$D,1+($D533))),(VLOOKUP(SMALL(Order_Form!$D:$D,1+($D533)),Order_Form!$C:$Q,3,FALSE)),"")</f>
        <v/>
      </c>
      <c r="G533" s="64" t="str">
        <f>IFERROR(IF(E533=2,$AF$1,IF(AND(ISNUMBER(SMALL(Order_Form!$D:$D,1+($D533))),VLOOKUP(SMALL(Order_Form!$D:$D,1+($D533)),Order_Form!$C:$Q,6,FALSE)&gt;0),(VLOOKUP(SMALL(Order_Form!$D:$D,1+($D533)),Order_Form!$C:$Q,6,FALSE)),"")),"")</f>
        <v/>
      </c>
      <c r="H533" s="68" t="str">
        <f>IF(ISNUMBER(SMALL(Order_Form!$D:$D,1+($D533))),(VLOOKUP(SMALL(Order_Form!$D:$D,1+($D533)),Order_Form!$C:$Q,7,FALSE)),"")</f>
        <v/>
      </c>
      <c r="I533" s="61"/>
      <c r="J533" s="61"/>
      <c r="K533" s="61"/>
      <c r="L533" s="73" t="str">
        <f t="shared" si="118"/>
        <v/>
      </c>
      <c r="M533" s="64" t="str">
        <f t="shared" si="119"/>
        <v/>
      </c>
      <c r="N533" s="73" t="str">
        <f t="shared" si="110"/>
        <v/>
      </c>
      <c r="O533" s="73" t="str">
        <f t="shared" si="111"/>
        <v/>
      </c>
      <c r="P533" s="73" t="str">
        <f t="shared" si="112"/>
        <v/>
      </c>
      <c r="Q533" s="73" t="str">
        <f t="shared" si="113"/>
        <v/>
      </c>
      <c r="R533" s="73" t="str">
        <f t="shared" si="114"/>
        <v/>
      </c>
      <c r="S533" s="64" t="str">
        <f t="shared" si="120"/>
        <v/>
      </c>
      <c r="T533" s="107" t="str">
        <f t="shared" si="115"/>
        <v/>
      </c>
      <c r="U533" s="74" t="str">
        <f t="shared" si="116"/>
        <v/>
      </c>
      <c r="V533" s="74"/>
      <c r="W533" s="74"/>
      <c r="Z533" s="61">
        <f t="shared" si="117"/>
        <v>0</v>
      </c>
    </row>
    <row r="534" spans="2:26" ht="31.9" customHeight="1" x14ac:dyDescent="0.25">
      <c r="B534" s="61">
        <f t="shared" si="109"/>
        <v>0</v>
      </c>
      <c r="C534" s="61" t="str">
        <f t="shared" ref="C534:C597" si="121">IF(B534=1,D534,"")</f>
        <v/>
      </c>
      <c r="D534" s="61">
        <v>520</v>
      </c>
      <c r="E534" s="61" t="str">
        <f>IF(ISNUMBER(SMALL(Order_Form!$D:$D,1+($D534))),(VLOOKUP(SMALL(Order_Form!$D:$D,1+($D534)),Order_Form!$C:$Q,3,FALSE)),"")</f>
        <v/>
      </c>
      <c r="G534" s="64" t="str">
        <f>IFERROR(IF(E534=2,$AF$1,IF(AND(ISNUMBER(SMALL(Order_Form!$D:$D,1+($D534))),VLOOKUP(SMALL(Order_Form!$D:$D,1+($D534)),Order_Form!$C:$Q,6,FALSE)&gt;0),(VLOOKUP(SMALL(Order_Form!$D:$D,1+($D534)),Order_Form!$C:$Q,6,FALSE)),"")),"")</f>
        <v/>
      </c>
      <c r="H534" s="68" t="str">
        <f>IF(ISNUMBER(SMALL(Order_Form!$D:$D,1+($D534))),(VLOOKUP(SMALL(Order_Form!$D:$D,1+($D534)),Order_Form!$C:$Q,7,FALSE)),"")</f>
        <v/>
      </c>
      <c r="I534" s="61"/>
      <c r="J534" s="61"/>
      <c r="K534" s="61"/>
      <c r="L534" s="73" t="str">
        <f t="shared" si="118"/>
        <v/>
      </c>
      <c r="M534" s="64" t="str">
        <f t="shared" si="119"/>
        <v/>
      </c>
      <c r="N534" s="73" t="str">
        <f t="shared" si="110"/>
        <v/>
      </c>
      <c r="O534" s="73" t="str">
        <f t="shared" si="111"/>
        <v/>
      </c>
      <c r="P534" s="73" t="str">
        <f t="shared" si="112"/>
        <v/>
      </c>
      <c r="Q534" s="73" t="str">
        <f t="shared" si="113"/>
        <v/>
      </c>
      <c r="R534" s="73" t="str">
        <f t="shared" si="114"/>
        <v/>
      </c>
      <c r="S534" s="64" t="str">
        <f t="shared" si="120"/>
        <v/>
      </c>
      <c r="T534" s="107" t="str">
        <f t="shared" si="115"/>
        <v/>
      </c>
      <c r="U534" s="74" t="str">
        <f t="shared" si="116"/>
        <v/>
      </c>
      <c r="V534" s="74"/>
      <c r="W534" s="74"/>
      <c r="Z534" s="61">
        <f t="shared" si="117"/>
        <v>0</v>
      </c>
    </row>
    <row r="535" spans="2:26" ht="31.9" customHeight="1" x14ac:dyDescent="0.25">
      <c r="B535" s="61">
        <f t="shared" si="109"/>
        <v>0</v>
      </c>
      <c r="C535" s="61" t="str">
        <f t="shared" si="121"/>
        <v/>
      </c>
      <c r="D535" s="61">
        <v>521</v>
      </c>
      <c r="E535" s="61" t="str">
        <f>IF(ISNUMBER(SMALL(Order_Form!$D:$D,1+($D535))),(VLOOKUP(SMALL(Order_Form!$D:$D,1+($D535)),Order_Form!$C:$Q,3,FALSE)),"")</f>
        <v/>
      </c>
      <c r="G535" s="64" t="str">
        <f>IFERROR(IF(E535=2,$AF$1,IF(AND(ISNUMBER(SMALL(Order_Form!$D:$D,1+($D535))),VLOOKUP(SMALL(Order_Form!$D:$D,1+($D535)),Order_Form!$C:$Q,6,FALSE)&gt;0),(VLOOKUP(SMALL(Order_Form!$D:$D,1+($D535)),Order_Form!$C:$Q,6,FALSE)),"")),"")</f>
        <v/>
      </c>
      <c r="H535" s="68" t="str">
        <f>IF(ISNUMBER(SMALL(Order_Form!$D:$D,1+($D535))),(VLOOKUP(SMALL(Order_Form!$D:$D,1+($D535)),Order_Form!$C:$Q,7,FALSE)),"")</f>
        <v/>
      </c>
      <c r="I535" s="61"/>
      <c r="J535" s="61"/>
      <c r="K535" s="61"/>
      <c r="L535" s="73" t="str">
        <f t="shared" si="118"/>
        <v/>
      </c>
      <c r="M535" s="64" t="str">
        <f t="shared" si="119"/>
        <v/>
      </c>
      <c r="N535" s="73" t="str">
        <f t="shared" si="110"/>
        <v/>
      </c>
      <c r="O535" s="73" t="str">
        <f t="shared" si="111"/>
        <v/>
      </c>
      <c r="P535" s="73" t="str">
        <f t="shared" si="112"/>
        <v/>
      </c>
      <c r="Q535" s="73" t="str">
        <f t="shared" si="113"/>
        <v/>
      </c>
      <c r="R535" s="73" t="str">
        <f t="shared" si="114"/>
        <v/>
      </c>
      <c r="S535" s="64" t="str">
        <f t="shared" si="120"/>
        <v/>
      </c>
      <c r="T535" s="107" t="str">
        <f t="shared" si="115"/>
        <v/>
      </c>
      <c r="U535" s="74" t="str">
        <f t="shared" si="116"/>
        <v/>
      </c>
      <c r="V535" s="74"/>
      <c r="W535" s="74"/>
      <c r="Z535" s="61">
        <f t="shared" si="117"/>
        <v>0</v>
      </c>
    </row>
    <row r="536" spans="2:26" ht="31.9" customHeight="1" x14ac:dyDescent="0.25">
      <c r="B536" s="61">
        <f t="shared" si="109"/>
        <v>0</v>
      </c>
      <c r="C536" s="61" t="str">
        <f t="shared" si="121"/>
        <v/>
      </c>
      <c r="D536" s="61">
        <v>522</v>
      </c>
      <c r="E536" s="61" t="str">
        <f>IF(ISNUMBER(SMALL(Order_Form!$D:$D,1+($D536))),(VLOOKUP(SMALL(Order_Form!$D:$D,1+($D536)),Order_Form!$C:$Q,3,FALSE)),"")</f>
        <v/>
      </c>
      <c r="G536" s="64" t="str">
        <f>IFERROR(IF(E536=2,$AF$1,IF(AND(ISNUMBER(SMALL(Order_Form!$D:$D,1+($D536))),VLOOKUP(SMALL(Order_Form!$D:$D,1+($D536)),Order_Form!$C:$Q,6,FALSE)&gt;0),(VLOOKUP(SMALL(Order_Form!$D:$D,1+($D536)),Order_Form!$C:$Q,6,FALSE)),"")),"")</f>
        <v/>
      </c>
      <c r="H536" s="68" t="str">
        <f>IF(ISNUMBER(SMALL(Order_Form!$D:$D,1+($D536))),(VLOOKUP(SMALL(Order_Form!$D:$D,1+($D536)),Order_Form!$C:$Q,7,FALSE)),"")</f>
        <v/>
      </c>
      <c r="I536" s="61"/>
      <c r="J536" s="61"/>
      <c r="K536" s="61"/>
      <c r="L536" s="73" t="str">
        <f t="shared" si="118"/>
        <v/>
      </c>
      <c r="M536" s="64" t="str">
        <f t="shared" si="119"/>
        <v/>
      </c>
      <c r="N536" s="73" t="str">
        <f t="shared" si="110"/>
        <v/>
      </c>
      <c r="O536" s="73" t="str">
        <f t="shared" si="111"/>
        <v/>
      </c>
      <c r="P536" s="73" t="str">
        <f t="shared" si="112"/>
        <v/>
      </c>
      <c r="Q536" s="73" t="str">
        <f t="shared" si="113"/>
        <v/>
      </c>
      <c r="R536" s="73" t="str">
        <f t="shared" si="114"/>
        <v/>
      </c>
      <c r="S536" s="64" t="str">
        <f t="shared" si="120"/>
        <v/>
      </c>
      <c r="T536" s="107" t="str">
        <f t="shared" si="115"/>
        <v/>
      </c>
      <c r="U536" s="74" t="str">
        <f t="shared" si="116"/>
        <v/>
      </c>
      <c r="V536" s="74"/>
      <c r="W536" s="74"/>
      <c r="Z536" s="61">
        <f t="shared" si="117"/>
        <v>0</v>
      </c>
    </row>
    <row r="537" spans="2:26" ht="31.9" customHeight="1" x14ac:dyDescent="0.25">
      <c r="B537" s="61">
        <f t="shared" si="109"/>
        <v>0</v>
      </c>
      <c r="C537" s="61" t="str">
        <f t="shared" si="121"/>
        <v/>
      </c>
      <c r="D537" s="61">
        <v>523</v>
      </c>
      <c r="E537" s="61" t="str">
        <f>IF(ISNUMBER(SMALL(Order_Form!$D:$D,1+($D537))),(VLOOKUP(SMALL(Order_Form!$D:$D,1+($D537)),Order_Form!$C:$Q,3,FALSE)),"")</f>
        <v/>
      </c>
      <c r="G537" s="64" t="str">
        <f>IFERROR(IF(E537=2,$AF$1,IF(AND(ISNUMBER(SMALL(Order_Form!$D:$D,1+($D537))),VLOOKUP(SMALL(Order_Form!$D:$D,1+($D537)),Order_Form!$C:$Q,6,FALSE)&gt;0),(VLOOKUP(SMALL(Order_Form!$D:$D,1+($D537)),Order_Form!$C:$Q,6,FALSE)),"")),"")</f>
        <v/>
      </c>
      <c r="H537" s="68" t="str">
        <f>IF(ISNUMBER(SMALL(Order_Form!$D:$D,1+($D537))),(VLOOKUP(SMALL(Order_Form!$D:$D,1+($D537)),Order_Form!$C:$Q,7,FALSE)),"")</f>
        <v/>
      </c>
      <c r="I537" s="61"/>
      <c r="J537" s="61"/>
      <c r="K537" s="61"/>
      <c r="L537" s="73" t="str">
        <f t="shared" si="118"/>
        <v/>
      </c>
      <c r="M537" s="64" t="str">
        <f t="shared" si="119"/>
        <v/>
      </c>
      <c r="N537" s="73" t="str">
        <f t="shared" si="110"/>
        <v/>
      </c>
      <c r="O537" s="73" t="str">
        <f t="shared" si="111"/>
        <v/>
      </c>
      <c r="P537" s="73" t="str">
        <f t="shared" si="112"/>
        <v/>
      </c>
      <c r="Q537" s="73" t="str">
        <f t="shared" si="113"/>
        <v/>
      </c>
      <c r="R537" s="73" t="str">
        <f t="shared" si="114"/>
        <v/>
      </c>
      <c r="S537" s="64" t="str">
        <f t="shared" si="120"/>
        <v/>
      </c>
      <c r="T537" s="107" t="str">
        <f t="shared" si="115"/>
        <v/>
      </c>
      <c r="U537" s="74" t="str">
        <f t="shared" si="116"/>
        <v/>
      </c>
      <c r="V537" s="74"/>
      <c r="W537" s="74"/>
      <c r="Z537" s="61">
        <f t="shared" si="117"/>
        <v>0</v>
      </c>
    </row>
    <row r="538" spans="2:26" ht="31.9" customHeight="1" x14ac:dyDescent="0.25">
      <c r="B538" s="61">
        <f t="shared" si="109"/>
        <v>0</v>
      </c>
      <c r="C538" s="61" t="str">
        <f t="shared" si="121"/>
        <v/>
      </c>
      <c r="D538" s="61">
        <v>524</v>
      </c>
      <c r="E538" s="61" t="str">
        <f>IF(ISNUMBER(SMALL(Order_Form!$D:$D,1+($D538))),(VLOOKUP(SMALL(Order_Form!$D:$D,1+($D538)),Order_Form!$C:$Q,3,FALSE)),"")</f>
        <v/>
      </c>
      <c r="G538" s="64" t="str">
        <f>IFERROR(IF(E538=2,$AF$1,IF(AND(ISNUMBER(SMALL(Order_Form!$D:$D,1+($D538))),VLOOKUP(SMALL(Order_Form!$D:$D,1+($D538)),Order_Form!$C:$Q,6,FALSE)&gt;0),(VLOOKUP(SMALL(Order_Form!$D:$D,1+($D538)),Order_Form!$C:$Q,6,FALSE)),"")),"")</f>
        <v/>
      </c>
      <c r="H538" s="68" t="str">
        <f>IF(ISNUMBER(SMALL(Order_Form!$D:$D,1+($D538))),(VLOOKUP(SMALL(Order_Form!$D:$D,1+($D538)),Order_Form!$C:$Q,7,FALSE)),"")</f>
        <v/>
      </c>
      <c r="I538" s="61"/>
      <c r="J538" s="61"/>
      <c r="K538" s="61"/>
      <c r="L538" s="73" t="str">
        <f t="shared" si="118"/>
        <v/>
      </c>
      <c r="M538" s="64" t="str">
        <f t="shared" si="119"/>
        <v/>
      </c>
      <c r="N538" s="73" t="str">
        <f t="shared" si="110"/>
        <v/>
      </c>
      <c r="O538" s="73" t="str">
        <f t="shared" si="111"/>
        <v/>
      </c>
      <c r="P538" s="73" t="str">
        <f t="shared" si="112"/>
        <v/>
      </c>
      <c r="Q538" s="73" t="str">
        <f t="shared" si="113"/>
        <v/>
      </c>
      <c r="R538" s="73" t="str">
        <f t="shared" si="114"/>
        <v/>
      </c>
      <c r="S538" s="64" t="str">
        <f t="shared" si="120"/>
        <v/>
      </c>
      <c r="T538" s="107" t="str">
        <f t="shared" si="115"/>
        <v/>
      </c>
      <c r="U538" s="74" t="str">
        <f t="shared" si="116"/>
        <v/>
      </c>
      <c r="V538" s="74"/>
      <c r="W538" s="74"/>
      <c r="Z538" s="61">
        <f t="shared" si="117"/>
        <v>0</v>
      </c>
    </row>
    <row r="539" spans="2:26" ht="31.9" customHeight="1" x14ac:dyDescent="0.25">
      <c r="B539" s="61">
        <f t="shared" si="109"/>
        <v>0</v>
      </c>
      <c r="C539" s="61" t="str">
        <f t="shared" si="121"/>
        <v/>
      </c>
      <c r="D539" s="61">
        <v>525</v>
      </c>
      <c r="E539" s="61" t="str">
        <f>IF(ISNUMBER(SMALL(Order_Form!$D:$D,1+($D539))),(VLOOKUP(SMALL(Order_Form!$D:$D,1+($D539)),Order_Form!$C:$Q,3,FALSE)),"")</f>
        <v/>
      </c>
      <c r="G539" s="64" t="str">
        <f>IFERROR(IF(E539=2,$AF$1,IF(AND(ISNUMBER(SMALL(Order_Form!$D:$D,1+($D539))),VLOOKUP(SMALL(Order_Form!$D:$D,1+($D539)),Order_Form!$C:$Q,6,FALSE)&gt;0),(VLOOKUP(SMALL(Order_Form!$D:$D,1+($D539)),Order_Form!$C:$Q,6,FALSE)),"")),"")</f>
        <v/>
      </c>
      <c r="H539" s="68" t="str">
        <f>IF(ISNUMBER(SMALL(Order_Form!$D:$D,1+($D539))),(VLOOKUP(SMALL(Order_Form!$D:$D,1+($D539)),Order_Form!$C:$Q,7,FALSE)),"")</f>
        <v/>
      </c>
      <c r="I539" s="61"/>
      <c r="J539" s="61"/>
      <c r="K539" s="61"/>
      <c r="L539" s="73" t="str">
        <f t="shared" si="118"/>
        <v/>
      </c>
      <c r="M539" s="64" t="str">
        <f t="shared" si="119"/>
        <v/>
      </c>
      <c r="N539" s="73" t="str">
        <f t="shared" si="110"/>
        <v/>
      </c>
      <c r="O539" s="73" t="str">
        <f t="shared" si="111"/>
        <v/>
      </c>
      <c r="P539" s="73" t="str">
        <f t="shared" si="112"/>
        <v/>
      </c>
      <c r="Q539" s="73" t="str">
        <f t="shared" si="113"/>
        <v/>
      </c>
      <c r="R539" s="73" t="str">
        <f t="shared" si="114"/>
        <v/>
      </c>
      <c r="S539" s="64" t="str">
        <f t="shared" si="120"/>
        <v/>
      </c>
      <c r="T539" s="107" t="str">
        <f t="shared" si="115"/>
        <v/>
      </c>
      <c r="U539" s="74" t="str">
        <f t="shared" si="116"/>
        <v/>
      </c>
      <c r="V539" s="74"/>
      <c r="W539" s="74"/>
      <c r="Z539" s="61">
        <f t="shared" si="117"/>
        <v>0</v>
      </c>
    </row>
    <row r="540" spans="2:26" ht="31.9" customHeight="1" x14ac:dyDescent="0.25">
      <c r="B540" s="61">
        <f t="shared" si="109"/>
        <v>0</v>
      </c>
      <c r="C540" s="61" t="str">
        <f t="shared" si="121"/>
        <v/>
      </c>
      <c r="D540" s="61">
        <v>526</v>
      </c>
      <c r="E540" s="61" t="str">
        <f>IF(ISNUMBER(SMALL(Order_Form!$D:$D,1+($D540))),(VLOOKUP(SMALL(Order_Form!$D:$D,1+($D540)),Order_Form!$C:$Q,3,FALSE)),"")</f>
        <v/>
      </c>
      <c r="G540" s="64" t="str">
        <f>IFERROR(IF(E540=2,$AF$1,IF(AND(ISNUMBER(SMALL(Order_Form!$D:$D,1+($D540))),VLOOKUP(SMALL(Order_Form!$D:$D,1+($D540)),Order_Form!$C:$Q,6,FALSE)&gt;0),(VLOOKUP(SMALL(Order_Form!$D:$D,1+($D540)),Order_Form!$C:$Q,6,FALSE)),"")),"")</f>
        <v/>
      </c>
      <c r="H540" s="68" t="str">
        <f>IF(ISNUMBER(SMALL(Order_Form!$D:$D,1+($D540))),(VLOOKUP(SMALL(Order_Form!$D:$D,1+($D540)),Order_Form!$C:$Q,7,FALSE)),"")</f>
        <v/>
      </c>
      <c r="I540" s="61"/>
      <c r="J540" s="61"/>
      <c r="K540" s="61"/>
      <c r="L540" s="73" t="str">
        <f t="shared" si="118"/>
        <v/>
      </c>
      <c r="M540" s="64" t="str">
        <f t="shared" si="119"/>
        <v/>
      </c>
      <c r="N540" s="73" t="str">
        <f t="shared" si="110"/>
        <v/>
      </c>
      <c r="O540" s="73" t="str">
        <f t="shared" si="111"/>
        <v/>
      </c>
      <c r="P540" s="73" t="str">
        <f t="shared" si="112"/>
        <v/>
      </c>
      <c r="Q540" s="73" t="str">
        <f t="shared" si="113"/>
        <v/>
      </c>
      <c r="R540" s="73" t="str">
        <f t="shared" si="114"/>
        <v/>
      </c>
      <c r="S540" s="64" t="str">
        <f t="shared" si="120"/>
        <v/>
      </c>
      <c r="T540" s="107" t="str">
        <f t="shared" si="115"/>
        <v/>
      </c>
      <c r="U540" s="74" t="str">
        <f t="shared" si="116"/>
        <v/>
      </c>
      <c r="V540" s="74"/>
      <c r="W540" s="74"/>
      <c r="Z540" s="61">
        <f t="shared" si="117"/>
        <v>0</v>
      </c>
    </row>
    <row r="541" spans="2:26" ht="31.9" customHeight="1" x14ac:dyDescent="0.25">
      <c r="B541" s="61">
        <f t="shared" si="109"/>
        <v>0</v>
      </c>
      <c r="C541" s="61" t="str">
        <f t="shared" si="121"/>
        <v/>
      </c>
      <c r="D541" s="61">
        <v>527</v>
      </c>
      <c r="E541" s="61" t="str">
        <f>IF(ISNUMBER(SMALL(Order_Form!$D:$D,1+($D541))),(VLOOKUP(SMALL(Order_Form!$D:$D,1+($D541)),Order_Form!$C:$Q,3,FALSE)),"")</f>
        <v/>
      </c>
      <c r="G541" s="64" t="str">
        <f>IFERROR(IF(E541=2,$AF$1,IF(AND(ISNUMBER(SMALL(Order_Form!$D:$D,1+($D541))),VLOOKUP(SMALL(Order_Form!$D:$D,1+($D541)),Order_Form!$C:$Q,6,FALSE)&gt;0),(VLOOKUP(SMALL(Order_Form!$D:$D,1+($D541)),Order_Form!$C:$Q,6,FALSE)),"")),"")</f>
        <v/>
      </c>
      <c r="H541" s="68" t="str">
        <f>IF(ISNUMBER(SMALL(Order_Form!$D:$D,1+($D541))),(VLOOKUP(SMALL(Order_Form!$D:$D,1+($D541)),Order_Form!$C:$Q,7,FALSE)),"")</f>
        <v/>
      </c>
      <c r="I541" s="61"/>
      <c r="J541" s="61"/>
      <c r="K541" s="61"/>
      <c r="L541" s="73" t="str">
        <f t="shared" si="118"/>
        <v/>
      </c>
      <c r="M541" s="64" t="str">
        <f t="shared" si="119"/>
        <v/>
      </c>
      <c r="N541" s="73" t="str">
        <f t="shared" si="110"/>
        <v/>
      </c>
      <c r="O541" s="73" t="str">
        <f t="shared" si="111"/>
        <v/>
      </c>
      <c r="P541" s="73" t="str">
        <f t="shared" si="112"/>
        <v/>
      </c>
      <c r="Q541" s="73" t="str">
        <f t="shared" si="113"/>
        <v/>
      </c>
      <c r="R541" s="73" t="str">
        <f t="shared" si="114"/>
        <v/>
      </c>
      <c r="S541" s="64" t="str">
        <f t="shared" si="120"/>
        <v/>
      </c>
      <c r="T541" s="107" t="str">
        <f t="shared" si="115"/>
        <v/>
      </c>
      <c r="U541" s="74" t="str">
        <f t="shared" si="116"/>
        <v/>
      </c>
      <c r="V541" s="74"/>
      <c r="W541" s="74"/>
      <c r="Z541" s="61">
        <f t="shared" si="117"/>
        <v>0</v>
      </c>
    </row>
    <row r="542" spans="2:26" ht="31.9" customHeight="1" x14ac:dyDescent="0.25">
      <c r="B542" s="61">
        <f t="shared" si="109"/>
        <v>0</v>
      </c>
      <c r="C542" s="61" t="str">
        <f t="shared" si="121"/>
        <v/>
      </c>
      <c r="D542" s="61">
        <v>528</v>
      </c>
      <c r="E542" s="61" t="str">
        <f>IF(ISNUMBER(SMALL(Order_Form!$D:$D,1+($D542))),(VLOOKUP(SMALL(Order_Form!$D:$D,1+($D542)),Order_Form!$C:$Q,3,FALSE)),"")</f>
        <v/>
      </c>
      <c r="G542" s="64" t="str">
        <f>IFERROR(IF(E542=2,$AF$1,IF(AND(ISNUMBER(SMALL(Order_Form!$D:$D,1+($D542))),VLOOKUP(SMALL(Order_Form!$D:$D,1+($D542)),Order_Form!$C:$Q,6,FALSE)&gt;0),(VLOOKUP(SMALL(Order_Form!$D:$D,1+($D542)),Order_Form!$C:$Q,6,FALSE)),"")),"")</f>
        <v/>
      </c>
      <c r="H542" s="68" t="str">
        <f>IF(ISNUMBER(SMALL(Order_Form!$D:$D,1+($D542))),(VLOOKUP(SMALL(Order_Form!$D:$D,1+($D542)),Order_Form!$C:$Q,7,FALSE)),"")</f>
        <v/>
      </c>
      <c r="I542" s="61"/>
      <c r="J542" s="61"/>
      <c r="K542" s="61"/>
      <c r="L542" s="73" t="str">
        <f t="shared" si="118"/>
        <v/>
      </c>
      <c r="M542" s="64" t="str">
        <f t="shared" si="119"/>
        <v/>
      </c>
      <c r="N542" s="73" t="str">
        <f t="shared" si="110"/>
        <v/>
      </c>
      <c r="O542" s="73" t="str">
        <f t="shared" si="111"/>
        <v/>
      </c>
      <c r="P542" s="73" t="str">
        <f t="shared" si="112"/>
        <v/>
      </c>
      <c r="Q542" s="73" t="str">
        <f t="shared" si="113"/>
        <v/>
      </c>
      <c r="R542" s="73" t="str">
        <f t="shared" si="114"/>
        <v/>
      </c>
      <c r="S542" s="64" t="str">
        <f t="shared" si="120"/>
        <v/>
      </c>
      <c r="T542" s="107" t="str">
        <f t="shared" si="115"/>
        <v/>
      </c>
      <c r="U542" s="74" t="str">
        <f t="shared" si="116"/>
        <v/>
      </c>
      <c r="V542" s="74"/>
      <c r="W542" s="74"/>
      <c r="Z542" s="61">
        <f t="shared" si="117"/>
        <v>0</v>
      </c>
    </row>
    <row r="543" spans="2:26" ht="31.9" customHeight="1" x14ac:dyDescent="0.25">
      <c r="B543" s="61">
        <f t="shared" si="109"/>
        <v>0</v>
      </c>
      <c r="C543" s="61" t="str">
        <f t="shared" si="121"/>
        <v/>
      </c>
      <c r="D543" s="61">
        <v>529</v>
      </c>
      <c r="E543" s="61" t="str">
        <f>IF(ISNUMBER(SMALL(Order_Form!$D:$D,1+($D543))),(VLOOKUP(SMALL(Order_Form!$D:$D,1+($D543)),Order_Form!$C:$Q,3,FALSE)),"")</f>
        <v/>
      </c>
      <c r="G543" s="64" t="str">
        <f>IFERROR(IF(E543=2,$AF$1,IF(AND(ISNUMBER(SMALL(Order_Form!$D:$D,1+($D543))),VLOOKUP(SMALL(Order_Form!$D:$D,1+($D543)),Order_Form!$C:$Q,6,FALSE)&gt;0),(VLOOKUP(SMALL(Order_Form!$D:$D,1+($D543)),Order_Form!$C:$Q,6,FALSE)),"")),"")</f>
        <v/>
      </c>
      <c r="H543" s="68" t="str">
        <f>IF(ISNUMBER(SMALL(Order_Form!$D:$D,1+($D543))),(VLOOKUP(SMALL(Order_Form!$D:$D,1+($D543)),Order_Form!$C:$Q,7,FALSE)),"")</f>
        <v/>
      </c>
      <c r="I543" s="61"/>
      <c r="J543" s="61"/>
      <c r="K543" s="61"/>
      <c r="L543" s="73" t="str">
        <f t="shared" si="118"/>
        <v/>
      </c>
      <c r="M543" s="64" t="str">
        <f t="shared" si="119"/>
        <v/>
      </c>
      <c r="N543" s="73" t="str">
        <f t="shared" si="110"/>
        <v/>
      </c>
      <c r="O543" s="73" t="str">
        <f t="shared" si="111"/>
        <v/>
      </c>
      <c r="P543" s="73" t="str">
        <f t="shared" si="112"/>
        <v/>
      </c>
      <c r="Q543" s="73" t="str">
        <f t="shared" si="113"/>
        <v/>
      </c>
      <c r="R543" s="73" t="str">
        <f t="shared" si="114"/>
        <v/>
      </c>
      <c r="S543" s="64" t="str">
        <f t="shared" si="120"/>
        <v/>
      </c>
      <c r="T543" s="107" t="str">
        <f t="shared" si="115"/>
        <v/>
      </c>
      <c r="U543" s="74" t="str">
        <f t="shared" si="116"/>
        <v/>
      </c>
      <c r="V543" s="74"/>
      <c r="W543" s="74"/>
      <c r="Z543" s="61">
        <f t="shared" si="117"/>
        <v>0</v>
      </c>
    </row>
    <row r="544" spans="2:26" ht="31.9" customHeight="1" x14ac:dyDescent="0.25">
      <c r="B544" s="61">
        <f t="shared" si="109"/>
        <v>0</v>
      </c>
      <c r="C544" s="61" t="str">
        <f t="shared" si="121"/>
        <v/>
      </c>
      <c r="D544" s="61">
        <v>530</v>
      </c>
      <c r="E544" s="61" t="str">
        <f>IF(ISNUMBER(SMALL(Order_Form!$D:$D,1+($D544))),(VLOOKUP(SMALL(Order_Form!$D:$D,1+($D544)),Order_Form!$C:$Q,3,FALSE)),"")</f>
        <v/>
      </c>
      <c r="G544" s="64" t="str">
        <f>IFERROR(IF(E544=2,$AF$1,IF(AND(ISNUMBER(SMALL(Order_Form!$D:$D,1+($D544))),VLOOKUP(SMALL(Order_Form!$D:$D,1+($D544)),Order_Form!$C:$Q,6,FALSE)&gt;0),(VLOOKUP(SMALL(Order_Form!$D:$D,1+($D544)),Order_Form!$C:$Q,6,FALSE)),"")),"")</f>
        <v/>
      </c>
      <c r="H544" s="68" t="str">
        <f>IF(ISNUMBER(SMALL(Order_Form!$D:$D,1+($D544))),(VLOOKUP(SMALL(Order_Form!$D:$D,1+($D544)),Order_Form!$C:$Q,7,FALSE)),"")</f>
        <v/>
      </c>
      <c r="I544" s="61"/>
      <c r="J544" s="61"/>
      <c r="K544" s="61"/>
      <c r="L544" s="73" t="str">
        <f t="shared" si="118"/>
        <v/>
      </c>
      <c r="M544" s="64" t="str">
        <f t="shared" si="119"/>
        <v/>
      </c>
      <c r="N544" s="73" t="str">
        <f t="shared" si="110"/>
        <v/>
      </c>
      <c r="O544" s="73" t="str">
        <f t="shared" si="111"/>
        <v/>
      </c>
      <c r="P544" s="73" t="str">
        <f t="shared" si="112"/>
        <v/>
      </c>
      <c r="Q544" s="73" t="str">
        <f t="shared" si="113"/>
        <v/>
      </c>
      <c r="R544" s="73" t="str">
        <f t="shared" si="114"/>
        <v/>
      </c>
      <c r="S544" s="64" t="str">
        <f t="shared" si="120"/>
        <v/>
      </c>
      <c r="T544" s="107" t="str">
        <f t="shared" si="115"/>
        <v/>
      </c>
      <c r="U544" s="74" t="str">
        <f t="shared" si="116"/>
        <v/>
      </c>
      <c r="V544" s="74"/>
      <c r="W544" s="74"/>
      <c r="Z544" s="61">
        <f t="shared" si="117"/>
        <v>0</v>
      </c>
    </row>
    <row r="545" spans="2:26" ht="31.9" customHeight="1" x14ac:dyDescent="0.25">
      <c r="B545" s="61">
        <f t="shared" si="109"/>
        <v>0</v>
      </c>
      <c r="C545" s="61" t="str">
        <f t="shared" si="121"/>
        <v/>
      </c>
      <c r="D545" s="61">
        <v>531</v>
      </c>
      <c r="E545" s="61" t="str">
        <f>IF(ISNUMBER(SMALL(Order_Form!$D:$D,1+($D545))),(VLOOKUP(SMALL(Order_Form!$D:$D,1+($D545)),Order_Form!$C:$Q,3,FALSE)),"")</f>
        <v/>
      </c>
      <c r="G545" s="64" t="str">
        <f>IFERROR(IF(E545=2,$AF$1,IF(AND(ISNUMBER(SMALL(Order_Form!$D:$D,1+($D545))),VLOOKUP(SMALL(Order_Form!$D:$D,1+($D545)),Order_Form!$C:$Q,6,FALSE)&gt;0),(VLOOKUP(SMALL(Order_Form!$D:$D,1+($D545)),Order_Form!$C:$Q,6,FALSE)),"")),"")</f>
        <v/>
      </c>
      <c r="H545" s="68" t="str">
        <f>IF(ISNUMBER(SMALL(Order_Form!$D:$D,1+($D545))),(VLOOKUP(SMALL(Order_Form!$D:$D,1+($D545)),Order_Form!$C:$Q,7,FALSE)),"")</f>
        <v/>
      </c>
      <c r="I545" s="61"/>
      <c r="J545" s="61"/>
      <c r="K545" s="61"/>
      <c r="L545" s="73" t="str">
        <f t="shared" si="118"/>
        <v/>
      </c>
      <c r="M545" s="64" t="str">
        <f t="shared" si="119"/>
        <v/>
      </c>
      <c r="N545" s="73" t="str">
        <f t="shared" si="110"/>
        <v/>
      </c>
      <c r="O545" s="73" t="str">
        <f t="shared" si="111"/>
        <v/>
      </c>
      <c r="P545" s="73" t="str">
        <f t="shared" si="112"/>
        <v/>
      </c>
      <c r="Q545" s="73" t="str">
        <f t="shared" si="113"/>
        <v/>
      </c>
      <c r="R545" s="73" t="str">
        <f t="shared" si="114"/>
        <v/>
      </c>
      <c r="S545" s="64" t="str">
        <f t="shared" si="120"/>
        <v/>
      </c>
      <c r="T545" s="107" t="str">
        <f t="shared" si="115"/>
        <v/>
      </c>
      <c r="U545" s="74" t="str">
        <f t="shared" si="116"/>
        <v/>
      </c>
      <c r="V545" s="74"/>
      <c r="W545" s="74"/>
      <c r="Z545" s="61">
        <f t="shared" si="117"/>
        <v>0</v>
      </c>
    </row>
    <row r="546" spans="2:26" ht="31.9" customHeight="1" x14ac:dyDescent="0.25">
      <c r="B546" s="61">
        <f t="shared" si="109"/>
        <v>0</v>
      </c>
      <c r="C546" s="61" t="str">
        <f t="shared" si="121"/>
        <v/>
      </c>
      <c r="D546" s="61">
        <v>532</v>
      </c>
      <c r="E546" s="61" t="str">
        <f>IF(ISNUMBER(SMALL(Order_Form!$D:$D,1+($D546))),(VLOOKUP(SMALL(Order_Form!$D:$D,1+($D546)),Order_Form!$C:$Q,3,FALSE)),"")</f>
        <v/>
      </c>
      <c r="G546" s="64" t="str">
        <f>IFERROR(IF(E546=2,$AF$1,IF(AND(ISNUMBER(SMALL(Order_Form!$D:$D,1+($D546))),VLOOKUP(SMALL(Order_Form!$D:$D,1+($D546)),Order_Form!$C:$Q,6,FALSE)&gt;0),(VLOOKUP(SMALL(Order_Form!$D:$D,1+($D546)),Order_Form!$C:$Q,6,FALSE)),"")),"")</f>
        <v/>
      </c>
      <c r="H546" s="68" t="str">
        <f>IF(ISNUMBER(SMALL(Order_Form!$D:$D,1+($D546))),(VLOOKUP(SMALL(Order_Form!$D:$D,1+($D546)),Order_Form!$C:$Q,7,FALSE)),"")</f>
        <v/>
      </c>
      <c r="I546" s="61"/>
      <c r="J546" s="61"/>
      <c r="K546" s="61"/>
      <c r="L546" s="73" t="str">
        <f t="shared" si="118"/>
        <v/>
      </c>
      <c r="M546" s="64" t="str">
        <f t="shared" si="119"/>
        <v/>
      </c>
      <c r="N546" s="73" t="str">
        <f t="shared" si="110"/>
        <v/>
      </c>
      <c r="O546" s="73" t="str">
        <f t="shared" si="111"/>
        <v/>
      </c>
      <c r="P546" s="73" t="str">
        <f t="shared" si="112"/>
        <v/>
      </c>
      <c r="Q546" s="73" t="str">
        <f t="shared" si="113"/>
        <v/>
      </c>
      <c r="R546" s="73" t="str">
        <f t="shared" si="114"/>
        <v/>
      </c>
      <c r="S546" s="64" t="str">
        <f t="shared" si="120"/>
        <v/>
      </c>
      <c r="T546" s="107" t="str">
        <f t="shared" si="115"/>
        <v/>
      </c>
      <c r="U546" s="74" t="str">
        <f t="shared" si="116"/>
        <v/>
      </c>
      <c r="V546" s="74"/>
      <c r="W546" s="74"/>
      <c r="Z546" s="61">
        <f t="shared" si="117"/>
        <v>0</v>
      </c>
    </row>
    <row r="547" spans="2:26" ht="31.9" customHeight="1" x14ac:dyDescent="0.25">
      <c r="B547" s="61">
        <f t="shared" si="109"/>
        <v>0</v>
      </c>
      <c r="C547" s="61" t="str">
        <f t="shared" si="121"/>
        <v/>
      </c>
      <c r="D547" s="61">
        <v>533</v>
      </c>
      <c r="E547" s="61" t="str">
        <f>IF(ISNUMBER(SMALL(Order_Form!$D:$D,1+($D547))),(VLOOKUP(SMALL(Order_Form!$D:$D,1+($D547)),Order_Form!$C:$Q,3,FALSE)),"")</f>
        <v/>
      </c>
      <c r="G547" s="64" t="str">
        <f>IFERROR(IF(E547=2,$AF$1,IF(AND(ISNUMBER(SMALL(Order_Form!$D:$D,1+($D547))),VLOOKUP(SMALL(Order_Form!$D:$D,1+($D547)),Order_Form!$C:$Q,6,FALSE)&gt;0),(VLOOKUP(SMALL(Order_Form!$D:$D,1+($D547)),Order_Form!$C:$Q,6,FALSE)),"")),"")</f>
        <v/>
      </c>
      <c r="H547" s="68" t="str">
        <f>IF(ISNUMBER(SMALL(Order_Form!$D:$D,1+($D547))),(VLOOKUP(SMALL(Order_Form!$D:$D,1+($D547)),Order_Form!$C:$Q,7,FALSE)),"")</f>
        <v/>
      </c>
      <c r="I547" s="61"/>
      <c r="J547" s="61"/>
      <c r="K547" s="61"/>
      <c r="L547" s="73" t="str">
        <f t="shared" si="118"/>
        <v/>
      </c>
      <c r="M547" s="64" t="str">
        <f t="shared" si="119"/>
        <v/>
      </c>
      <c r="N547" s="73" t="str">
        <f t="shared" si="110"/>
        <v/>
      </c>
      <c r="O547" s="73" t="str">
        <f t="shared" si="111"/>
        <v/>
      </c>
      <c r="P547" s="73" t="str">
        <f t="shared" si="112"/>
        <v/>
      </c>
      <c r="Q547" s="73" t="str">
        <f t="shared" si="113"/>
        <v/>
      </c>
      <c r="R547" s="73" t="str">
        <f t="shared" si="114"/>
        <v/>
      </c>
      <c r="S547" s="64" t="str">
        <f t="shared" si="120"/>
        <v/>
      </c>
      <c r="T547" s="107" t="str">
        <f t="shared" si="115"/>
        <v/>
      </c>
      <c r="U547" s="74" t="str">
        <f t="shared" si="116"/>
        <v/>
      </c>
      <c r="V547" s="74"/>
      <c r="W547" s="74"/>
      <c r="Z547" s="61">
        <f t="shared" si="117"/>
        <v>0</v>
      </c>
    </row>
    <row r="548" spans="2:26" ht="31.9" customHeight="1" x14ac:dyDescent="0.25">
      <c r="B548" s="61">
        <f t="shared" si="109"/>
        <v>0</v>
      </c>
      <c r="C548" s="61" t="str">
        <f t="shared" si="121"/>
        <v/>
      </c>
      <c r="D548" s="61">
        <v>534</v>
      </c>
      <c r="E548" s="61" t="str">
        <f>IF(ISNUMBER(SMALL(Order_Form!$D:$D,1+($D548))),(VLOOKUP(SMALL(Order_Form!$D:$D,1+($D548)),Order_Form!$C:$Q,3,FALSE)),"")</f>
        <v/>
      </c>
      <c r="G548" s="64" t="str">
        <f>IFERROR(IF(E548=2,$AF$1,IF(AND(ISNUMBER(SMALL(Order_Form!$D:$D,1+($D548))),VLOOKUP(SMALL(Order_Form!$D:$D,1+($D548)),Order_Form!$C:$Q,6,FALSE)&gt;0),(VLOOKUP(SMALL(Order_Form!$D:$D,1+($D548)),Order_Form!$C:$Q,6,FALSE)),"")),"")</f>
        <v/>
      </c>
      <c r="H548" s="68" t="str">
        <f>IF(ISNUMBER(SMALL(Order_Form!$D:$D,1+($D548))),(VLOOKUP(SMALL(Order_Form!$D:$D,1+($D548)),Order_Form!$C:$Q,7,FALSE)),"")</f>
        <v/>
      </c>
      <c r="I548" s="61"/>
      <c r="J548" s="61"/>
      <c r="K548" s="61"/>
      <c r="L548" s="73" t="str">
        <f t="shared" si="118"/>
        <v/>
      </c>
      <c r="M548" s="64" t="str">
        <f t="shared" si="119"/>
        <v/>
      </c>
      <c r="N548" s="73" t="str">
        <f t="shared" si="110"/>
        <v/>
      </c>
      <c r="O548" s="73" t="str">
        <f t="shared" si="111"/>
        <v/>
      </c>
      <c r="P548" s="73" t="str">
        <f t="shared" si="112"/>
        <v/>
      </c>
      <c r="Q548" s="73" t="str">
        <f t="shared" si="113"/>
        <v/>
      </c>
      <c r="R548" s="73" t="str">
        <f t="shared" si="114"/>
        <v/>
      </c>
      <c r="S548" s="64" t="str">
        <f t="shared" si="120"/>
        <v/>
      </c>
      <c r="T548" s="107" t="str">
        <f t="shared" si="115"/>
        <v/>
      </c>
      <c r="U548" s="74" t="str">
        <f t="shared" si="116"/>
        <v/>
      </c>
      <c r="V548" s="74"/>
      <c r="W548" s="74"/>
      <c r="Z548" s="61">
        <f t="shared" si="117"/>
        <v>0</v>
      </c>
    </row>
    <row r="549" spans="2:26" ht="31.9" customHeight="1" x14ac:dyDescent="0.25">
      <c r="B549" s="61">
        <f t="shared" si="109"/>
        <v>0</v>
      </c>
      <c r="C549" s="61" t="str">
        <f t="shared" si="121"/>
        <v/>
      </c>
      <c r="D549" s="61">
        <v>535</v>
      </c>
      <c r="E549" s="61" t="str">
        <f>IF(ISNUMBER(SMALL(Order_Form!$D:$D,1+($D549))),(VLOOKUP(SMALL(Order_Form!$D:$D,1+($D549)),Order_Form!$C:$Q,3,FALSE)),"")</f>
        <v/>
      </c>
      <c r="G549" s="64" t="str">
        <f>IFERROR(IF(E549=2,$AF$1,IF(AND(ISNUMBER(SMALL(Order_Form!$D:$D,1+($D549))),VLOOKUP(SMALL(Order_Form!$D:$D,1+($D549)),Order_Form!$C:$Q,6,FALSE)&gt;0),(VLOOKUP(SMALL(Order_Form!$D:$D,1+($D549)),Order_Form!$C:$Q,6,FALSE)),"")),"")</f>
        <v/>
      </c>
      <c r="H549" s="68" t="str">
        <f>IF(ISNUMBER(SMALL(Order_Form!$D:$D,1+($D549))),(VLOOKUP(SMALL(Order_Form!$D:$D,1+($D549)),Order_Form!$C:$Q,7,FALSE)),"")</f>
        <v/>
      </c>
      <c r="I549" s="61"/>
      <c r="J549" s="61"/>
      <c r="K549" s="61"/>
      <c r="L549" s="73" t="str">
        <f t="shared" si="118"/>
        <v/>
      </c>
      <c r="M549" s="64" t="str">
        <f t="shared" si="119"/>
        <v/>
      </c>
      <c r="N549" s="73" t="str">
        <f t="shared" si="110"/>
        <v/>
      </c>
      <c r="O549" s="73" t="str">
        <f t="shared" si="111"/>
        <v/>
      </c>
      <c r="P549" s="73" t="str">
        <f t="shared" si="112"/>
        <v/>
      </c>
      <c r="Q549" s="73" t="str">
        <f t="shared" si="113"/>
        <v/>
      </c>
      <c r="R549" s="73" t="str">
        <f t="shared" si="114"/>
        <v/>
      </c>
      <c r="S549" s="64" t="str">
        <f t="shared" si="120"/>
        <v/>
      </c>
      <c r="T549" s="107" t="str">
        <f t="shared" si="115"/>
        <v/>
      </c>
      <c r="U549" s="74" t="str">
        <f t="shared" si="116"/>
        <v/>
      </c>
      <c r="V549" s="74"/>
      <c r="W549" s="74"/>
      <c r="Z549" s="61">
        <f t="shared" si="117"/>
        <v>0</v>
      </c>
    </row>
    <row r="550" spans="2:26" ht="31.9" customHeight="1" x14ac:dyDescent="0.25">
      <c r="B550" s="61">
        <f t="shared" si="109"/>
        <v>0</v>
      </c>
      <c r="C550" s="61" t="str">
        <f t="shared" si="121"/>
        <v/>
      </c>
      <c r="D550" s="61">
        <v>536</v>
      </c>
      <c r="E550" s="61" t="str">
        <f>IF(ISNUMBER(SMALL(Order_Form!$D:$D,1+($D550))),(VLOOKUP(SMALL(Order_Form!$D:$D,1+($D550)),Order_Form!$C:$Q,3,FALSE)),"")</f>
        <v/>
      </c>
      <c r="G550" s="64" t="str">
        <f>IFERROR(IF(E550=2,$AF$1,IF(AND(ISNUMBER(SMALL(Order_Form!$D:$D,1+($D550))),VLOOKUP(SMALL(Order_Form!$D:$D,1+($D550)),Order_Form!$C:$Q,6,FALSE)&gt;0),(VLOOKUP(SMALL(Order_Form!$D:$D,1+($D550)),Order_Form!$C:$Q,6,FALSE)),"")),"")</f>
        <v/>
      </c>
      <c r="H550" s="68" t="str">
        <f>IF(ISNUMBER(SMALL(Order_Form!$D:$D,1+($D550))),(VLOOKUP(SMALL(Order_Form!$D:$D,1+($D550)),Order_Form!$C:$Q,7,FALSE)),"")</f>
        <v/>
      </c>
      <c r="I550" s="61"/>
      <c r="J550" s="61"/>
      <c r="K550" s="61"/>
      <c r="L550" s="73" t="str">
        <f t="shared" si="118"/>
        <v/>
      </c>
      <c r="M550" s="64" t="str">
        <f t="shared" si="119"/>
        <v/>
      </c>
      <c r="N550" s="73" t="str">
        <f t="shared" si="110"/>
        <v/>
      </c>
      <c r="O550" s="73" t="str">
        <f t="shared" si="111"/>
        <v/>
      </c>
      <c r="P550" s="73" t="str">
        <f t="shared" si="112"/>
        <v/>
      </c>
      <c r="Q550" s="73" t="str">
        <f t="shared" si="113"/>
        <v/>
      </c>
      <c r="R550" s="73" t="str">
        <f t="shared" si="114"/>
        <v/>
      </c>
      <c r="S550" s="64" t="str">
        <f t="shared" si="120"/>
        <v/>
      </c>
      <c r="T550" s="107" t="str">
        <f t="shared" si="115"/>
        <v/>
      </c>
      <c r="U550" s="74" t="str">
        <f t="shared" si="116"/>
        <v/>
      </c>
      <c r="V550" s="74"/>
      <c r="W550" s="74"/>
      <c r="Z550" s="61">
        <f t="shared" si="117"/>
        <v>0</v>
      </c>
    </row>
    <row r="551" spans="2:26" ht="31.9" customHeight="1" x14ac:dyDescent="0.25">
      <c r="B551" s="61">
        <f t="shared" si="109"/>
        <v>0</v>
      </c>
      <c r="C551" s="61" t="str">
        <f t="shared" si="121"/>
        <v/>
      </c>
      <c r="D551" s="61">
        <v>537</v>
      </c>
      <c r="E551" s="61" t="str">
        <f>IF(ISNUMBER(SMALL(Order_Form!$D:$D,1+($D551))),(VLOOKUP(SMALL(Order_Form!$D:$D,1+($D551)),Order_Form!$C:$Q,3,FALSE)),"")</f>
        <v/>
      </c>
      <c r="G551" s="64" t="str">
        <f>IFERROR(IF(E551=2,$AF$1,IF(AND(ISNUMBER(SMALL(Order_Form!$D:$D,1+($D551))),VLOOKUP(SMALL(Order_Form!$D:$D,1+($D551)),Order_Form!$C:$Q,6,FALSE)&gt;0),(VLOOKUP(SMALL(Order_Form!$D:$D,1+($D551)),Order_Form!$C:$Q,6,FALSE)),"")),"")</f>
        <v/>
      </c>
      <c r="H551" s="68" t="str">
        <f>IF(ISNUMBER(SMALL(Order_Form!$D:$D,1+($D551))),(VLOOKUP(SMALL(Order_Form!$D:$D,1+($D551)),Order_Form!$C:$Q,7,FALSE)),"")</f>
        <v/>
      </c>
      <c r="I551" s="61"/>
      <c r="J551" s="61"/>
      <c r="K551" s="61"/>
      <c r="L551" s="73" t="str">
        <f t="shared" si="118"/>
        <v/>
      </c>
      <c r="M551" s="64" t="str">
        <f t="shared" si="119"/>
        <v/>
      </c>
      <c r="N551" s="73" t="str">
        <f t="shared" si="110"/>
        <v/>
      </c>
      <c r="O551" s="73" t="str">
        <f t="shared" si="111"/>
        <v/>
      </c>
      <c r="P551" s="73" t="str">
        <f t="shared" si="112"/>
        <v/>
      </c>
      <c r="Q551" s="73" t="str">
        <f t="shared" si="113"/>
        <v/>
      </c>
      <c r="R551" s="73" t="str">
        <f t="shared" si="114"/>
        <v/>
      </c>
      <c r="S551" s="64" t="str">
        <f t="shared" si="120"/>
        <v/>
      </c>
      <c r="T551" s="107" t="str">
        <f t="shared" si="115"/>
        <v/>
      </c>
      <c r="U551" s="74" t="str">
        <f t="shared" si="116"/>
        <v/>
      </c>
      <c r="V551" s="74"/>
      <c r="W551" s="74"/>
      <c r="Z551" s="61">
        <f t="shared" si="117"/>
        <v>0</v>
      </c>
    </row>
    <row r="552" spans="2:26" ht="31.9" customHeight="1" x14ac:dyDescent="0.25">
      <c r="B552" s="61">
        <f t="shared" si="109"/>
        <v>0</v>
      </c>
      <c r="C552" s="61" t="str">
        <f t="shared" si="121"/>
        <v/>
      </c>
      <c r="D552" s="61">
        <v>538</v>
      </c>
      <c r="E552" s="61" t="str">
        <f>IF(ISNUMBER(SMALL(Order_Form!$D:$D,1+($D552))),(VLOOKUP(SMALL(Order_Form!$D:$D,1+($D552)),Order_Form!$C:$Q,3,FALSE)),"")</f>
        <v/>
      </c>
      <c r="G552" s="64" t="str">
        <f>IFERROR(IF(E552=2,$AF$1,IF(AND(ISNUMBER(SMALL(Order_Form!$D:$D,1+($D552))),VLOOKUP(SMALL(Order_Form!$D:$D,1+($D552)),Order_Form!$C:$Q,6,FALSE)&gt;0),(VLOOKUP(SMALL(Order_Form!$D:$D,1+($D552)),Order_Form!$C:$Q,6,FALSE)),"")),"")</f>
        <v/>
      </c>
      <c r="H552" s="68" t="str">
        <f>IF(ISNUMBER(SMALL(Order_Form!$D:$D,1+($D552))),(VLOOKUP(SMALL(Order_Form!$D:$D,1+($D552)),Order_Form!$C:$Q,7,FALSE)),"")</f>
        <v/>
      </c>
      <c r="I552" s="61"/>
      <c r="J552" s="61"/>
      <c r="K552" s="61"/>
      <c r="L552" s="73" t="str">
        <f t="shared" si="118"/>
        <v/>
      </c>
      <c r="M552" s="64" t="str">
        <f t="shared" si="119"/>
        <v/>
      </c>
      <c r="N552" s="73" t="str">
        <f t="shared" si="110"/>
        <v/>
      </c>
      <c r="O552" s="73" t="str">
        <f t="shared" si="111"/>
        <v/>
      </c>
      <c r="P552" s="73" t="str">
        <f t="shared" si="112"/>
        <v/>
      </c>
      <c r="Q552" s="73" t="str">
        <f t="shared" si="113"/>
        <v/>
      </c>
      <c r="R552" s="73" t="str">
        <f t="shared" si="114"/>
        <v/>
      </c>
      <c r="S552" s="64" t="str">
        <f t="shared" si="120"/>
        <v/>
      </c>
      <c r="T552" s="107" t="str">
        <f t="shared" si="115"/>
        <v/>
      </c>
      <c r="U552" s="74" t="str">
        <f t="shared" si="116"/>
        <v/>
      </c>
      <c r="V552" s="74"/>
      <c r="W552" s="74"/>
      <c r="Z552" s="61">
        <f t="shared" si="117"/>
        <v>0</v>
      </c>
    </row>
    <row r="553" spans="2:26" ht="31.9" customHeight="1" x14ac:dyDescent="0.25">
      <c r="B553" s="61">
        <f t="shared" si="109"/>
        <v>0</v>
      </c>
      <c r="C553" s="61" t="str">
        <f t="shared" si="121"/>
        <v/>
      </c>
      <c r="D553" s="61">
        <v>539</v>
      </c>
      <c r="E553" s="61" t="str">
        <f>IF(ISNUMBER(SMALL(Order_Form!$D:$D,1+($D553))),(VLOOKUP(SMALL(Order_Form!$D:$D,1+($D553)),Order_Form!$C:$Q,3,FALSE)),"")</f>
        <v/>
      </c>
      <c r="G553" s="64" t="str">
        <f>IFERROR(IF(E553=2,$AF$1,IF(AND(ISNUMBER(SMALL(Order_Form!$D:$D,1+($D553))),VLOOKUP(SMALL(Order_Form!$D:$D,1+($D553)),Order_Form!$C:$Q,6,FALSE)&gt;0),(VLOOKUP(SMALL(Order_Form!$D:$D,1+($D553)),Order_Form!$C:$Q,6,FALSE)),"")),"")</f>
        <v/>
      </c>
      <c r="H553" s="68" t="str">
        <f>IF(ISNUMBER(SMALL(Order_Form!$D:$D,1+($D553))),(VLOOKUP(SMALL(Order_Form!$D:$D,1+($D553)),Order_Form!$C:$Q,7,FALSE)),"")</f>
        <v/>
      </c>
      <c r="I553" s="61"/>
      <c r="J553" s="61"/>
      <c r="K553" s="61"/>
      <c r="L553" s="73" t="str">
        <f t="shared" si="118"/>
        <v/>
      </c>
      <c r="M553" s="64" t="str">
        <f t="shared" si="119"/>
        <v/>
      </c>
      <c r="N553" s="73" t="str">
        <f t="shared" si="110"/>
        <v/>
      </c>
      <c r="O553" s="73" t="str">
        <f t="shared" si="111"/>
        <v/>
      </c>
      <c r="P553" s="73" t="str">
        <f t="shared" si="112"/>
        <v/>
      </c>
      <c r="Q553" s="73" t="str">
        <f t="shared" si="113"/>
        <v/>
      </c>
      <c r="R553" s="73" t="str">
        <f t="shared" si="114"/>
        <v/>
      </c>
      <c r="S553" s="64" t="str">
        <f t="shared" si="120"/>
        <v/>
      </c>
      <c r="T553" s="107" t="str">
        <f t="shared" si="115"/>
        <v/>
      </c>
      <c r="U553" s="74" t="str">
        <f t="shared" si="116"/>
        <v/>
      </c>
      <c r="V553" s="74"/>
      <c r="W553" s="74"/>
      <c r="Z553" s="61">
        <f t="shared" si="117"/>
        <v>0</v>
      </c>
    </row>
    <row r="554" spans="2:26" ht="31.9" customHeight="1" x14ac:dyDescent="0.25">
      <c r="B554" s="61">
        <f t="shared" si="109"/>
        <v>0</v>
      </c>
      <c r="C554" s="61" t="str">
        <f t="shared" si="121"/>
        <v/>
      </c>
      <c r="D554" s="61">
        <v>540</v>
      </c>
      <c r="E554" s="61" t="str">
        <f>IF(ISNUMBER(SMALL(Order_Form!$D:$D,1+($D554))),(VLOOKUP(SMALL(Order_Form!$D:$D,1+($D554)),Order_Form!$C:$Q,3,FALSE)),"")</f>
        <v/>
      </c>
      <c r="G554" s="64" t="str">
        <f>IFERROR(IF(E554=2,$AF$1,IF(AND(ISNUMBER(SMALL(Order_Form!$D:$D,1+($D554))),VLOOKUP(SMALL(Order_Form!$D:$D,1+($D554)),Order_Form!$C:$Q,6,FALSE)&gt;0),(VLOOKUP(SMALL(Order_Form!$D:$D,1+($D554)),Order_Form!$C:$Q,6,FALSE)),"")),"")</f>
        <v/>
      </c>
      <c r="H554" s="68" t="str">
        <f>IF(ISNUMBER(SMALL(Order_Form!$D:$D,1+($D554))),(VLOOKUP(SMALL(Order_Form!$D:$D,1+($D554)),Order_Form!$C:$Q,7,FALSE)),"")</f>
        <v/>
      </c>
      <c r="I554" s="61"/>
      <c r="J554" s="61"/>
      <c r="K554" s="61"/>
      <c r="L554" s="73" t="str">
        <f t="shared" si="118"/>
        <v/>
      </c>
      <c r="M554" s="64" t="str">
        <f t="shared" si="119"/>
        <v/>
      </c>
      <c r="N554" s="73" t="str">
        <f t="shared" si="110"/>
        <v/>
      </c>
      <c r="O554" s="73" t="str">
        <f t="shared" si="111"/>
        <v/>
      </c>
      <c r="P554" s="73" t="str">
        <f t="shared" si="112"/>
        <v/>
      </c>
      <c r="Q554" s="73" t="str">
        <f t="shared" si="113"/>
        <v/>
      </c>
      <c r="R554" s="73" t="str">
        <f t="shared" si="114"/>
        <v/>
      </c>
      <c r="S554" s="64" t="str">
        <f t="shared" si="120"/>
        <v/>
      </c>
      <c r="T554" s="107" t="str">
        <f t="shared" si="115"/>
        <v/>
      </c>
      <c r="U554" s="74" t="str">
        <f t="shared" si="116"/>
        <v/>
      </c>
      <c r="V554" s="74"/>
      <c r="W554" s="74"/>
      <c r="Z554" s="61">
        <f t="shared" si="117"/>
        <v>0</v>
      </c>
    </row>
    <row r="555" spans="2:26" ht="31.9" customHeight="1" x14ac:dyDescent="0.25">
      <c r="B555" s="61">
        <f t="shared" si="109"/>
        <v>0</v>
      </c>
      <c r="C555" s="61" t="str">
        <f t="shared" si="121"/>
        <v/>
      </c>
      <c r="D555" s="61">
        <v>541</v>
      </c>
      <c r="E555" s="61" t="str">
        <f>IF(ISNUMBER(SMALL(Order_Form!$D:$D,1+($D555))),(VLOOKUP(SMALL(Order_Form!$D:$D,1+($D555)),Order_Form!$C:$Q,3,FALSE)),"")</f>
        <v/>
      </c>
      <c r="G555" s="64" t="str">
        <f>IFERROR(IF(E555=2,$AF$1,IF(AND(ISNUMBER(SMALL(Order_Form!$D:$D,1+($D555))),VLOOKUP(SMALL(Order_Form!$D:$D,1+($D555)),Order_Form!$C:$Q,6,FALSE)&gt;0),(VLOOKUP(SMALL(Order_Form!$D:$D,1+($D555)),Order_Form!$C:$Q,6,FALSE)),"")),"")</f>
        <v/>
      </c>
      <c r="H555" s="68" t="str">
        <f>IF(ISNUMBER(SMALL(Order_Form!$D:$D,1+($D555))),(VLOOKUP(SMALL(Order_Form!$D:$D,1+($D555)),Order_Form!$C:$Q,7,FALSE)),"")</f>
        <v/>
      </c>
      <c r="I555" s="61"/>
      <c r="J555" s="61"/>
      <c r="K555" s="61"/>
      <c r="L555" s="73" t="str">
        <f t="shared" si="118"/>
        <v/>
      </c>
      <c r="M555" s="64" t="str">
        <f t="shared" si="119"/>
        <v/>
      </c>
      <c r="N555" s="73" t="str">
        <f t="shared" si="110"/>
        <v/>
      </c>
      <c r="O555" s="73" t="str">
        <f t="shared" si="111"/>
        <v/>
      </c>
      <c r="P555" s="73" t="str">
        <f t="shared" si="112"/>
        <v/>
      </c>
      <c r="Q555" s="73" t="str">
        <f t="shared" si="113"/>
        <v/>
      </c>
      <c r="R555" s="73" t="str">
        <f t="shared" si="114"/>
        <v/>
      </c>
      <c r="S555" s="64" t="str">
        <f t="shared" si="120"/>
        <v/>
      </c>
      <c r="T555" s="107" t="str">
        <f t="shared" si="115"/>
        <v/>
      </c>
      <c r="U555" s="74" t="str">
        <f t="shared" si="116"/>
        <v/>
      </c>
      <c r="V555" s="74"/>
      <c r="W555" s="74"/>
      <c r="Z555" s="61">
        <f t="shared" si="117"/>
        <v>0</v>
      </c>
    </row>
    <row r="556" spans="2:26" ht="31.9" customHeight="1" x14ac:dyDescent="0.25">
      <c r="B556" s="61">
        <f t="shared" si="109"/>
        <v>0</v>
      </c>
      <c r="C556" s="61" t="str">
        <f t="shared" si="121"/>
        <v/>
      </c>
      <c r="D556" s="61">
        <v>542</v>
      </c>
      <c r="E556" s="61" t="str">
        <f>IF(ISNUMBER(SMALL(Order_Form!$D:$D,1+($D556))),(VLOOKUP(SMALL(Order_Form!$D:$D,1+($D556)),Order_Form!$C:$Q,3,FALSE)),"")</f>
        <v/>
      </c>
      <c r="G556" s="64" t="str">
        <f>IFERROR(IF(E556=2,$AF$1,IF(AND(ISNUMBER(SMALL(Order_Form!$D:$D,1+($D556))),VLOOKUP(SMALL(Order_Form!$D:$D,1+($D556)),Order_Form!$C:$Q,6,FALSE)&gt;0),(VLOOKUP(SMALL(Order_Form!$D:$D,1+($D556)),Order_Form!$C:$Q,6,FALSE)),"")),"")</f>
        <v/>
      </c>
      <c r="H556" s="68" t="str">
        <f>IF(ISNUMBER(SMALL(Order_Form!$D:$D,1+($D556))),(VLOOKUP(SMALL(Order_Form!$D:$D,1+($D556)),Order_Form!$C:$Q,7,FALSE)),"")</f>
        <v/>
      </c>
      <c r="I556" s="61"/>
      <c r="J556" s="61"/>
      <c r="K556" s="61"/>
      <c r="L556" s="73" t="str">
        <f t="shared" si="118"/>
        <v/>
      </c>
      <c r="M556" s="64" t="str">
        <f t="shared" si="119"/>
        <v/>
      </c>
      <c r="N556" s="73" t="str">
        <f t="shared" si="110"/>
        <v/>
      </c>
      <c r="O556" s="73" t="str">
        <f t="shared" si="111"/>
        <v/>
      </c>
      <c r="P556" s="73" t="str">
        <f t="shared" si="112"/>
        <v/>
      </c>
      <c r="Q556" s="73" t="str">
        <f t="shared" si="113"/>
        <v/>
      </c>
      <c r="R556" s="73" t="str">
        <f t="shared" si="114"/>
        <v/>
      </c>
      <c r="S556" s="64" t="str">
        <f t="shared" si="120"/>
        <v/>
      </c>
      <c r="T556" s="107" t="str">
        <f t="shared" si="115"/>
        <v/>
      </c>
      <c r="U556" s="74" t="str">
        <f t="shared" si="116"/>
        <v/>
      </c>
      <c r="V556" s="74"/>
      <c r="W556" s="74"/>
      <c r="Z556" s="61">
        <f t="shared" si="117"/>
        <v>0</v>
      </c>
    </row>
    <row r="557" spans="2:26" ht="31.9" customHeight="1" x14ac:dyDescent="0.25">
      <c r="B557" s="61">
        <f t="shared" si="109"/>
        <v>0</v>
      </c>
      <c r="C557" s="61" t="str">
        <f t="shared" si="121"/>
        <v/>
      </c>
      <c r="D557" s="61">
        <v>543</v>
      </c>
      <c r="E557" s="61" t="str">
        <f>IF(ISNUMBER(SMALL(Order_Form!$D:$D,1+($D557))),(VLOOKUP(SMALL(Order_Form!$D:$D,1+($D557)),Order_Form!$C:$Q,3,FALSE)),"")</f>
        <v/>
      </c>
      <c r="G557" s="64" t="str">
        <f>IFERROR(IF(E557=2,$AF$1,IF(AND(ISNUMBER(SMALL(Order_Form!$D:$D,1+($D557))),VLOOKUP(SMALL(Order_Form!$D:$D,1+($D557)),Order_Form!$C:$Q,6,FALSE)&gt;0),(VLOOKUP(SMALL(Order_Form!$D:$D,1+($D557)),Order_Form!$C:$Q,6,FALSE)),"")),"")</f>
        <v/>
      </c>
      <c r="H557" s="68" t="str">
        <f>IF(ISNUMBER(SMALL(Order_Form!$D:$D,1+($D557))),(VLOOKUP(SMALL(Order_Form!$D:$D,1+($D557)),Order_Form!$C:$Q,7,FALSE)),"")</f>
        <v/>
      </c>
      <c r="I557" s="61"/>
      <c r="J557" s="61"/>
      <c r="K557" s="61"/>
      <c r="L557" s="73" t="str">
        <f t="shared" si="118"/>
        <v/>
      </c>
      <c r="M557" s="64" t="str">
        <f t="shared" si="119"/>
        <v/>
      </c>
      <c r="N557" s="73" t="str">
        <f t="shared" si="110"/>
        <v/>
      </c>
      <c r="O557" s="73" t="str">
        <f t="shared" si="111"/>
        <v/>
      </c>
      <c r="P557" s="73" t="str">
        <f t="shared" si="112"/>
        <v/>
      </c>
      <c r="Q557" s="73" t="str">
        <f t="shared" si="113"/>
        <v/>
      </c>
      <c r="R557" s="73" t="str">
        <f t="shared" si="114"/>
        <v/>
      </c>
      <c r="S557" s="64" t="str">
        <f t="shared" si="120"/>
        <v/>
      </c>
      <c r="T557" s="107" t="str">
        <f t="shared" si="115"/>
        <v/>
      </c>
      <c r="U557" s="74" t="str">
        <f t="shared" si="116"/>
        <v/>
      </c>
      <c r="V557" s="74"/>
      <c r="W557" s="74"/>
      <c r="Z557" s="61">
        <f t="shared" si="117"/>
        <v>0</v>
      </c>
    </row>
    <row r="558" spans="2:26" ht="31.9" customHeight="1" x14ac:dyDescent="0.25">
      <c r="B558" s="61">
        <f t="shared" si="109"/>
        <v>0</v>
      </c>
      <c r="C558" s="61" t="str">
        <f t="shared" si="121"/>
        <v/>
      </c>
      <c r="D558" s="61">
        <v>544</v>
      </c>
      <c r="E558" s="61" t="str">
        <f>IF(ISNUMBER(SMALL(Order_Form!$D:$D,1+($D558))),(VLOOKUP(SMALL(Order_Form!$D:$D,1+($D558)),Order_Form!$C:$Q,3,FALSE)),"")</f>
        <v/>
      </c>
      <c r="G558" s="64" t="str">
        <f>IFERROR(IF(E558=2,$AF$1,IF(AND(ISNUMBER(SMALL(Order_Form!$D:$D,1+($D558))),VLOOKUP(SMALL(Order_Form!$D:$D,1+($D558)),Order_Form!$C:$Q,6,FALSE)&gt;0),(VLOOKUP(SMALL(Order_Form!$D:$D,1+($D558)),Order_Form!$C:$Q,6,FALSE)),"")),"")</f>
        <v/>
      </c>
      <c r="H558" s="68" t="str">
        <f>IF(ISNUMBER(SMALL(Order_Form!$D:$D,1+($D558))),(VLOOKUP(SMALL(Order_Form!$D:$D,1+($D558)),Order_Form!$C:$Q,7,FALSE)),"")</f>
        <v/>
      </c>
      <c r="I558" s="61"/>
      <c r="J558" s="61"/>
      <c r="K558" s="61"/>
      <c r="L558" s="73" t="str">
        <f t="shared" si="118"/>
        <v/>
      </c>
      <c r="M558" s="64" t="str">
        <f t="shared" si="119"/>
        <v/>
      </c>
      <c r="N558" s="73" t="str">
        <f t="shared" si="110"/>
        <v/>
      </c>
      <c r="O558" s="73" t="str">
        <f t="shared" si="111"/>
        <v/>
      </c>
      <c r="P558" s="73" t="str">
        <f t="shared" si="112"/>
        <v/>
      </c>
      <c r="Q558" s="73" t="str">
        <f t="shared" si="113"/>
        <v/>
      </c>
      <c r="R558" s="73" t="str">
        <f t="shared" si="114"/>
        <v/>
      </c>
      <c r="S558" s="64" t="str">
        <f t="shared" si="120"/>
        <v/>
      </c>
      <c r="T558" s="107" t="str">
        <f t="shared" si="115"/>
        <v/>
      </c>
      <c r="U558" s="74" t="str">
        <f t="shared" si="116"/>
        <v/>
      </c>
      <c r="V558" s="74"/>
      <c r="W558" s="74"/>
      <c r="Z558" s="61">
        <f t="shared" si="117"/>
        <v>0</v>
      </c>
    </row>
    <row r="559" spans="2:26" ht="31.9" customHeight="1" x14ac:dyDescent="0.25">
      <c r="B559" s="61">
        <f t="shared" si="109"/>
        <v>0</v>
      </c>
      <c r="C559" s="61" t="str">
        <f t="shared" si="121"/>
        <v/>
      </c>
      <c r="D559" s="61">
        <v>545</v>
      </c>
      <c r="E559" s="61" t="str">
        <f>IF(ISNUMBER(SMALL(Order_Form!$D:$D,1+($D559))),(VLOOKUP(SMALL(Order_Form!$D:$D,1+($D559)),Order_Form!$C:$Q,3,FALSE)),"")</f>
        <v/>
      </c>
      <c r="G559" s="64" t="str">
        <f>IFERROR(IF(E559=2,$AF$1,IF(AND(ISNUMBER(SMALL(Order_Form!$D:$D,1+($D559))),VLOOKUP(SMALL(Order_Form!$D:$D,1+($D559)),Order_Form!$C:$Q,6,FALSE)&gt;0),(VLOOKUP(SMALL(Order_Form!$D:$D,1+($D559)),Order_Form!$C:$Q,6,FALSE)),"")),"")</f>
        <v/>
      </c>
      <c r="H559" s="68" t="str">
        <f>IF(ISNUMBER(SMALL(Order_Form!$D:$D,1+($D559))),(VLOOKUP(SMALL(Order_Form!$D:$D,1+($D559)),Order_Form!$C:$Q,7,FALSE)),"")</f>
        <v/>
      </c>
      <c r="I559" s="61"/>
      <c r="J559" s="61"/>
      <c r="K559" s="61"/>
      <c r="L559" s="73" t="str">
        <f t="shared" si="118"/>
        <v/>
      </c>
      <c r="M559" s="64" t="str">
        <f t="shared" si="119"/>
        <v/>
      </c>
      <c r="N559" s="73" t="str">
        <f t="shared" si="110"/>
        <v/>
      </c>
      <c r="O559" s="73" t="str">
        <f t="shared" si="111"/>
        <v/>
      </c>
      <c r="P559" s="73" t="str">
        <f t="shared" si="112"/>
        <v/>
      </c>
      <c r="Q559" s="73" t="str">
        <f t="shared" si="113"/>
        <v/>
      </c>
      <c r="R559" s="73" t="str">
        <f t="shared" si="114"/>
        <v/>
      </c>
      <c r="S559" s="64" t="str">
        <f t="shared" si="120"/>
        <v/>
      </c>
      <c r="T559" s="107" t="str">
        <f t="shared" si="115"/>
        <v/>
      </c>
      <c r="U559" s="74" t="str">
        <f t="shared" si="116"/>
        <v/>
      </c>
      <c r="V559" s="74"/>
      <c r="W559" s="74"/>
      <c r="Z559" s="61">
        <f t="shared" si="117"/>
        <v>0</v>
      </c>
    </row>
    <row r="560" spans="2:26" ht="31.9" customHeight="1" x14ac:dyDescent="0.25">
      <c r="B560" s="61">
        <f t="shared" si="109"/>
        <v>0</v>
      </c>
      <c r="C560" s="61" t="str">
        <f t="shared" si="121"/>
        <v/>
      </c>
      <c r="D560" s="61">
        <v>546</v>
      </c>
      <c r="E560" s="61" t="str">
        <f>IF(ISNUMBER(SMALL(Order_Form!$D:$D,1+($D560))),(VLOOKUP(SMALL(Order_Form!$D:$D,1+($D560)),Order_Form!$C:$Q,3,FALSE)),"")</f>
        <v/>
      </c>
      <c r="G560" s="64" t="str">
        <f>IFERROR(IF(E560=2,$AF$1,IF(AND(ISNUMBER(SMALL(Order_Form!$D:$D,1+($D560))),VLOOKUP(SMALL(Order_Form!$D:$D,1+($D560)),Order_Form!$C:$Q,6,FALSE)&gt;0),(VLOOKUP(SMALL(Order_Form!$D:$D,1+($D560)),Order_Form!$C:$Q,6,FALSE)),"")),"")</f>
        <v/>
      </c>
      <c r="H560" s="68" t="str">
        <f>IF(ISNUMBER(SMALL(Order_Form!$D:$D,1+($D560))),(VLOOKUP(SMALL(Order_Form!$D:$D,1+($D560)),Order_Form!$C:$Q,7,FALSE)),"")</f>
        <v/>
      </c>
      <c r="I560" s="61"/>
      <c r="J560" s="61"/>
      <c r="K560" s="61"/>
      <c r="L560" s="73" t="str">
        <f t="shared" si="118"/>
        <v/>
      </c>
      <c r="M560" s="64" t="str">
        <f t="shared" si="119"/>
        <v/>
      </c>
      <c r="N560" s="73" t="str">
        <f t="shared" si="110"/>
        <v/>
      </c>
      <c r="O560" s="73" t="str">
        <f t="shared" si="111"/>
        <v/>
      </c>
      <c r="P560" s="73" t="str">
        <f t="shared" si="112"/>
        <v/>
      </c>
      <c r="Q560" s="73" t="str">
        <f t="shared" si="113"/>
        <v/>
      </c>
      <c r="R560" s="73" t="str">
        <f t="shared" si="114"/>
        <v/>
      </c>
      <c r="S560" s="64" t="str">
        <f t="shared" si="120"/>
        <v/>
      </c>
      <c r="T560" s="107" t="str">
        <f t="shared" si="115"/>
        <v/>
      </c>
      <c r="U560" s="74" t="str">
        <f t="shared" si="116"/>
        <v/>
      </c>
      <c r="V560" s="74"/>
      <c r="W560" s="74"/>
      <c r="Z560" s="61">
        <f t="shared" si="117"/>
        <v>0</v>
      </c>
    </row>
    <row r="561" spans="2:26" ht="31.9" customHeight="1" x14ac:dyDescent="0.25">
      <c r="B561" s="61">
        <f t="shared" si="109"/>
        <v>0</v>
      </c>
      <c r="C561" s="61" t="str">
        <f t="shared" si="121"/>
        <v/>
      </c>
      <c r="D561" s="61">
        <v>547</v>
      </c>
      <c r="E561" s="61" t="str">
        <f>IF(ISNUMBER(SMALL(Order_Form!$D:$D,1+($D561))),(VLOOKUP(SMALL(Order_Form!$D:$D,1+($D561)),Order_Form!$C:$Q,3,FALSE)),"")</f>
        <v/>
      </c>
      <c r="G561" s="64" t="str">
        <f>IFERROR(IF(E561=2,$AF$1,IF(AND(ISNUMBER(SMALL(Order_Form!$D:$D,1+($D561))),VLOOKUP(SMALL(Order_Form!$D:$D,1+($D561)),Order_Form!$C:$Q,6,FALSE)&gt;0),(VLOOKUP(SMALL(Order_Form!$D:$D,1+($D561)),Order_Form!$C:$Q,6,FALSE)),"")),"")</f>
        <v/>
      </c>
      <c r="H561" s="68" t="str">
        <f>IF(ISNUMBER(SMALL(Order_Form!$D:$D,1+($D561))),(VLOOKUP(SMALL(Order_Form!$D:$D,1+($D561)),Order_Form!$C:$Q,7,FALSE)),"")</f>
        <v/>
      </c>
      <c r="I561" s="61"/>
      <c r="J561" s="61"/>
      <c r="K561" s="61"/>
      <c r="L561" s="73" t="str">
        <f t="shared" si="118"/>
        <v/>
      </c>
      <c r="M561" s="64" t="str">
        <f t="shared" si="119"/>
        <v/>
      </c>
      <c r="N561" s="73" t="str">
        <f t="shared" si="110"/>
        <v/>
      </c>
      <c r="O561" s="73" t="str">
        <f t="shared" si="111"/>
        <v/>
      </c>
      <c r="P561" s="73" t="str">
        <f t="shared" si="112"/>
        <v/>
      </c>
      <c r="Q561" s="73" t="str">
        <f t="shared" si="113"/>
        <v/>
      </c>
      <c r="R561" s="73" t="str">
        <f t="shared" si="114"/>
        <v/>
      </c>
      <c r="S561" s="64" t="str">
        <f t="shared" si="120"/>
        <v/>
      </c>
      <c r="T561" s="107" t="str">
        <f t="shared" si="115"/>
        <v/>
      </c>
      <c r="U561" s="74" t="str">
        <f t="shared" si="116"/>
        <v/>
      </c>
      <c r="V561" s="74"/>
      <c r="W561" s="74"/>
      <c r="Z561" s="61">
        <f t="shared" si="117"/>
        <v>0</v>
      </c>
    </row>
    <row r="562" spans="2:26" ht="31.9" customHeight="1" x14ac:dyDescent="0.25">
      <c r="B562" s="61">
        <f t="shared" si="109"/>
        <v>0</v>
      </c>
      <c r="C562" s="61" t="str">
        <f t="shared" si="121"/>
        <v/>
      </c>
      <c r="D562" s="61">
        <v>548</v>
      </c>
      <c r="E562" s="61" t="str">
        <f>IF(ISNUMBER(SMALL(Order_Form!$D:$D,1+($D562))),(VLOOKUP(SMALL(Order_Form!$D:$D,1+($D562)),Order_Form!$C:$Q,3,FALSE)),"")</f>
        <v/>
      </c>
      <c r="G562" s="64" t="str">
        <f>IFERROR(IF(E562=2,$AF$1,IF(AND(ISNUMBER(SMALL(Order_Form!$D:$D,1+($D562))),VLOOKUP(SMALL(Order_Form!$D:$D,1+($D562)),Order_Form!$C:$Q,6,FALSE)&gt;0),(VLOOKUP(SMALL(Order_Form!$D:$D,1+($D562)),Order_Form!$C:$Q,6,FALSE)),"")),"")</f>
        <v/>
      </c>
      <c r="H562" s="68" t="str">
        <f>IF(ISNUMBER(SMALL(Order_Form!$D:$D,1+($D562))),(VLOOKUP(SMALL(Order_Form!$D:$D,1+($D562)),Order_Form!$C:$Q,7,FALSE)),"")</f>
        <v/>
      </c>
      <c r="I562" s="61"/>
      <c r="J562" s="61"/>
      <c r="K562" s="61"/>
      <c r="L562" s="73" t="str">
        <f t="shared" si="118"/>
        <v/>
      </c>
      <c r="M562" s="64" t="str">
        <f t="shared" si="119"/>
        <v/>
      </c>
      <c r="N562" s="73" t="str">
        <f t="shared" si="110"/>
        <v/>
      </c>
      <c r="O562" s="73" t="str">
        <f t="shared" si="111"/>
        <v/>
      </c>
      <c r="P562" s="73" t="str">
        <f t="shared" si="112"/>
        <v/>
      </c>
      <c r="Q562" s="73" t="str">
        <f t="shared" si="113"/>
        <v/>
      </c>
      <c r="R562" s="73" t="str">
        <f t="shared" si="114"/>
        <v/>
      </c>
      <c r="S562" s="64" t="str">
        <f t="shared" si="120"/>
        <v/>
      </c>
      <c r="T562" s="107" t="str">
        <f t="shared" si="115"/>
        <v/>
      </c>
      <c r="U562" s="74" t="str">
        <f t="shared" si="116"/>
        <v/>
      </c>
      <c r="V562" s="74"/>
      <c r="W562" s="74"/>
      <c r="Z562" s="61">
        <f t="shared" si="117"/>
        <v>0</v>
      </c>
    </row>
    <row r="563" spans="2:26" ht="31.9" customHeight="1" x14ac:dyDescent="0.25">
      <c r="B563" s="61">
        <f t="shared" si="109"/>
        <v>0</v>
      </c>
      <c r="C563" s="61" t="str">
        <f t="shared" si="121"/>
        <v/>
      </c>
      <c r="D563" s="61">
        <v>549</v>
      </c>
      <c r="E563" s="61" t="str">
        <f>IF(ISNUMBER(SMALL(Order_Form!$D:$D,1+($D563))),(VLOOKUP(SMALL(Order_Form!$D:$D,1+($D563)),Order_Form!$C:$Q,3,FALSE)),"")</f>
        <v/>
      </c>
      <c r="G563" s="64" t="str">
        <f>IFERROR(IF(E563=2,$AF$1,IF(AND(ISNUMBER(SMALL(Order_Form!$D:$D,1+($D563))),VLOOKUP(SMALL(Order_Form!$D:$D,1+($D563)),Order_Form!$C:$Q,6,FALSE)&gt;0),(VLOOKUP(SMALL(Order_Form!$D:$D,1+($D563)),Order_Form!$C:$Q,6,FALSE)),"")),"")</f>
        <v/>
      </c>
      <c r="H563" s="68" t="str">
        <f>IF(ISNUMBER(SMALL(Order_Form!$D:$D,1+($D563))),(VLOOKUP(SMALL(Order_Form!$D:$D,1+($D563)),Order_Form!$C:$Q,7,FALSE)),"")</f>
        <v/>
      </c>
      <c r="I563" s="61"/>
      <c r="J563" s="61"/>
      <c r="K563" s="61"/>
      <c r="L563" s="73" t="str">
        <f t="shared" si="118"/>
        <v/>
      </c>
      <c r="M563" s="64" t="str">
        <f t="shared" si="119"/>
        <v/>
      </c>
      <c r="N563" s="73" t="str">
        <f t="shared" si="110"/>
        <v/>
      </c>
      <c r="O563" s="73" t="str">
        <f t="shared" si="111"/>
        <v/>
      </c>
      <c r="P563" s="73" t="str">
        <f t="shared" si="112"/>
        <v/>
      </c>
      <c r="Q563" s="73" t="str">
        <f t="shared" si="113"/>
        <v/>
      </c>
      <c r="R563" s="73" t="str">
        <f t="shared" si="114"/>
        <v/>
      </c>
      <c r="S563" s="64" t="str">
        <f t="shared" si="120"/>
        <v/>
      </c>
      <c r="T563" s="107" t="str">
        <f t="shared" si="115"/>
        <v/>
      </c>
      <c r="U563" s="74" t="str">
        <f t="shared" si="116"/>
        <v/>
      </c>
      <c r="V563" s="74"/>
      <c r="W563" s="74"/>
      <c r="Z563" s="61">
        <f t="shared" si="117"/>
        <v>0</v>
      </c>
    </row>
    <row r="564" spans="2:26" ht="31.9" customHeight="1" x14ac:dyDescent="0.25">
      <c r="B564" s="61">
        <f t="shared" si="109"/>
        <v>0</v>
      </c>
      <c r="C564" s="61" t="str">
        <f t="shared" si="121"/>
        <v/>
      </c>
      <c r="D564" s="61">
        <v>550</v>
      </c>
      <c r="E564" s="61" t="str">
        <f>IF(ISNUMBER(SMALL(Order_Form!$D:$D,1+($D564))),(VLOOKUP(SMALL(Order_Form!$D:$D,1+($D564)),Order_Form!$C:$Q,3,FALSE)),"")</f>
        <v/>
      </c>
      <c r="G564" s="64" t="str">
        <f>IFERROR(IF(E564=2,$AF$1,IF(AND(ISNUMBER(SMALL(Order_Form!$D:$D,1+($D564))),VLOOKUP(SMALL(Order_Form!$D:$D,1+($D564)),Order_Form!$C:$Q,6,FALSE)&gt;0),(VLOOKUP(SMALL(Order_Form!$D:$D,1+($D564)),Order_Form!$C:$Q,6,FALSE)),"")),"")</f>
        <v/>
      </c>
      <c r="H564" s="68" t="str">
        <f>IF(ISNUMBER(SMALL(Order_Form!$D:$D,1+($D564))),(VLOOKUP(SMALL(Order_Form!$D:$D,1+($D564)),Order_Form!$C:$Q,7,FALSE)),"")</f>
        <v/>
      </c>
      <c r="I564" s="61"/>
      <c r="J564" s="61"/>
      <c r="K564" s="61"/>
      <c r="L564" s="73" t="str">
        <f t="shared" si="118"/>
        <v/>
      </c>
      <c r="M564" s="64" t="str">
        <f t="shared" si="119"/>
        <v/>
      </c>
      <c r="N564" s="73" t="str">
        <f t="shared" si="110"/>
        <v/>
      </c>
      <c r="O564" s="73" t="str">
        <f t="shared" si="111"/>
        <v/>
      </c>
      <c r="P564" s="73" t="str">
        <f t="shared" si="112"/>
        <v/>
      </c>
      <c r="Q564" s="73" t="str">
        <f t="shared" si="113"/>
        <v/>
      </c>
      <c r="R564" s="73" t="str">
        <f t="shared" si="114"/>
        <v/>
      </c>
      <c r="S564" s="64" t="str">
        <f t="shared" si="120"/>
        <v/>
      </c>
      <c r="T564" s="107" t="str">
        <f t="shared" si="115"/>
        <v/>
      </c>
      <c r="U564" s="74" t="str">
        <f t="shared" si="116"/>
        <v/>
      </c>
      <c r="V564" s="74"/>
      <c r="W564" s="74"/>
      <c r="Z564" s="61">
        <f t="shared" si="117"/>
        <v>0</v>
      </c>
    </row>
    <row r="565" spans="2:26" ht="31.9" customHeight="1" x14ac:dyDescent="0.25">
      <c r="B565" s="61">
        <f t="shared" si="109"/>
        <v>0</v>
      </c>
      <c r="C565" s="61" t="str">
        <f t="shared" si="121"/>
        <v/>
      </c>
      <c r="D565" s="61">
        <v>551</v>
      </c>
      <c r="E565" s="61" t="str">
        <f>IF(ISNUMBER(SMALL(Order_Form!$D:$D,1+($D565))),(VLOOKUP(SMALL(Order_Form!$D:$D,1+($D565)),Order_Form!$C:$Q,3,FALSE)),"")</f>
        <v/>
      </c>
      <c r="G565" s="64" t="str">
        <f>IFERROR(IF(E565=2,$AF$1,IF(AND(ISNUMBER(SMALL(Order_Form!$D:$D,1+($D565))),VLOOKUP(SMALL(Order_Form!$D:$D,1+($D565)),Order_Form!$C:$Q,6,FALSE)&gt;0),(VLOOKUP(SMALL(Order_Form!$D:$D,1+($D565)),Order_Form!$C:$Q,6,FALSE)),"")),"")</f>
        <v/>
      </c>
      <c r="H565" s="68" t="str">
        <f>IF(ISNUMBER(SMALL(Order_Form!$D:$D,1+($D565))),(VLOOKUP(SMALL(Order_Form!$D:$D,1+($D565)),Order_Form!$C:$Q,7,FALSE)),"")</f>
        <v/>
      </c>
      <c r="I565" s="61"/>
      <c r="J565" s="61"/>
      <c r="K565" s="61"/>
      <c r="L565" s="73" t="str">
        <f t="shared" si="118"/>
        <v/>
      </c>
      <c r="M565" s="64" t="str">
        <f t="shared" si="119"/>
        <v/>
      </c>
      <c r="N565" s="73" t="str">
        <f t="shared" si="110"/>
        <v/>
      </c>
      <c r="O565" s="73" t="str">
        <f t="shared" si="111"/>
        <v/>
      </c>
      <c r="P565" s="73" t="str">
        <f t="shared" si="112"/>
        <v/>
      </c>
      <c r="Q565" s="73" t="str">
        <f t="shared" si="113"/>
        <v/>
      </c>
      <c r="R565" s="73" t="str">
        <f t="shared" si="114"/>
        <v/>
      </c>
      <c r="S565" s="64" t="str">
        <f t="shared" si="120"/>
        <v/>
      </c>
      <c r="T565" s="107" t="str">
        <f t="shared" si="115"/>
        <v/>
      </c>
      <c r="U565" s="74" t="str">
        <f t="shared" si="116"/>
        <v/>
      </c>
      <c r="V565" s="74"/>
      <c r="W565" s="74"/>
      <c r="Z565" s="61">
        <f t="shared" si="117"/>
        <v>0</v>
      </c>
    </row>
    <row r="566" spans="2:26" ht="31.9" customHeight="1" x14ac:dyDescent="0.25">
      <c r="B566" s="61">
        <f t="shared" si="109"/>
        <v>0</v>
      </c>
      <c r="C566" s="61" t="str">
        <f t="shared" si="121"/>
        <v/>
      </c>
      <c r="D566" s="61">
        <v>552</v>
      </c>
      <c r="E566" s="61" t="str">
        <f>IF(ISNUMBER(SMALL(Order_Form!$D:$D,1+($D566))),(VLOOKUP(SMALL(Order_Form!$D:$D,1+($D566)),Order_Form!$C:$Q,3,FALSE)),"")</f>
        <v/>
      </c>
      <c r="G566" s="64" t="str">
        <f>IFERROR(IF(E566=2,$AF$1,IF(AND(ISNUMBER(SMALL(Order_Form!$D:$D,1+($D566))),VLOOKUP(SMALL(Order_Form!$D:$D,1+($D566)),Order_Form!$C:$Q,6,FALSE)&gt;0),(VLOOKUP(SMALL(Order_Form!$D:$D,1+($D566)),Order_Form!$C:$Q,6,FALSE)),"")),"")</f>
        <v/>
      </c>
      <c r="H566" s="68" t="str">
        <f>IF(ISNUMBER(SMALL(Order_Form!$D:$D,1+($D566))),(VLOOKUP(SMALL(Order_Form!$D:$D,1+($D566)),Order_Form!$C:$Q,7,FALSE)),"")</f>
        <v/>
      </c>
      <c r="I566" s="61"/>
      <c r="J566" s="61"/>
      <c r="K566" s="61"/>
      <c r="L566" s="73" t="str">
        <f t="shared" si="118"/>
        <v/>
      </c>
      <c r="M566" s="64" t="str">
        <f t="shared" si="119"/>
        <v/>
      </c>
      <c r="N566" s="73" t="str">
        <f t="shared" si="110"/>
        <v/>
      </c>
      <c r="O566" s="73" t="str">
        <f t="shared" si="111"/>
        <v/>
      </c>
      <c r="P566" s="73" t="str">
        <f t="shared" si="112"/>
        <v/>
      </c>
      <c r="Q566" s="73" t="str">
        <f t="shared" si="113"/>
        <v/>
      </c>
      <c r="R566" s="73" t="str">
        <f t="shared" si="114"/>
        <v/>
      </c>
      <c r="S566" s="64" t="str">
        <f t="shared" si="120"/>
        <v/>
      </c>
      <c r="T566" s="107" t="str">
        <f t="shared" si="115"/>
        <v/>
      </c>
      <c r="U566" s="74" t="str">
        <f t="shared" si="116"/>
        <v/>
      </c>
      <c r="V566" s="74"/>
      <c r="W566" s="74"/>
      <c r="Z566" s="61">
        <f t="shared" si="117"/>
        <v>0</v>
      </c>
    </row>
    <row r="567" spans="2:26" ht="31.9" customHeight="1" x14ac:dyDescent="0.25">
      <c r="B567" s="61">
        <f t="shared" si="109"/>
        <v>0</v>
      </c>
      <c r="C567" s="61" t="str">
        <f t="shared" si="121"/>
        <v/>
      </c>
      <c r="D567" s="61">
        <v>553</v>
      </c>
      <c r="E567" s="61" t="str">
        <f>IF(ISNUMBER(SMALL(Order_Form!$D:$D,1+($D567))),(VLOOKUP(SMALL(Order_Form!$D:$D,1+($D567)),Order_Form!$C:$Q,3,FALSE)),"")</f>
        <v/>
      </c>
      <c r="G567" s="64" t="str">
        <f>IFERROR(IF(E567=2,$AF$1,IF(AND(ISNUMBER(SMALL(Order_Form!$D:$D,1+($D567))),VLOOKUP(SMALL(Order_Form!$D:$D,1+($D567)),Order_Form!$C:$Q,6,FALSE)&gt;0),(VLOOKUP(SMALL(Order_Form!$D:$D,1+($D567)),Order_Form!$C:$Q,6,FALSE)),"")),"")</f>
        <v/>
      </c>
      <c r="H567" s="68" t="str">
        <f>IF(ISNUMBER(SMALL(Order_Form!$D:$D,1+($D567))),(VLOOKUP(SMALL(Order_Form!$D:$D,1+($D567)),Order_Form!$C:$Q,7,FALSE)),"")</f>
        <v/>
      </c>
      <c r="I567" s="61"/>
      <c r="J567" s="61"/>
      <c r="K567" s="61"/>
      <c r="L567" s="73" t="str">
        <f t="shared" si="118"/>
        <v/>
      </c>
      <c r="M567" s="64" t="str">
        <f t="shared" si="119"/>
        <v/>
      </c>
      <c r="N567" s="73" t="str">
        <f t="shared" si="110"/>
        <v/>
      </c>
      <c r="O567" s="73" t="str">
        <f t="shared" si="111"/>
        <v/>
      </c>
      <c r="P567" s="73" t="str">
        <f t="shared" si="112"/>
        <v/>
      </c>
      <c r="Q567" s="73" t="str">
        <f t="shared" si="113"/>
        <v/>
      </c>
      <c r="R567" s="73" t="str">
        <f t="shared" si="114"/>
        <v/>
      </c>
      <c r="S567" s="64" t="str">
        <f t="shared" si="120"/>
        <v/>
      </c>
      <c r="T567" s="107" t="str">
        <f t="shared" si="115"/>
        <v/>
      </c>
      <c r="U567" s="74" t="str">
        <f t="shared" si="116"/>
        <v/>
      </c>
      <c r="V567" s="74"/>
      <c r="W567" s="74"/>
      <c r="Z567" s="61">
        <f t="shared" si="117"/>
        <v>0</v>
      </c>
    </row>
    <row r="568" spans="2:26" ht="31.9" customHeight="1" x14ac:dyDescent="0.25">
      <c r="B568" s="61">
        <f t="shared" si="109"/>
        <v>0</v>
      </c>
      <c r="C568" s="61" t="str">
        <f t="shared" si="121"/>
        <v/>
      </c>
      <c r="D568" s="61">
        <v>554</v>
      </c>
      <c r="E568" s="61" t="str">
        <f>IF(ISNUMBER(SMALL(Order_Form!$D:$D,1+($D568))),(VLOOKUP(SMALL(Order_Form!$D:$D,1+($D568)),Order_Form!$C:$Q,3,FALSE)),"")</f>
        <v/>
      </c>
      <c r="G568" s="64" t="str">
        <f>IFERROR(IF(E568=2,$AF$1,IF(AND(ISNUMBER(SMALL(Order_Form!$D:$D,1+($D568))),VLOOKUP(SMALL(Order_Form!$D:$D,1+($D568)),Order_Form!$C:$Q,6,FALSE)&gt;0),(VLOOKUP(SMALL(Order_Form!$D:$D,1+($D568)),Order_Form!$C:$Q,6,FALSE)),"")),"")</f>
        <v/>
      </c>
      <c r="H568" s="68" t="str">
        <f>IF(ISNUMBER(SMALL(Order_Form!$D:$D,1+($D568))),(VLOOKUP(SMALL(Order_Form!$D:$D,1+($D568)),Order_Form!$C:$Q,7,FALSE)),"")</f>
        <v/>
      </c>
      <c r="I568" s="61"/>
      <c r="J568" s="61"/>
      <c r="K568" s="61"/>
      <c r="L568" s="73" t="str">
        <f t="shared" si="118"/>
        <v/>
      </c>
      <c r="M568" s="64" t="str">
        <f t="shared" si="119"/>
        <v/>
      </c>
      <c r="N568" s="73" t="str">
        <f t="shared" si="110"/>
        <v/>
      </c>
      <c r="O568" s="73" t="str">
        <f t="shared" si="111"/>
        <v/>
      </c>
      <c r="P568" s="73" t="str">
        <f t="shared" si="112"/>
        <v/>
      </c>
      <c r="Q568" s="73" t="str">
        <f t="shared" si="113"/>
        <v/>
      </c>
      <c r="R568" s="73" t="str">
        <f t="shared" si="114"/>
        <v/>
      </c>
      <c r="S568" s="64" t="str">
        <f t="shared" si="120"/>
        <v/>
      </c>
      <c r="T568" s="107" t="str">
        <f t="shared" si="115"/>
        <v/>
      </c>
      <c r="U568" s="74" t="str">
        <f t="shared" si="116"/>
        <v/>
      </c>
      <c r="V568" s="74"/>
      <c r="W568" s="74"/>
      <c r="Z568" s="61">
        <f t="shared" si="117"/>
        <v>0</v>
      </c>
    </row>
    <row r="569" spans="2:26" ht="31.9" customHeight="1" x14ac:dyDescent="0.25">
      <c r="B569" s="61">
        <f t="shared" si="109"/>
        <v>0</v>
      </c>
      <c r="C569" s="61" t="str">
        <f t="shared" si="121"/>
        <v/>
      </c>
      <c r="D569" s="61">
        <v>555</v>
      </c>
      <c r="E569" s="61" t="str">
        <f>IF(ISNUMBER(SMALL(Order_Form!$D:$D,1+($D569))),(VLOOKUP(SMALL(Order_Form!$D:$D,1+($D569)),Order_Form!$C:$Q,3,FALSE)),"")</f>
        <v/>
      </c>
      <c r="G569" s="64" t="str">
        <f>IFERROR(IF(E569=2,$AF$1,IF(AND(ISNUMBER(SMALL(Order_Form!$D:$D,1+($D569))),VLOOKUP(SMALL(Order_Form!$D:$D,1+($D569)),Order_Form!$C:$Q,6,FALSE)&gt;0),(VLOOKUP(SMALL(Order_Form!$D:$D,1+($D569)),Order_Form!$C:$Q,6,FALSE)),"")),"")</f>
        <v/>
      </c>
      <c r="H569" s="68" t="str">
        <f>IF(ISNUMBER(SMALL(Order_Form!$D:$D,1+($D569))),(VLOOKUP(SMALL(Order_Form!$D:$D,1+($D569)),Order_Form!$C:$Q,7,FALSE)),"")</f>
        <v/>
      </c>
      <c r="I569" s="61"/>
      <c r="J569" s="61"/>
      <c r="K569" s="61"/>
      <c r="L569" s="73" t="str">
        <f t="shared" si="118"/>
        <v/>
      </c>
      <c r="M569" s="64" t="str">
        <f t="shared" si="119"/>
        <v/>
      </c>
      <c r="N569" s="73" t="str">
        <f t="shared" si="110"/>
        <v/>
      </c>
      <c r="O569" s="73" t="str">
        <f t="shared" si="111"/>
        <v/>
      </c>
      <c r="P569" s="73" t="str">
        <f t="shared" si="112"/>
        <v/>
      </c>
      <c r="Q569" s="73" t="str">
        <f t="shared" si="113"/>
        <v/>
      </c>
      <c r="R569" s="73" t="str">
        <f t="shared" si="114"/>
        <v/>
      </c>
      <c r="S569" s="64" t="str">
        <f t="shared" si="120"/>
        <v/>
      </c>
      <c r="T569" s="107" t="str">
        <f t="shared" si="115"/>
        <v/>
      </c>
      <c r="U569" s="74" t="str">
        <f t="shared" si="116"/>
        <v/>
      </c>
      <c r="V569" s="74"/>
      <c r="W569" s="74"/>
      <c r="Z569" s="61">
        <f t="shared" si="117"/>
        <v>0</v>
      </c>
    </row>
    <row r="570" spans="2:26" ht="31.9" customHeight="1" x14ac:dyDescent="0.25">
      <c r="B570" s="61">
        <f t="shared" si="109"/>
        <v>0</v>
      </c>
      <c r="C570" s="61" t="str">
        <f t="shared" si="121"/>
        <v/>
      </c>
      <c r="D570" s="61">
        <v>556</v>
      </c>
      <c r="E570" s="61" t="str">
        <f>IF(ISNUMBER(SMALL(Order_Form!$D:$D,1+($D570))),(VLOOKUP(SMALL(Order_Form!$D:$D,1+($D570)),Order_Form!$C:$Q,3,FALSE)),"")</f>
        <v/>
      </c>
      <c r="G570" s="64" t="str">
        <f>IFERROR(IF(E570=2,$AF$1,IF(AND(ISNUMBER(SMALL(Order_Form!$D:$D,1+($D570))),VLOOKUP(SMALL(Order_Form!$D:$D,1+($D570)),Order_Form!$C:$Q,6,FALSE)&gt;0),(VLOOKUP(SMALL(Order_Form!$D:$D,1+($D570)),Order_Form!$C:$Q,6,FALSE)),"")),"")</f>
        <v/>
      </c>
      <c r="H570" s="68" t="str">
        <f>IF(ISNUMBER(SMALL(Order_Form!$D:$D,1+($D570))),(VLOOKUP(SMALL(Order_Form!$D:$D,1+($D570)),Order_Form!$C:$Q,7,FALSE)),"")</f>
        <v/>
      </c>
      <c r="I570" s="61"/>
      <c r="J570" s="61"/>
      <c r="K570" s="61"/>
      <c r="L570" s="73" t="str">
        <f t="shared" si="118"/>
        <v/>
      </c>
      <c r="M570" s="64" t="str">
        <f t="shared" si="119"/>
        <v/>
      </c>
      <c r="N570" s="73" t="str">
        <f t="shared" si="110"/>
        <v/>
      </c>
      <c r="O570" s="73" t="str">
        <f t="shared" si="111"/>
        <v/>
      </c>
      <c r="P570" s="73" t="str">
        <f t="shared" si="112"/>
        <v/>
      </c>
      <c r="Q570" s="73" t="str">
        <f t="shared" si="113"/>
        <v/>
      </c>
      <c r="R570" s="73" t="str">
        <f t="shared" si="114"/>
        <v/>
      </c>
      <c r="S570" s="64" t="str">
        <f t="shared" si="120"/>
        <v/>
      </c>
      <c r="T570" s="107" t="str">
        <f t="shared" si="115"/>
        <v/>
      </c>
      <c r="U570" s="74" t="str">
        <f t="shared" si="116"/>
        <v/>
      </c>
      <c r="V570" s="74"/>
      <c r="W570" s="74"/>
      <c r="Z570" s="61">
        <f t="shared" si="117"/>
        <v>0</v>
      </c>
    </row>
    <row r="571" spans="2:26" ht="31.9" customHeight="1" x14ac:dyDescent="0.25">
      <c r="B571" s="61">
        <f t="shared" si="109"/>
        <v>0</v>
      </c>
      <c r="C571" s="61" t="str">
        <f t="shared" si="121"/>
        <v/>
      </c>
      <c r="D571" s="61">
        <v>557</v>
      </c>
      <c r="E571" s="61" t="str">
        <f>IF(ISNUMBER(SMALL(Order_Form!$D:$D,1+($D571))),(VLOOKUP(SMALL(Order_Form!$D:$D,1+($D571)),Order_Form!$C:$Q,3,FALSE)),"")</f>
        <v/>
      </c>
      <c r="G571" s="64" t="str">
        <f>IFERROR(IF(E571=2,$AF$1,IF(AND(ISNUMBER(SMALL(Order_Form!$D:$D,1+($D571))),VLOOKUP(SMALL(Order_Form!$D:$D,1+($D571)),Order_Form!$C:$Q,6,FALSE)&gt;0),(VLOOKUP(SMALL(Order_Form!$D:$D,1+($D571)),Order_Form!$C:$Q,6,FALSE)),"")),"")</f>
        <v/>
      </c>
      <c r="H571" s="68" t="str">
        <f>IF(ISNUMBER(SMALL(Order_Form!$D:$D,1+($D571))),(VLOOKUP(SMALL(Order_Form!$D:$D,1+($D571)),Order_Form!$C:$Q,7,FALSE)),"")</f>
        <v/>
      </c>
      <c r="I571" s="61"/>
      <c r="J571" s="61"/>
      <c r="K571" s="61"/>
      <c r="L571" s="73" t="str">
        <f t="shared" si="118"/>
        <v/>
      </c>
      <c r="M571" s="64" t="str">
        <f t="shared" si="119"/>
        <v/>
      </c>
      <c r="N571" s="73" t="str">
        <f t="shared" si="110"/>
        <v/>
      </c>
      <c r="O571" s="73" t="str">
        <f t="shared" si="111"/>
        <v/>
      </c>
      <c r="P571" s="73" t="str">
        <f t="shared" si="112"/>
        <v/>
      </c>
      <c r="Q571" s="73" t="str">
        <f t="shared" si="113"/>
        <v/>
      </c>
      <c r="R571" s="73" t="str">
        <f t="shared" si="114"/>
        <v/>
      </c>
      <c r="S571" s="64" t="str">
        <f t="shared" si="120"/>
        <v/>
      </c>
      <c r="T571" s="107" t="str">
        <f t="shared" si="115"/>
        <v/>
      </c>
      <c r="U571" s="74" t="str">
        <f t="shared" si="116"/>
        <v/>
      </c>
      <c r="V571" s="74"/>
      <c r="W571" s="74"/>
      <c r="Z571" s="61">
        <f t="shared" si="117"/>
        <v>0</v>
      </c>
    </row>
    <row r="572" spans="2:26" ht="31.9" customHeight="1" x14ac:dyDescent="0.25">
      <c r="B572" s="61">
        <f t="shared" si="109"/>
        <v>0</v>
      </c>
      <c r="C572" s="61" t="str">
        <f t="shared" si="121"/>
        <v/>
      </c>
      <c r="D572" s="61">
        <v>558</v>
      </c>
      <c r="E572" s="61" t="str">
        <f>IF(ISNUMBER(SMALL(Order_Form!$D:$D,1+($D572))),(VLOOKUP(SMALL(Order_Form!$D:$D,1+($D572)),Order_Form!$C:$Q,3,FALSE)),"")</f>
        <v/>
      </c>
      <c r="G572" s="64" t="str">
        <f>IFERROR(IF(E572=2,$AF$1,IF(AND(ISNUMBER(SMALL(Order_Form!$D:$D,1+($D572))),VLOOKUP(SMALL(Order_Form!$D:$D,1+($D572)),Order_Form!$C:$Q,6,FALSE)&gt;0),(VLOOKUP(SMALL(Order_Form!$D:$D,1+($D572)),Order_Form!$C:$Q,6,FALSE)),"")),"")</f>
        <v/>
      </c>
      <c r="H572" s="68" t="str">
        <f>IF(ISNUMBER(SMALL(Order_Form!$D:$D,1+($D572))),(VLOOKUP(SMALL(Order_Form!$D:$D,1+($D572)),Order_Form!$C:$Q,7,FALSE)),"")</f>
        <v/>
      </c>
      <c r="I572" s="61"/>
      <c r="J572" s="61"/>
      <c r="K572" s="61"/>
      <c r="L572" s="73" t="str">
        <f t="shared" si="118"/>
        <v/>
      </c>
      <c r="M572" s="64" t="str">
        <f t="shared" si="119"/>
        <v/>
      </c>
      <c r="N572" s="73" t="str">
        <f t="shared" si="110"/>
        <v/>
      </c>
      <c r="O572" s="73" t="str">
        <f t="shared" si="111"/>
        <v/>
      </c>
      <c r="P572" s="73" t="str">
        <f t="shared" si="112"/>
        <v/>
      </c>
      <c r="Q572" s="73" t="str">
        <f t="shared" si="113"/>
        <v/>
      </c>
      <c r="R572" s="73" t="str">
        <f t="shared" si="114"/>
        <v/>
      </c>
      <c r="S572" s="64" t="str">
        <f t="shared" si="120"/>
        <v/>
      </c>
      <c r="T572" s="107" t="str">
        <f t="shared" si="115"/>
        <v/>
      </c>
      <c r="U572" s="74" t="str">
        <f t="shared" si="116"/>
        <v/>
      </c>
      <c r="V572" s="74"/>
      <c r="W572" s="74"/>
      <c r="Z572" s="61">
        <f t="shared" si="117"/>
        <v>0</v>
      </c>
    </row>
    <row r="573" spans="2:26" ht="31.9" customHeight="1" x14ac:dyDescent="0.25">
      <c r="B573" s="61">
        <f t="shared" si="109"/>
        <v>0</v>
      </c>
      <c r="C573" s="61" t="str">
        <f t="shared" si="121"/>
        <v/>
      </c>
      <c r="D573" s="61">
        <v>559</v>
      </c>
      <c r="E573" s="61" t="str">
        <f>IF(ISNUMBER(SMALL(Order_Form!$D:$D,1+($D573))),(VLOOKUP(SMALL(Order_Form!$D:$D,1+($D573)),Order_Form!$C:$Q,3,FALSE)),"")</f>
        <v/>
      </c>
      <c r="G573" s="64" t="str">
        <f>IFERROR(IF(E573=2,$AF$1,IF(AND(ISNUMBER(SMALL(Order_Form!$D:$D,1+($D573))),VLOOKUP(SMALL(Order_Form!$D:$D,1+($D573)),Order_Form!$C:$Q,6,FALSE)&gt;0),(VLOOKUP(SMALL(Order_Form!$D:$D,1+($D573)),Order_Form!$C:$Q,6,FALSE)),"")),"")</f>
        <v/>
      </c>
      <c r="H573" s="68" t="str">
        <f>IF(ISNUMBER(SMALL(Order_Form!$D:$D,1+($D573))),(VLOOKUP(SMALL(Order_Form!$D:$D,1+($D573)),Order_Form!$C:$Q,7,FALSE)),"")</f>
        <v/>
      </c>
      <c r="I573" s="61"/>
      <c r="J573" s="61"/>
      <c r="K573" s="61"/>
      <c r="L573" s="73" t="str">
        <f t="shared" si="118"/>
        <v/>
      </c>
      <c r="M573" s="64" t="str">
        <f t="shared" si="119"/>
        <v/>
      </c>
      <c r="N573" s="73" t="str">
        <f t="shared" si="110"/>
        <v/>
      </c>
      <c r="O573" s="73" t="str">
        <f t="shared" si="111"/>
        <v/>
      </c>
      <c r="P573" s="73" t="str">
        <f t="shared" si="112"/>
        <v/>
      </c>
      <c r="Q573" s="73" t="str">
        <f t="shared" si="113"/>
        <v/>
      </c>
      <c r="R573" s="73" t="str">
        <f t="shared" si="114"/>
        <v/>
      </c>
      <c r="S573" s="64" t="str">
        <f t="shared" si="120"/>
        <v/>
      </c>
      <c r="T573" s="107" t="str">
        <f t="shared" si="115"/>
        <v/>
      </c>
      <c r="U573" s="74" t="str">
        <f t="shared" si="116"/>
        <v/>
      </c>
      <c r="V573" s="74"/>
      <c r="W573" s="74"/>
      <c r="Z573" s="61">
        <f t="shared" si="117"/>
        <v>0</v>
      </c>
    </row>
    <row r="574" spans="2:26" ht="31.9" customHeight="1" x14ac:dyDescent="0.25">
      <c r="B574" s="61">
        <f t="shared" si="109"/>
        <v>0</v>
      </c>
      <c r="C574" s="61" t="str">
        <f t="shared" si="121"/>
        <v/>
      </c>
      <c r="D574" s="61">
        <v>560</v>
      </c>
      <c r="E574" s="61" t="str">
        <f>IF(ISNUMBER(SMALL(Order_Form!$D:$D,1+($D574))),(VLOOKUP(SMALL(Order_Form!$D:$D,1+($D574)),Order_Form!$C:$Q,3,FALSE)),"")</f>
        <v/>
      </c>
      <c r="G574" s="64" t="str">
        <f>IFERROR(IF(E574=2,$AF$1,IF(AND(ISNUMBER(SMALL(Order_Form!$D:$D,1+($D574))),VLOOKUP(SMALL(Order_Form!$D:$D,1+($D574)),Order_Form!$C:$Q,6,FALSE)&gt;0),(VLOOKUP(SMALL(Order_Form!$D:$D,1+($D574)),Order_Form!$C:$Q,6,FALSE)),"")),"")</f>
        <v/>
      </c>
      <c r="H574" s="68" t="str">
        <f>IF(ISNUMBER(SMALL(Order_Form!$D:$D,1+($D574))),(VLOOKUP(SMALL(Order_Form!$D:$D,1+($D574)),Order_Form!$C:$Q,7,FALSE)),"")</f>
        <v/>
      </c>
      <c r="I574" s="61"/>
      <c r="J574" s="61"/>
      <c r="K574" s="61"/>
      <c r="L574" s="73" t="str">
        <f t="shared" si="118"/>
        <v/>
      </c>
      <c r="M574" s="64" t="str">
        <f t="shared" si="119"/>
        <v/>
      </c>
      <c r="N574" s="73" t="str">
        <f t="shared" si="110"/>
        <v/>
      </c>
      <c r="O574" s="73" t="str">
        <f t="shared" si="111"/>
        <v/>
      </c>
      <c r="P574" s="73" t="str">
        <f t="shared" si="112"/>
        <v/>
      </c>
      <c r="Q574" s="73" t="str">
        <f t="shared" si="113"/>
        <v/>
      </c>
      <c r="R574" s="73" t="str">
        <f t="shared" si="114"/>
        <v/>
      </c>
      <c r="S574" s="64" t="str">
        <f t="shared" si="120"/>
        <v/>
      </c>
      <c r="T574" s="107" t="str">
        <f t="shared" si="115"/>
        <v/>
      </c>
      <c r="U574" s="74" t="str">
        <f t="shared" si="116"/>
        <v/>
      </c>
      <c r="V574" s="74"/>
      <c r="W574" s="74"/>
      <c r="Z574" s="61">
        <f t="shared" si="117"/>
        <v>0</v>
      </c>
    </row>
    <row r="575" spans="2:26" ht="31.9" customHeight="1" x14ac:dyDescent="0.25">
      <c r="B575" s="61">
        <f t="shared" si="109"/>
        <v>0</v>
      </c>
      <c r="C575" s="61" t="str">
        <f t="shared" si="121"/>
        <v/>
      </c>
      <c r="D575" s="61">
        <v>561</v>
      </c>
      <c r="E575" s="61" t="str">
        <f>IF(ISNUMBER(SMALL(Order_Form!$D:$D,1+($D575))),(VLOOKUP(SMALL(Order_Form!$D:$D,1+($D575)),Order_Form!$C:$Q,3,FALSE)),"")</f>
        <v/>
      </c>
      <c r="G575" s="64" t="str">
        <f>IFERROR(IF(E575=2,$AF$1,IF(AND(ISNUMBER(SMALL(Order_Form!$D:$D,1+($D575))),VLOOKUP(SMALL(Order_Form!$D:$D,1+($D575)),Order_Form!$C:$Q,6,FALSE)&gt;0),(VLOOKUP(SMALL(Order_Form!$D:$D,1+($D575)),Order_Form!$C:$Q,6,FALSE)),"")),"")</f>
        <v/>
      </c>
      <c r="H575" s="68" t="str">
        <f>IF(ISNUMBER(SMALL(Order_Form!$D:$D,1+($D575))),(VLOOKUP(SMALL(Order_Form!$D:$D,1+($D575)),Order_Form!$C:$Q,7,FALSE)),"")</f>
        <v/>
      </c>
      <c r="I575" s="61"/>
      <c r="J575" s="61"/>
      <c r="K575" s="61"/>
      <c r="L575" s="73" t="str">
        <f t="shared" si="118"/>
        <v/>
      </c>
      <c r="M575" s="64" t="str">
        <f t="shared" si="119"/>
        <v/>
      </c>
      <c r="N575" s="73" t="str">
        <f t="shared" si="110"/>
        <v/>
      </c>
      <c r="O575" s="73" t="str">
        <f t="shared" si="111"/>
        <v/>
      </c>
      <c r="P575" s="73" t="str">
        <f t="shared" si="112"/>
        <v/>
      </c>
      <c r="Q575" s="73" t="str">
        <f t="shared" si="113"/>
        <v/>
      </c>
      <c r="R575" s="73" t="str">
        <f t="shared" si="114"/>
        <v/>
      </c>
      <c r="S575" s="64" t="str">
        <f t="shared" si="120"/>
        <v/>
      </c>
      <c r="T575" s="107" t="str">
        <f t="shared" si="115"/>
        <v/>
      </c>
      <c r="U575" s="74" t="str">
        <f t="shared" si="116"/>
        <v/>
      </c>
      <c r="V575" s="74"/>
      <c r="W575" s="74"/>
      <c r="Z575" s="61">
        <f t="shared" si="117"/>
        <v>0</v>
      </c>
    </row>
    <row r="576" spans="2:26" ht="31.9" customHeight="1" x14ac:dyDescent="0.25">
      <c r="B576" s="61">
        <f t="shared" si="109"/>
        <v>0</v>
      </c>
      <c r="C576" s="61" t="str">
        <f t="shared" si="121"/>
        <v/>
      </c>
      <c r="D576" s="61">
        <v>562</v>
      </c>
      <c r="E576" s="61" t="str">
        <f>IF(ISNUMBER(SMALL(Order_Form!$D:$D,1+($D576))),(VLOOKUP(SMALL(Order_Form!$D:$D,1+($D576)),Order_Form!$C:$Q,3,FALSE)),"")</f>
        <v/>
      </c>
      <c r="G576" s="64" t="str">
        <f>IFERROR(IF(E576=2,$AF$1,IF(AND(ISNUMBER(SMALL(Order_Form!$D:$D,1+($D576))),VLOOKUP(SMALL(Order_Form!$D:$D,1+($D576)),Order_Form!$C:$Q,6,FALSE)&gt;0),(VLOOKUP(SMALL(Order_Form!$D:$D,1+($D576)),Order_Form!$C:$Q,6,FALSE)),"")),"")</f>
        <v/>
      </c>
      <c r="H576" s="68" t="str">
        <f>IF(ISNUMBER(SMALL(Order_Form!$D:$D,1+($D576))),(VLOOKUP(SMALL(Order_Form!$D:$D,1+($D576)),Order_Form!$C:$Q,7,FALSE)),"")</f>
        <v/>
      </c>
      <c r="I576" s="61"/>
      <c r="J576" s="61"/>
      <c r="K576" s="61"/>
      <c r="L576" s="73" t="str">
        <f t="shared" si="118"/>
        <v/>
      </c>
      <c r="M576" s="64" t="str">
        <f t="shared" si="119"/>
        <v/>
      </c>
      <c r="N576" s="73" t="str">
        <f t="shared" si="110"/>
        <v/>
      </c>
      <c r="O576" s="73" t="str">
        <f t="shared" si="111"/>
        <v/>
      </c>
      <c r="P576" s="73" t="str">
        <f t="shared" si="112"/>
        <v/>
      </c>
      <c r="Q576" s="73" t="str">
        <f t="shared" si="113"/>
        <v/>
      </c>
      <c r="R576" s="73" t="str">
        <f t="shared" si="114"/>
        <v/>
      </c>
      <c r="S576" s="64" t="str">
        <f t="shared" si="120"/>
        <v/>
      </c>
      <c r="T576" s="107" t="str">
        <f t="shared" si="115"/>
        <v/>
      </c>
      <c r="U576" s="74" t="str">
        <f t="shared" si="116"/>
        <v/>
      </c>
      <c r="V576" s="74"/>
      <c r="W576" s="74"/>
      <c r="Z576" s="61">
        <f t="shared" si="117"/>
        <v>0</v>
      </c>
    </row>
    <row r="577" spans="2:26" ht="31.9" customHeight="1" x14ac:dyDescent="0.25">
      <c r="B577" s="61">
        <f t="shared" si="109"/>
        <v>0</v>
      </c>
      <c r="C577" s="61" t="str">
        <f t="shared" si="121"/>
        <v/>
      </c>
      <c r="D577" s="61">
        <v>563</v>
      </c>
      <c r="E577" s="61" t="str">
        <f>IF(ISNUMBER(SMALL(Order_Form!$D:$D,1+($D577))),(VLOOKUP(SMALL(Order_Form!$D:$D,1+($D577)),Order_Form!$C:$Q,3,FALSE)),"")</f>
        <v/>
      </c>
      <c r="G577" s="64" t="str">
        <f>IFERROR(IF(E577=2,$AF$1,IF(AND(ISNUMBER(SMALL(Order_Form!$D:$D,1+($D577))),VLOOKUP(SMALL(Order_Form!$D:$D,1+($D577)),Order_Form!$C:$Q,6,FALSE)&gt;0),(VLOOKUP(SMALL(Order_Form!$D:$D,1+($D577)),Order_Form!$C:$Q,6,FALSE)),"")),"")</f>
        <v/>
      </c>
      <c r="H577" s="68" t="str">
        <f>IF(ISNUMBER(SMALL(Order_Form!$D:$D,1+($D577))),(VLOOKUP(SMALL(Order_Form!$D:$D,1+($D577)),Order_Form!$C:$Q,7,FALSE)),"")</f>
        <v/>
      </c>
      <c r="I577" s="61"/>
      <c r="J577" s="61"/>
      <c r="K577" s="61"/>
      <c r="L577" s="73" t="str">
        <f t="shared" si="118"/>
        <v/>
      </c>
      <c r="M577" s="64" t="str">
        <f t="shared" si="119"/>
        <v/>
      </c>
      <c r="N577" s="73" t="str">
        <f t="shared" si="110"/>
        <v/>
      </c>
      <c r="O577" s="73" t="str">
        <f t="shared" si="111"/>
        <v/>
      </c>
      <c r="P577" s="73" t="str">
        <f t="shared" si="112"/>
        <v/>
      </c>
      <c r="Q577" s="73" t="str">
        <f t="shared" si="113"/>
        <v/>
      </c>
      <c r="R577" s="73" t="str">
        <f t="shared" si="114"/>
        <v/>
      </c>
      <c r="S577" s="64" t="str">
        <f t="shared" si="120"/>
        <v/>
      </c>
      <c r="T577" s="107" t="str">
        <f t="shared" si="115"/>
        <v/>
      </c>
      <c r="U577" s="74" t="str">
        <f t="shared" si="116"/>
        <v/>
      </c>
      <c r="V577" s="74"/>
      <c r="W577" s="74"/>
      <c r="Z577" s="61">
        <f t="shared" si="117"/>
        <v>0</v>
      </c>
    </row>
    <row r="578" spans="2:26" ht="31.9" customHeight="1" x14ac:dyDescent="0.25">
      <c r="B578" s="61">
        <f t="shared" si="109"/>
        <v>0</v>
      </c>
      <c r="C578" s="61" t="str">
        <f t="shared" si="121"/>
        <v/>
      </c>
      <c r="D578" s="61">
        <v>564</v>
      </c>
      <c r="E578" s="61" t="str">
        <f>IF(ISNUMBER(SMALL(Order_Form!$D:$D,1+($D578))),(VLOOKUP(SMALL(Order_Form!$D:$D,1+($D578)),Order_Form!$C:$Q,3,FALSE)),"")</f>
        <v/>
      </c>
      <c r="G578" s="64" t="str">
        <f>IFERROR(IF(E578=2,$AF$1,IF(AND(ISNUMBER(SMALL(Order_Form!$D:$D,1+($D578))),VLOOKUP(SMALL(Order_Form!$D:$D,1+($D578)),Order_Form!$C:$Q,6,FALSE)&gt;0),(VLOOKUP(SMALL(Order_Form!$D:$D,1+($D578)),Order_Form!$C:$Q,6,FALSE)),"")),"")</f>
        <v/>
      </c>
      <c r="H578" s="68" t="str">
        <f>IF(ISNUMBER(SMALL(Order_Form!$D:$D,1+($D578))),(VLOOKUP(SMALL(Order_Form!$D:$D,1+($D578)),Order_Form!$C:$Q,7,FALSE)),"")</f>
        <v/>
      </c>
      <c r="I578" s="61"/>
      <c r="J578" s="61"/>
      <c r="K578" s="61"/>
      <c r="L578" s="73" t="str">
        <f t="shared" si="118"/>
        <v/>
      </c>
      <c r="M578" s="64" t="str">
        <f t="shared" si="119"/>
        <v/>
      </c>
      <c r="N578" s="73" t="str">
        <f t="shared" si="110"/>
        <v/>
      </c>
      <c r="O578" s="73" t="str">
        <f t="shared" si="111"/>
        <v/>
      </c>
      <c r="P578" s="73" t="str">
        <f t="shared" si="112"/>
        <v/>
      </c>
      <c r="Q578" s="73" t="str">
        <f t="shared" si="113"/>
        <v/>
      </c>
      <c r="R578" s="73" t="str">
        <f t="shared" si="114"/>
        <v/>
      </c>
      <c r="S578" s="64" t="str">
        <f t="shared" si="120"/>
        <v/>
      </c>
      <c r="T578" s="107" t="str">
        <f t="shared" si="115"/>
        <v/>
      </c>
      <c r="U578" s="74" t="str">
        <f t="shared" si="116"/>
        <v/>
      </c>
      <c r="V578" s="74"/>
      <c r="W578" s="74"/>
      <c r="Z578" s="61">
        <f t="shared" si="117"/>
        <v>0</v>
      </c>
    </row>
    <row r="579" spans="2:26" ht="31.9" customHeight="1" x14ac:dyDescent="0.25">
      <c r="B579" s="61">
        <f t="shared" si="109"/>
        <v>0</v>
      </c>
      <c r="C579" s="61" t="str">
        <f t="shared" si="121"/>
        <v/>
      </c>
      <c r="D579" s="61">
        <v>565</v>
      </c>
      <c r="E579" s="61" t="str">
        <f>IF(ISNUMBER(SMALL(Order_Form!$D:$D,1+($D579))),(VLOOKUP(SMALL(Order_Form!$D:$D,1+($D579)),Order_Form!$C:$Q,3,FALSE)),"")</f>
        <v/>
      </c>
      <c r="G579" s="64" t="str">
        <f>IFERROR(IF(E579=2,$AF$1,IF(AND(ISNUMBER(SMALL(Order_Form!$D:$D,1+($D579))),VLOOKUP(SMALL(Order_Form!$D:$D,1+($D579)),Order_Form!$C:$Q,6,FALSE)&gt;0),(VLOOKUP(SMALL(Order_Form!$D:$D,1+($D579)),Order_Form!$C:$Q,6,FALSE)),"")),"")</f>
        <v/>
      </c>
      <c r="H579" s="68" t="str">
        <f>IF(ISNUMBER(SMALL(Order_Form!$D:$D,1+($D579))),(VLOOKUP(SMALL(Order_Form!$D:$D,1+($D579)),Order_Form!$C:$Q,7,FALSE)),"")</f>
        <v/>
      </c>
      <c r="I579" s="61"/>
      <c r="J579" s="61"/>
      <c r="K579" s="61"/>
      <c r="L579" s="73" t="str">
        <f t="shared" si="118"/>
        <v/>
      </c>
      <c r="M579" s="64" t="str">
        <f t="shared" si="119"/>
        <v/>
      </c>
      <c r="N579" s="73" t="str">
        <f t="shared" si="110"/>
        <v/>
      </c>
      <c r="O579" s="73" t="str">
        <f t="shared" si="111"/>
        <v/>
      </c>
      <c r="P579" s="73" t="str">
        <f t="shared" si="112"/>
        <v/>
      </c>
      <c r="Q579" s="73" t="str">
        <f t="shared" si="113"/>
        <v/>
      </c>
      <c r="R579" s="73" t="str">
        <f t="shared" si="114"/>
        <v/>
      </c>
      <c r="S579" s="64" t="str">
        <f t="shared" si="120"/>
        <v/>
      </c>
      <c r="T579" s="107" t="str">
        <f t="shared" si="115"/>
        <v/>
      </c>
      <c r="U579" s="74" t="str">
        <f t="shared" si="116"/>
        <v/>
      </c>
      <c r="V579" s="74"/>
      <c r="W579" s="74"/>
      <c r="Z579" s="61">
        <f t="shared" si="117"/>
        <v>0</v>
      </c>
    </row>
    <row r="580" spans="2:26" ht="31.9" customHeight="1" x14ac:dyDescent="0.25">
      <c r="B580" s="61">
        <f t="shared" si="109"/>
        <v>0</v>
      </c>
      <c r="C580" s="61" t="str">
        <f t="shared" si="121"/>
        <v/>
      </c>
      <c r="D580" s="61">
        <v>566</v>
      </c>
      <c r="E580" s="61" t="str">
        <f>IF(ISNUMBER(SMALL(Order_Form!$D:$D,1+($D580))),(VLOOKUP(SMALL(Order_Form!$D:$D,1+($D580)),Order_Form!$C:$Q,3,FALSE)),"")</f>
        <v/>
      </c>
      <c r="G580" s="64" t="str">
        <f>IFERROR(IF(E580=2,$AF$1,IF(AND(ISNUMBER(SMALL(Order_Form!$D:$D,1+($D580))),VLOOKUP(SMALL(Order_Form!$D:$D,1+($D580)),Order_Form!$C:$Q,6,FALSE)&gt;0),(VLOOKUP(SMALL(Order_Form!$D:$D,1+($D580)),Order_Form!$C:$Q,6,FALSE)),"")),"")</f>
        <v/>
      </c>
      <c r="H580" s="68" t="str">
        <f>IF(ISNUMBER(SMALL(Order_Form!$D:$D,1+($D580))),(VLOOKUP(SMALL(Order_Form!$D:$D,1+($D580)),Order_Form!$C:$Q,7,FALSE)),"")</f>
        <v/>
      </c>
      <c r="I580" s="61"/>
      <c r="J580" s="61"/>
      <c r="K580" s="61"/>
      <c r="L580" s="73" t="str">
        <f t="shared" si="118"/>
        <v/>
      </c>
      <c r="M580" s="64" t="str">
        <f t="shared" si="119"/>
        <v/>
      </c>
      <c r="N580" s="73" t="str">
        <f t="shared" si="110"/>
        <v/>
      </c>
      <c r="O580" s="73" t="str">
        <f t="shared" si="111"/>
        <v/>
      </c>
      <c r="P580" s="73" t="str">
        <f t="shared" si="112"/>
        <v/>
      </c>
      <c r="Q580" s="73" t="str">
        <f t="shared" si="113"/>
        <v/>
      </c>
      <c r="R580" s="73" t="str">
        <f t="shared" si="114"/>
        <v/>
      </c>
      <c r="S580" s="64" t="str">
        <f t="shared" si="120"/>
        <v/>
      </c>
      <c r="T580" s="107" t="str">
        <f t="shared" si="115"/>
        <v/>
      </c>
      <c r="U580" s="74" t="str">
        <f t="shared" si="116"/>
        <v/>
      </c>
      <c r="V580" s="74"/>
      <c r="W580" s="74"/>
      <c r="Z580" s="61">
        <f t="shared" si="117"/>
        <v>0</v>
      </c>
    </row>
    <row r="581" spans="2:26" ht="31.9" customHeight="1" x14ac:dyDescent="0.25">
      <c r="B581" s="61">
        <f t="shared" si="109"/>
        <v>0</v>
      </c>
      <c r="C581" s="61" t="str">
        <f t="shared" si="121"/>
        <v/>
      </c>
      <c r="D581" s="61">
        <v>567</v>
      </c>
      <c r="E581" s="61" t="str">
        <f>IF(ISNUMBER(SMALL(Order_Form!$D:$D,1+($D581))),(VLOOKUP(SMALL(Order_Form!$D:$D,1+($D581)),Order_Form!$C:$Q,3,FALSE)),"")</f>
        <v/>
      </c>
      <c r="G581" s="64" t="str">
        <f>IFERROR(IF(E581=2,$AF$1,IF(AND(ISNUMBER(SMALL(Order_Form!$D:$D,1+($D581))),VLOOKUP(SMALL(Order_Form!$D:$D,1+($D581)),Order_Form!$C:$Q,6,FALSE)&gt;0),(VLOOKUP(SMALL(Order_Form!$D:$D,1+($D581)),Order_Form!$C:$Q,6,FALSE)),"")),"")</f>
        <v/>
      </c>
      <c r="H581" s="68" t="str">
        <f>IF(ISNUMBER(SMALL(Order_Form!$D:$D,1+($D581))),(VLOOKUP(SMALL(Order_Form!$D:$D,1+($D581)),Order_Form!$C:$Q,7,FALSE)),"")</f>
        <v/>
      </c>
      <c r="I581" s="61"/>
      <c r="J581" s="61"/>
      <c r="K581" s="61"/>
      <c r="L581" s="73" t="str">
        <f t="shared" si="118"/>
        <v/>
      </c>
      <c r="M581" s="64" t="str">
        <f t="shared" si="119"/>
        <v/>
      </c>
      <c r="N581" s="73" t="str">
        <f t="shared" si="110"/>
        <v/>
      </c>
      <c r="O581" s="73" t="str">
        <f t="shared" si="111"/>
        <v/>
      </c>
      <c r="P581" s="73" t="str">
        <f t="shared" si="112"/>
        <v/>
      </c>
      <c r="Q581" s="73" t="str">
        <f t="shared" si="113"/>
        <v/>
      </c>
      <c r="R581" s="73" t="str">
        <f t="shared" si="114"/>
        <v/>
      </c>
      <c r="S581" s="64" t="str">
        <f t="shared" si="120"/>
        <v/>
      </c>
      <c r="T581" s="107" t="str">
        <f t="shared" si="115"/>
        <v/>
      </c>
      <c r="U581" s="74" t="str">
        <f t="shared" si="116"/>
        <v/>
      </c>
      <c r="V581" s="74"/>
      <c r="W581" s="74"/>
      <c r="Z581" s="61">
        <f t="shared" si="117"/>
        <v>0</v>
      </c>
    </row>
    <row r="582" spans="2:26" ht="31.9" customHeight="1" x14ac:dyDescent="0.25">
      <c r="B582" s="61">
        <f t="shared" si="109"/>
        <v>0</v>
      </c>
      <c r="C582" s="61" t="str">
        <f t="shared" si="121"/>
        <v/>
      </c>
      <c r="D582" s="61">
        <v>568</v>
      </c>
      <c r="E582" s="61" t="str">
        <f>IF(ISNUMBER(SMALL(Order_Form!$D:$D,1+($D582))),(VLOOKUP(SMALL(Order_Form!$D:$D,1+($D582)),Order_Form!$C:$Q,3,FALSE)),"")</f>
        <v/>
      </c>
      <c r="G582" s="64" t="str">
        <f>IFERROR(IF(E582=2,$AF$1,IF(AND(ISNUMBER(SMALL(Order_Form!$D:$D,1+($D582))),VLOOKUP(SMALL(Order_Form!$D:$D,1+($D582)),Order_Form!$C:$Q,6,FALSE)&gt;0),(VLOOKUP(SMALL(Order_Form!$D:$D,1+($D582)),Order_Form!$C:$Q,6,FALSE)),"")),"")</f>
        <v/>
      </c>
      <c r="H582" s="68" t="str">
        <f>IF(ISNUMBER(SMALL(Order_Form!$D:$D,1+($D582))),(VLOOKUP(SMALL(Order_Form!$D:$D,1+($D582)),Order_Form!$C:$Q,7,FALSE)),"")</f>
        <v/>
      </c>
      <c r="I582" s="61"/>
      <c r="J582" s="61"/>
      <c r="K582" s="61"/>
      <c r="L582" s="73" t="str">
        <f t="shared" si="118"/>
        <v/>
      </c>
      <c r="M582" s="64" t="str">
        <f t="shared" si="119"/>
        <v/>
      </c>
      <c r="N582" s="73" t="str">
        <f t="shared" si="110"/>
        <v/>
      </c>
      <c r="O582" s="73" t="str">
        <f t="shared" si="111"/>
        <v/>
      </c>
      <c r="P582" s="73" t="str">
        <f t="shared" si="112"/>
        <v/>
      </c>
      <c r="Q582" s="73" t="str">
        <f t="shared" si="113"/>
        <v/>
      </c>
      <c r="R582" s="73" t="str">
        <f t="shared" si="114"/>
        <v/>
      </c>
      <c r="S582" s="64" t="str">
        <f t="shared" si="120"/>
        <v/>
      </c>
      <c r="T582" s="107" t="str">
        <f t="shared" si="115"/>
        <v/>
      </c>
      <c r="U582" s="74" t="str">
        <f t="shared" si="116"/>
        <v/>
      </c>
      <c r="V582" s="74"/>
      <c r="W582" s="74"/>
      <c r="Z582" s="61">
        <f t="shared" si="117"/>
        <v>0</v>
      </c>
    </row>
    <row r="583" spans="2:26" ht="31.9" customHeight="1" x14ac:dyDescent="0.25">
      <c r="B583" s="61">
        <f t="shared" si="109"/>
        <v>0</v>
      </c>
      <c r="C583" s="61" t="str">
        <f t="shared" si="121"/>
        <v/>
      </c>
      <c r="D583" s="61">
        <v>569</v>
      </c>
      <c r="E583" s="61" t="str">
        <f>IF(ISNUMBER(SMALL(Order_Form!$D:$D,1+($D583))),(VLOOKUP(SMALL(Order_Form!$D:$D,1+($D583)),Order_Form!$C:$Q,3,FALSE)),"")</f>
        <v/>
      </c>
      <c r="G583" s="64" t="str">
        <f>IFERROR(IF(E583=2,$AF$1,IF(AND(ISNUMBER(SMALL(Order_Form!$D:$D,1+($D583))),VLOOKUP(SMALL(Order_Form!$D:$D,1+($D583)),Order_Form!$C:$Q,6,FALSE)&gt;0),(VLOOKUP(SMALL(Order_Form!$D:$D,1+($D583)),Order_Form!$C:$Q,6,FALSE)),"")),"")</f>
        <v/>
      </c>
      <c r="H583" s="68" t="str">
        <f>IF(ISNUMBER(SMALL(Order_Form!$D:$D,1+($D583))),(VLOOKUP(SMALL(Order_Form!$D:$D,1+($D583)),Order_Form!$C:$Q,7,FALSE)),"")</f>
        <v/>
      </c>
      <c r="I583" s="61"/>
      <c r="J583" s="61"/>
      <c r="K583" s="61"/>
      <c r="L583" s="73" t="str">
        <f t="shared" si="118"/>
        <v/>
      </c>
      <c r="M583" s="64" t="str">
        <f t="shared" si="119"/>
        <v/>
      </c>
      <c r="N583" s="73" t="str">
        <f t="shared" si="110"/>
        <v/>
      </c>
      <c r="O583" s="73" t="str">
        <f t="shared" si="111"/>
        <v/>
      </c>
      <c r="P583" s="73" t="str">
        <f t="shared" si="112"/>
        <v/>
      </c>
      <c r="Q583" s="73" t="str">
        <f t="shared" si="113"/>
        <v/>
      </c>
      <c r="R583" s="73" t="str">
        <f t="shared" si="114"/>
        <v/>
      </c>
      <c r="S583" s="64" t="str">
        <f t="shared" si="120"/>
        <v/>
      </c>
      <c r="T583" s="107" t="str">
        <f t="shared" si="115"/>
        <v/>
      </c>
      <c r="U583" s="74" t="str">
        <f t="shared" si="116"/>
        <v/>
      </c>
      <c r="V583" s="74"/>
      <c r="W583" s="74"/>
      <c r="Z583" s="61">
        <f t="shared" si="117"/>
        <v>0</v>
      </c>
    </row>
    <row r="584" spans="2:26" ht="31.9" customHeight="1" x14ac:dyDescent="0.25">
      <c r="B584" s="61">
        <f t="shared" si="109"/>
        <v>0</v>
      </c>
      <c r="C584" s="61" t="str">
        <f t="shared" si="121"/>
        <v/>
      </c>
      <c r="D584" s="61">
        <v>570</v>
      </c>
      <c r="E584" s="61" t="str">
        <f>IF(ISNUMBER(SMALL(Order_Form!$D:$D,1+($D584))),(VLOOKUP(SMALL(Order_Form!$D:$D,1+($D584)),Order_Form!$C:$Q,3,FALSE)),"")</f>
        <v/>
      </c>
      <c r="G584" s="64" t="str">
        <f>IFERROR(IF(E584=2,$AF$1,IF(AND(ISNUMBER(SMALL(Order_Form!$D:$D,1+($D584))),VLOOKUP(SMALL(Order_Form!$D:$D,1+($D584)),Order_Form!$C:$Q,6,FALSE)&gt;0),(VLOOKUP(SMALL(Order_Form!$D:$D,1+($D584)),Order_Form!$C:$Q,6,FALSE)),"")),"")</f>
        <v/>
      </c>
      <c r="H584" s="68" t="str">
        <f>IF(ISNUMBER(SMALL(Order_Form!$D:$D,1+($D584))),(VLOOKUP(SMALL(Order_Form!$D:$D,1+($D584)),Order_Form!$C:$Q,7,FALSE)),"")</f>
        <v/>
      </c>
      <c r="I584" s="61"/>
      <c r="J584" s="61"/>
      <c r="K584" s="61"/>
      <c r="L584" s="73" t="str">
        <f t="shared" si="118"/>
        <v/>
      </c>
      <c r="M584" s="64" t="str">
        <f t="shared" si="119"/>
        <v/>
      </c>
      <c r="N584" s="73" t="str">
        <f t="shared" si="110"/>
        <v/>
      </c>
      <c r="O584" s="73" t="str">
        <f t="shared" si="111"/>
        <v/>
      </c>
      <c r="P584" s="73" t="str">
        <f t="shared" si="112"/>
        <v/>
      </c>
      <c r="Q584" s="73" t="str">
        <f t="shared" si="113"/>
        <v/>
      </c>
      <c r="R584" s="73" t="str">
        <f t="shared" si="114"/>
        <v/>
      </c>
      <c r="S584" s="64" t="str">
        <f t="shared" si="120"/>
        <v/>
      </c>
      <c r="T584" s="107" t="str">
        <f t="shared" si="115"/>
        <v/>
      </c>
      <c r="U584" s="74" t="str">
        <f t="shared" si="116"/>
        <v/>
      </c>
      <c r="V584" s="74"/>
      <c r="W584" s="74"/>
      <c r="Z584" s="61">
        <f t="shared" si="117"/>
        <v>0</v>
      </c>
    </row>
    <row r="585" spans="2:26" ht="31.9" customHeight="1" x14ac:dyDescent="0.25">
      <c r="B585" s="61">
        <f t="shared" si="109"/>
        <v>0</v>
      </c>
      <c r="C585" s="61" t="str">
        <f t="shared" si="121"/>
        <v/>
      </c>
      <c r="D585" s="61">
        <v>571</v>
      </c>
      <c r="E585" s="61" t="str">
        <f>IF(ISNUMBER(SMALL(Order_Form!$D:$D,1+($D585))),(VLOOKUP(SMALL(Order_Form!$D:$D,1+($D585)),Order_Form!$C:$Q,3,FALSE)),"")</f>
        <v/>
      </c>
      <c r="G585" s="64" t="str">
        <f>IFERROR(IF(E585=2,$AF$1,IF(AND(ISNUMBER(SMALL(Order_Form!$D:$D,1+($D585))),VLOOKUP(SMALL(Order_Form!$D:$D,1+($D585)),Order_Form!$C:$Q,6,FALSE)&gt;0),(VLOOKUP(SMALL(Order_Form!$D:$D,1+($D585)),Order_Form!$C:$Q,6,FALSE)),"")),"")</f>
        <v/>
      </c>
      <c r="H585" s="68" t="str">
        <f>IF(ISNUMBER(SMALL(Order_Form!$D:$D,1+($D585))),(VLOOKUP(SMALL(Order_Form!$D:$D,1+($D585)),Order_Form!$C:$Q,7,FALSE)),"")</f>
        <v/>
      </c>
      <c r="I585" s="61"/>
      <c r="J585" s="61"/>
      <c r="K585" s="61"/>
      <c r="L585" s="73" t="str">
        <f t="shared" si="118"/>
        <v/>
      </c>
      <c r="M585" s="64" t="str">
        <f t="shared" si="119"/>
        <v/>
      </c>
      <c r="N585" s="73" t="str">
        <f t="shared" si="110"/>
        <v/>
      </c>
      <c r="O585" s="73" t="str">
        <f t="shared" si="111"/>
        <v/>
      </c>
      <c r="P585" s="73" t="str">
        <f t="shared" si="112"/>
        <v/>
      </c>
      <c r="Q585" s="73" t="str">
        <f t="shared" si="113"/>
        <v/>
      </c>
      <c r="R585" s="73" t="str">
        <f t="shared" si="114"/>
        <v/>
      </c>
      <c r="S585" s="64" t="str">
        <f t="shared" si="120"/>
        <v/>
      </c>
      <c r="T585" s="107" t="str">
        <f t="shared" si="115"/>
        <v/>
      </c>
      <c r="U585" s="74" t="str">
        <f t="shared" si="116"/>
        <v/>
      </c>
      <c r="V585" s="74"/>
      <c r="W585" s="74"/>
      <c r="Z585" s="61">
        <f t="shared" si="117"/>
        <v>0</v>
      </c>
    </row>
    <row r="586" spans="2:26" ht="31.9" customHeight="1" x14ac:dyDescent="0.25">
      <c r="B586" s="61">
        <f t="shared" si="109"/>
        <v>0</v>
      </c>
      <c r="C586" s="61" t="str">
        <f t="shared" si="121"/>
        <v/>
      </c>
      <c r="D586" s="61">
        <v>572</v>
      </c>
      <c r="E586" s="61" t="str">
        <f>IF(ISNUMBER(SMALL(Order_Form!$D:$D,1+($D586))),(VLOOKUP(SMALL(Order_Form!$D:$D,1+($D586)),Order_Form!$C:$Q,3,FALSE)),"")</f>
        <v/>
      </c>
      <c r="G586" s="64" t="str">
        <f>IFERROR(IF(E586=2,$AF$1,IF(AND(ISNUMBER(SMALL(Order_Form!$D:$D,1+($D586))),VLOOKUP(SMALL(Order_Form!$D:$D,1+($D586)),Order_Form!$C:$Q,6,FALSE)&gt;0),(VLOOKUP(SMALL(Order_Form!$D:$D,1+($D586)),Order_Form!$C:$Q,6,FALSE)),"")),"")</f>
        <v/>
      </c>
      <c r="H586" s="68" t="str">
        <f>IF(ISNUMBER(SMALL(Order_Form!$D:$D,1+($D586))),(VLOOKUP(SMALL(Order_Form!$D:$D,1+($D586)),Order_Form!$C:$Q,7,FALSE)),"")</f>
        <v/>
      </c>
      <c r="I586" s="61"/>
      <c r="J586" s="61"/>
      <c r="K586" s="61"/>
      <c r="L586" s="73" t="str">
        <f t="shared" si="118"/>
        <v/>
      </c>
      <c r="M586" s="64" t="str">
        <f t="shared" si="119"/>
        <v/>
      </c>
      <c r="N586" s="73" t="str">
        <f t="shared" si="110"/>
        <v/>
      </c>
      <c r="O586" s="73" t="str">
        <f t="shared" si="111"/>
        <v/>
      </c>
      <c r="P586" s="73" t="str">
        <f t="shared" si="112"/>
        <v/>
      </c>
      <c r="Q586" s="73" t="str">
        <f t="shared" si="113"/>
        <v/>
      </c>
      <c r="R586" s="73" t="str">
        <f t="shared" si="114"/>
        <v/>
      </c>
      <c r="S586" s="64" t="str">
        <f t="shared" si="120"/>
        <v/>
      </c>
      <c r="T586" s="107" t="str">
        <f t="shared" si="115"/>
        <v/>
      </c>
      <c r="U586" s="74" t="str">
        <f t="shared" si="116"/>
        <v/>
      </c>
      <c r="V586" s="74"/>
      <c r="W586" s="74"/>
      <c r="Z586" s="61">
        <f t="shared" si="117"/>
        <v>0</v>
      </c>
    </row>
    <row r="587" spans="2:26" ht="31.9" customHeight="1" x14ac:dyDescent="0.25">
      <c r="B587" s="61">
        <f t="shared" si="109"/>
        <v>0</v>
      </c>
      <c r="C587" s="61" t="str">
        <f t="shared" si="121"/>
        <v/>
      </c>
      <c r="D587" s="61">
        <v>573</v>
      </c>
      <c r="E587" s="61" t="str">
        <f>IF(ISNUMBER(SMALL(Order_Form!$D:$D,1+($D587))),(VLOOKUP(SMALL(Order_Form!$D:$D,1+($D587)),Order_Form!$C:$Q,3,FALSE)),"")</f>
        <v/>
      </c>
      <c r="G587" s="64" t="str">
        <f>IFERROR(IF(E587=2,$AF$1,IF(AND(ISNUMBER(SMALL(Order_Form!$D:$D,1+($D587))),VLOOKUP(SMALL(Order_Form!$D:$D,1+($D587)),Order_Form!$C:$Q,6,FALSE)&gt;0),(VLOOKUP(SMALL(Order_Form!$D:$D,1+($D587)),Order_Form!$C:$Q,6,FALSE)),"")),"")</f>
        <v/>
      </c>
      <c r="H587" s="68" t="str">
        <f>IF(ISNUMBER(SMALL(Order_Form!$D:$D,1+($D587))),(VLOOKUP(SMALL(Order_Form!$D:$D,1+($D587)),Order_Form!$C:$Q,7,FALSE)),"")</f>
        <v/>
      </c>
      <c r="I587" s="61"/>
      <c r="J587" s="61"/>
      <c r="K587" s="61"/>
      <c r="L587" s="73" t="str">
        <f t="shared" si="118"/>
        <v/>
      </c>
      <c r="M587" s="64" t="str">
        <f t="shared" si="119"/>
        <v/>
      </c>
      <c r="N587" s="73" t="str">
        <f t="shared" si="110"/>
        <v/>
      </c>
      <c r="O587" s="73" t="str">
        <f t="shared" si="111"/>
        <v/>
      </c>
      <c r="P587" s="73" t="str">
        <f t="shared" si="112"/>
        <v/>
      </c>
      <c r="Q587" s="73" t="str">
        <f t="shared" si="113"/>
        <v/>
      </c>
      <c r="R587" s="73" t="str">
        <f t="shared" si="114"/>
        <v/>
      </c>
      <c r="S587" s="64" t="str">
        <f t="shared" si="120"/>
        <v/>
      </c>
      <c r="T587" s="107" t="str">
        <f t="shared" si="115"/>
        <v/>
      </c>
      <c r="U587" s="74" t="str">
        <f t="shared" si="116"/>
        <v/>
      </c>
      <c r="V587" s="74"/>
      <c r="W587" s="74"/>
      <c r="Z587" s="61">
        <f t="shared" si="117"/>
        <v>0</v>
      </c>
    </row>
    <row r="588" spans="2:26" ht="31.9" customHeight="1" x14ac:dyDescent="0.25">
      <c r="B588" s="61">
        <f t="shared" si="109"/>
        <v>0</v>
      </c>
      <c r="C588" s="61" t="str">
        <f t="shared" si="121"/>
        <v/>
      </c>
      <c r="D588" s="61">
        <v>574</v>
      </c>
      <c r="E588" s="61" t="str">
        <f>IF(ISNUMBER(SMALL(Order_Form!$D:$D,1+($D588))),(VLOOKUP(SMALL(Order_Form!$D:$D,1+($D588)),Order_Form!$C:$Q,3,FALSE)),"")</f>
        <v/>
      </c>
      <c r="G588" s="64" t="str">
        <f>IFERROR(IF(E588=2,$AF$1,IF(AND(ISNUMBER(SMALL(Order_Form!$D:$D,1+($D588))),VLOOKUP(SMALL(Order_Form!$D:$D,1+($D588)),Order_Form!$C:$Q,6,FALSE)&gt;0),(VLOOKUP(SMALL(Order_Form!$D:$D,1+($D588)),Order_Form!$C:$Q,6,FALSE)),"")),"")</f>
        <v/>
      </c>
      <c r="H588" s="68" t="str">
        <f>IF(ISNUMBER(SMALL(Order_Form!$D:$D,1+($D588))),(VLOOKUP(SMALL(Order_Form!$D:$D,1+($D588)),Order_Form!$C:$Q,7,FALSE)),"")</f>
        <v/>
      </c>
      <c r="I588" s="61"/>
      <c r="J588" s="61"/>
      <c r="K588" s="61"/>
      <c r="L588" s="73" t="str">
        <f t="shared" si="118"/>
        <v/>
      </c>
      <c r="M588" s="64" t="str">
        <f t="shared" si="119"/>
        <v/>
      </c>
      <c r="N588" s="73" t="str">
        <f t="shared" si="110"/>
        <v/>
      </c>
      <c r="O588" s="73" t="str">
        <f t="shared" si="111"/>
        <v/>
      </c>
      <c r="P588" s="73" t="str">
        <f t="shared" si="112"/>
        <v/>
      </c>
      <c r="Q588" s="73" t="str">
        <f t="shared" si="113"/>
        <v/>
      </c>
      <c r="R588" s="73" t="str">
        <f t="shared" si="114"/>
        <v/>
      </c>
      <c r="S588" s="64" t="str">
        <f t="shared" si="120"/>
        <v/>
      </c>
      <c r="T588" s="107" t="str">
        <f t="shared" si="115"/>
        <v/>
      </c>
      <c r="U588" s="74" t="str">
        <f t="shared" si="116"/>
        <v/>
      </c>
      <c r="V588" s="74"/>
      <c r="W588" s="74"/>
      <c r="Z588" s="61">
        <f t="shared" si="117"/>
        <v>0</v>
      </c>
    </row>
    <row r="589" spans="2:26" ht="31.9" customHeight="1" x14ac:dyDescent="0.25">
      <c r="B589" s="61">
        <f t="shared" si="109"/>
        <v>0</v>
      </c>
      <c r="C589" s="61" t="str">
        <f t="shared" si="121"/>
        <v/>
      </c>
      <c r="D589" s="61">
        <v>575</v>
      </c>
      <c r="E589" s="61" t="str">
        <f>IF(ISNUMBER(SMALL(Order_Form!$D:$D,1+($D589))),(VLOOKUP(SMALL(Order_Form!$D:$D,1+($D589)),Order_Form!$C:$Q,3,FALSE)),"")</f>
        <v/>
      </c>
      <c r="G589" s="64" t="str">
        <f>IFERROR(IF(E589=2,$AF$1,IF(AND(ISNUMBER(SMALL(Order_Form!$D:$D,1+($D589))),VLOOKUP(SMALL(Order_Form!$D:$D,1+($D589)),Order_Form!$C:$Q,6,FALSE)&gt;0),(VLOOKUP(SMALL(Order_Form!$D:$D,1+($D589)),Order_Form!$C:$Q,6,FALSE)),"")),"")</f>
        <v/>
      </c>
      <c r="H589" s="68" t="str">
        <f>IF(ISNUMBER(SMALL(Order_Form!$D:$D,1+($D589))),(VLOOKUP(SMALL(Order_Form!$D:$D,1+($D589)),Order_Form!$C:$Q,7,FALSE)),"")</f>
        <v/>
      </c>
      <c r="I589" s="61"/>
      <c r="J589" s="61"/>
      <c r="K589" s="61"/>
      <c r="L589" s="73" t="str">
        <f t="shared" si="118"/>
        <v/>
      </c>
      <c r="M589" s="64" t="str">
        <f t="shared" si="119"/>
        <v/>
      </c>
      <c r="N589" s="73" t="str">
        <f t="shared" si="110"/>
        <v/>
      </c>
      <c r="O589" s="73" t="str">
        <f t="shared" si="111"/>
        <v/>
      </c>
      <c r="P589" s="73" t="str">
        <f t="shared" si="112"/>
        <v/>
      </c>
      <c r="Q589" s="73" t="str">
        <f t="shared" si="113"/>
        <v/>
      </c>
      <c r="R589" s="73" t="str">
        <f t="shared" si="114"/>
        <v/>
      </c>
      <c r="S589" s="64" t="str">
        <f t="shared" si="120"/>
        <v/>
      </c>
      <c r="T589" s="107" t="str">
        <f t="shared" si="115"/>
        <v/>
      </c>
      <c r="U589" s="74" t="str">
        <f t="shared" si="116"/>
        <v/>
      </c>
      <c r="V589" s="74"/>
      <c r="W589" s="74"/>
      <c r="Z589" s="61">
        <f t="shared" si="117"/>
        <v>0</v>
      </c>
    </row>
    <row r="590" spans="2:26" ht="31.9" customHeight="1" x14ac:dyDescent="0.25">
      <c r="B590" s="61">
        <f t="shared" ref="B590:B653" si="122">IF(AND(G590&gt;0,ISNONTEXT(G590)),1,0)</f>
        <v>0</v>
      </c>
      <c r="C590" s="61" t="str">
        <f t="shared" si="121"/>
        <v/>
      </c>
      <c r="D590" s="61">
        <v>576</v>
      </c>
      <c r="E590" s="61" t="str">
        <f>IF(ISNUMBER(SMALL(Order_Form!$D:$D,1+($D590))),(VLOOKUP(SMALL(Order_Form!$D:$D,1+($D590)),Order_Form!$C:$Q,3,FALSE)),"")</f>
        <v/>
      </c>
      <c r="G590" s="64" t="str">
        <f>IFERROR(IF(E590=2,$AF$1,IF(AND(ISNUMBER(SMALL(Order_Form!$D:$D,1+($D590))),VLOOKUP(SMALL(Order_Form!$D:$D,1+($D590)),Order_Form!$C:$Q,6,FALSE)&gt;0),(VLOOKUP(SMALL(Order_Form!$D:$D,1+($D590)),Order_Form!$C:$Q,6,FALSE)),"")),"")</f>
        <v/>
      </c>
      <c r="H590" s="68" t="str">
        <f>IF(ISNUMBER(SMALL(Order_Form!$D:$D,1+($D590))),(VLOOKUP(SMALL(Order_Form!$D:$D,1+($D590)),Order_Form!$C:$Q,7,FALSE)),"")</f>
        <v/>
      </c>
      <c r="I590" s="61"/>
      <c r="J590" s="61"/>
      <c r="K590" s="61"/>
      <c r="L590" s="73" t="str">
        <f t="shared" si="118"/>
        <v/>
      </c>
      <c r="M590" s="64" t="str">
        <f t="shared" si="119"/>
        <v/>
      </c>
      <c r="N590" s="73" t="str">
        <f t="shared" ref="N590:N653" si="123">IF($E590=2,$AH$1,"")</f>
        <v/>
      </c>
      <c r="O590" s="73" t="str">
        <f t="shared" ref="O590:O653" si="124">IF($E590=2,$AI$1,"")</f>
        <v/>
      </c>
      <c r="P590" s="73" t="str">
        <f t="shared" ref="P590:P653" si="125">IF($E590=2,$AK$1,"")</f>
        <v/>
      </c>
      <c r="Q590" s="73" t="str">
        <f t="shared" ref="Q590:Q653" si="126">IF($E590=2,$AL$1,"")</f>
        <v/>
      </c>
      <c r="R590" s="73" t="str">
        <f t="shared" ref="R590:R653" si="127">IF($E590=2,$AM$1,"")</f>
        <v/>
      </c>
      <c r="S590" s="64" t="str">
        <f t="shared" si="120"/>
        <v/>
      </c>
      <c r="T590" s="107" t="str">
        <f t="shared" ref="T590:T653" si="128">IF($E590=2,$AJ$1,"")</f>
        <v/>
      </c>
      <c r="U590" s="74" t="str">
        <f t="shared" ref="U590:U653" si="129">IF($E590=2,$AP$1,"")</f>
        <v/>
      </c>
      <c r="V590" s="74"/>
      <c r="W590" s="74"/>
      <c r="Z590" s="61">
        <f t="shared" ref="Z590:Z653" si="130">IF(OR(B590=1,E590=2),1,0)</f>
        <v>0</v>
      </c>
    </row>
    <row r="591" spans="2:26" ht="31.9" customHeight="1" x14ac:dyDescent="0.25">
      <c r="B591" s="61">
        <f t="shared" si="122"/>
        <v>0</v>
      </c>
      <c r="C591" s="61" t="str">
        <f t="shared" si="121"/>
        <v/>
      </c>
      <c r="D591" s="61">
        <v>577</v>
      </c>
      <c r="E591" s="61" t="str">
        <f>IF(ISNUMBER(SMALL(Order_Form!$D:$D,1+($D591))),(VLOOKUP(SMALL(Order_Form!$D:$D,1+($D591)),Order_Form!$C:$Q,3,FALSE)),"")</f>
        <v/>
      </c>
      <c r="G591" s="64" t="str">
        <f>IFERROR(IF(E591=2,$AF$1,IF(AND(ISNUMBER(SMALL(Order_Form!$D:$D,1+($D591))),VLOOKUP(SMALL(Order_Form!$D:$D,1+($D591)),Order_Form!$C:$Q,6,FALSE)&gt;0),(VLOOKUP(SMALL(Order_Form!$D:$D,1+($D591)),Order_Form!$C:$Q,6,FALSE)),"")),"")</f>
        <v/>
      </c>
      <c r="H591" s="68" t="str">
        <f>IF(ISNUMBER(SMALL(Order_Form!$D:$D,1+($D591))),(VLOOKUP(SMALL(Order_Form!$D:$D,1+($D591)),Order_Form!$C:$Q,7,FALSE)),"")</f>
        <v/>
      </c>
      <c r="I591" s="61"/>
      <c r="J591" s="61"/>
      <c r="K591" s="61"/>
      <c r="L591" s="73" t="str">
        <f t="shared" si="118"/>
        <v/>
      </c>
      <c r="M591" s="64" t="str">
        <f t="shared" si="119"/>
        <v/>
      </c>
      <c r="N591" s="73" t="str">
        <f t="shared" si="123"/>
        <v/>
      </c>
      <c r="O591" s="73" t="str">
        <f t="shared" si="124"/>
        <v/>
      </c>
      <c r="P591" s="73" t="str">
        <f t="shared" si="125"/>
        <v/>
      </c>
      <c r="Q591" s="73" t="str">
        <f t="shared" si="126"/>
        <v/>
      </c>
      <c r="R591" s="73" t="str">
        <f t="shared" si="127"/>
        <v/>
      </c>
      <c r="S591" s="64" t="str">
        <f t="shared" si="120"/>
        <v/>
      </c>
      <c r="T591" s="107" t="str">
        <f t="shared" si="128"/>
        <v/>
      </c>
      <c r="U591" s="74" t="str">
        <f t="shared" si="129"/>
        <v/>
      </c>
      <c r="V591" s="74"/>
      <c r="W591" s="74"/>
      <c r="Z591" s="61">
        <f t="shared" si="130"/>
        <v>0</v>
      </c>
    </row>
    <row r="592" spans="2:26" ht="31.9" customHeight="1" x14ac:dyDescent="0.25">
      <c r="B592" s="61">
        <f t="shared" si="122"/>
        <v>0</v>
      </c>
      <c r="C592" s="61" t="str">
        <f t="shared" si="121"/>
        <v/>
      </c>
      <c r="D592" s="61">
        <v>578</v>
      </c>
      <c r="E592" s="61" t="str">
        <f>IF(ISNUMBER(SMALL(Order_Form!$D:$D,1+($D592))),(VLOOKUP(SMALL(Order_Form!$D:$D,1+($D592)),Order_Form!$C:$Q,3,FALSE)),"")</f>
        <v/>
      </c>
      <c r="G592" s="64" t="str">
        <f>IFERROR(IF(E592=2,$AF$1,IF(AND(ISNUMBER(SMALL(Order_Form!$D:$D,1+($D592))),VLOOKUP(SMALL(Order_Form!$D:$D,1+($D592)),Order_Form!$C:$Q,6,FALSE)&gt;0),(VLOOKUP(SMALL(Order_Form!$D:$D,1+($D592)),Order_Form!$C:$Q,6,FALSE)),"")),"")</f>
        <v/>
      </c>
      <c r="H592" s="68" t="str">
        <f>IF(ISNUMBER(SMALL(Order_Form!$D:$D,1+($D592))),(VLOOKUP(SMALL(Order_Form!$D:$D,1+($D592)),Order_Form!$C:$Q,7,FALSE)),"")</f>
        <v/>
      </c>
      <c r="I592" s="61"/>
      <c r="J592" s="61"/>
      <c r="K592" s="61"/>
      <c r="L592" s="73" t="str">
        <f t="shared" si="118"/>
        <v/>
      </c>
      <c r="M592" s="64" t="str">
        <f t="shared" si="119"/>
        <v/>
      </c>
      <c r="N592" s="73" t="str">
        <f t="shared" si="123"/>
        <v/>
      </c>
      <c r="O592" s="73" t="str">
        <f t="shared" si="124"/>
        <v/>
      </c>
      <c r="P592" s="73" t="str">
        <f t="shared" si="125"/>
        <v/>
      </c>
      <c r="Q592" s="73" t="str">
        <f t="shared" si="126"/>
        <v/>
      </c>
      <c r="R592" s="73" t="str">
        <f t="shared" si="127"/>
        <v/>
      </c>
      <c r="S592" s="64" t="str">
        <f t="shared" si="120"/>
        <v/>
      </c>
      <c r="T592" s="107" t="str">
        <f t="shared" si="128"/>
        <v/>
      </c>
      <c r="U592" s="74" t="str">
        <f t="shared" si="129"/>
        <v/>
      </c>
      <c r="V592" s="74"/>
      <c r="W592" s="74"/>
      <c r="Z592" s="61">
        <f t="shared" si="130"/>
        <v>0</v>
      </c>
    </row>
    <row r="593" spans="2:26" ht="31.9" customHeight="1" x14ac:dyDescent="0.25">
      <c r="B593" s="61">
        <f t="shared" si="122"/>
        <v>0</v>
      </c>
      <c r="C593" s="61" t="str">
        <f t="shared" si="121"/>
        <v/>
      </c>
      <c r="D593" s="61">
        <v>579</v>
      </c>
      <c r="E593" s="61" t="str">
        <f>IF(ISNUMBER(SMALL(Order_Form!$D:$D,1+($D593))),(VLOOKUP(SMALL(Order_Form!$D:$D,1+($D593)),Order_Form!$C:$Q,3,FALSE)),"")</f>
        <v/>
      </c>
      <c r="G593" s="64" t="str">
        <f>IFERROR(IF(E593=2,$AF$1,IF(AND(ISNUMBER(SMALL(Order_Form!$D:$D,1+($D593))),VLOOKUP(SMALL(Order_Form!$D:$D,1+($D593)),Order_Form!$C:$Q,6,FALSE)&gt;0),(VLOOKUP(SMALL(Order_Form!$D:$D,1+($D593)),Order_Form!$C:$Q,6,FALSE)),"")),"")</f>
        <v/>
      </c>
      <c r="H593" s="68" t="str">
        <f>IF(ISNUMBER(SMALL(Order_Form!$D:$D,1+($D593))),(VLOOKUP(SMALL(Order_Form!$D:$D,1+($D593)),Order_Form!$C:$Q,7,FALSE)),"")</f>
        <v/>
      </c>
      <c r="I593" s="61"/>
      <c r="J593" s="61"/>
      <c r="K593" s="61"/>
      <c r="L593" s="73" t="str">
        <f t="shared" si="118"/>
        <v/>
      </c>
      <c r="M593" s="64" t="str">
        <f t="shared" si="119"/>
        <v/>
      </c>
      <c r="N593" s="73" t="str">
        <f t="shared" si="123"/>
        <v/>
      </c>
      <c r="O593" s="73" t="str">
        <f t="shared" si="124"/>
        <v/>
      </c>
      <c r="P593" s="73" t="str">
        <f t="shared" si="125"/>
        <v/>
      </c>
      <c r="Q593" s="73" t="str">
        <f t="shared" si="126"/>
        <v/>
      </c>
      <c r="R593" s="73" t="str">
        <f t="shared" si="127"/>
        <v/>
      </c>
      <c r="S593" s="64" t="str">
        <f t="shared" si="120"/>
        <v/>
      </c>
      <c r="T593" s="107" t="str">
        <f t="shared" si="128"/>
        <v/>
      </c>
      <c r="U593" s="74" t="str">
        <f t="shared" si="129"/>
        <v/>
      </c>
      <c r="V593" s="74"/>
      <c r="W593" s="74"/>
      <c r="Z593" s="61">
        <f t="shared" si="130"/>
        <v>0</v>
      </c>
    </row>
    <row r="594" spans="2:26" ht="31.9" customHeight="1" x14ac:dyDescent="0.25">
      <c r="B594" s="61">
        <f t="shared" si="122"/>
        <v>0</v>
      </c>
      <c r="C594" s="61" t="str">
        <f t="shared" si="121"/>
        <v/>
      </c>
      <c r="D594" s="61">
        <v>580</v>
      </c>
      <c r="E594" s="61" t="str">
        <f>IF(ISNUMBER(SMALL(Order_Form!$D:$D,1+($D594))),(VLOOKUP(SMALL(Order_Form!$D:$D,1+($D594)),Order_Form!$C:$Q,3,FALSE)),"")</f>
        <v/>
      </c>
      <c r="G594" s="64" t="str">
        <f>IFERROR(IF(E594=2,$AF$1,IF(AND(ISNUMBER(SMALL(Order_Form!$D:$D,1+($D594))),VLOOKUP(SMALL(Order_Form!$D:$D,1+($D594)),Order_Form!$C:$Q,6,FALSE)&gt;0),(VLOOKUP(SMALL(Order_Form!$D:$D,1+($D594)),Order_Form!$C:$Q,6,FALSE)),"")),"")</f>
        <v/>
      </c>
      <c r="H594" s="68" t="str">
        <f>IF(ISNUMBER(SMALL(Order_Form!$D:$D,1+($D594))),(VLOOKUP(SMALL(Order_Form!$D:$D,1+($D594)),Order_Form!$C:$Q,7,FALSE)),"")</f>
        <v/>
      </c>
      <c r="I594" s="61"/>
      <c r="J594" s="61"/>
      <c r="K594" s="61"/>
      <c r="L594" s="73" t="str">
        <f t="shared" si="118"/>
        <v/>
      </c>
      <c r="M594" s="64" t="str">
        <f t="shared" si="119"/>
        <v/>
      </c>
      <c r="N594" s="73" t="str">
        <f t="shared" si="123"/>
        <v/>
      </c>
      <c r="O594" s="73" t="str">
        <f t="shared" si="124"/>
        <v/>
      </c>
      <c r="P594" s="73" t="str">
        <f t="shared" si="125"/>
        <v/>
      </c>
      <c r="Q594" s="73" t="str">
        <f t="shared" si="126"/>
        <v/>
      </c>
      <c r="R594" s="73" t="str">
        <f t="shared" si="127"/>
        <v/>
      </c>
      <c r="S594" s="64" t="str">
        <f t="shared" si="120"/>
        <v/>
      </c>
      <c r="T594" s="107" t="str">
        <f t="shared" si="128"/>
        <v/>
      </c>
      <c r="U594" s="74" t="str">
        <f t="shared" si="129"/>
        <v/>
      </c>
      <c r="V594" s="74"/>
      <c r="W594" s="74"/>
      <c r="Z594" s="61">
        <f t="shared" si="130"/>
        <v>0</v>
      </c>
    </row>
    <row r="595" spans="2:26" ht="31.9" customHeight="1" x14ac:dyDescent="0.25">
      <c r="B595" s="61">
        <f t="shared" si="122"/>
        <v>0</v>
      </c>
      <c r="C595" s="61" t="str">
        <f t="shared" si="121"/>
        <v/>
      </c>
      <c r="D595" s="61">
        <v>581</v>
      </c>
      <c r="E595" s="61" t="str">
        <f>IF(ISNUMBER(SMALL(Order_Form!$D:$D,1+($D595))),(VLOOKUP(SMALL(Order_Form!$D:$D,1+($D595)),Order_Form!$C:$Q,3,FALSE)),"")</f>
        <v/>
      </c>
      <c r="G595" s="64" t="str">
        <f>IFERROR(IF(E595=2,$AF$1,IF(AND(ISNUMBER(SMALL(Order_Form!$D:$D,1+($D595))),VLOOKUP(SMALL(Order_Form!$D:$D,1+($D595)),Order_Form!$C:$Q,6,FALSE)&gt;0),(VLOOKUP(SMALL(Order_Form!$D:$D,1+($D595)),Order_Form!$C:$Q,6,FALSE)),"")),"")</f>
        <v/>
      </c>
      <c r="H595" s="68" t="str">
        <f>IF(ISNUMBER(SMALL(Order_Form!$D:$D,1+($D595))),(VLOOKUP(SMALL(Order_Form!$D:$D,1+($D595)),Order_Form!$C:$Q,7,FALSE)),"")</f>
        <v/>
      </c>
      <c r="I595" s="61"/>
      <c r="J595" s="61"/>
      <c r="K595" s="61"/>
      <c r="L595" s="73" t="str">
        <f t="shared" ref="L595:L658" si="131">IF(AND(E595=1,E596=0),"In",IF($E595=2,$AG$1,""))</f>
        <v/>
      </c>
      <c r="M595" s="64" t="str">
        <f t="shared" ref="M595:M658" si="132">IFERROR(IF(AND(E595=1,E596=0),"Used",IF($E595=2,$AN$1,IF(ISBLANK(G595),"",IF(ISNUMBER(L595),G595-L595,"")))),"")</f>
        <v/>
      </c>
      <c r="N595" s="73" t="str">
        <f t="shared" si="123"/>
        <v/>
      </c>
      <c r="O595" s="73" t="str">
        <f t="shared" si="124"/>
        <v/>
      </c>
      <c r="P595" s="73" t="str">
        <f t="shared" si="125"/>
        <v/>
      </c>
      <c r="Q595" s="73" t="str">
        <f t="shared" si="126"/>
        <v/>
      </c>
      <c r="R595" s="73" t="str">
        <f t="shared" si="127"/>
        <v/>
      </c>
      <c r="S595" s="64" t="str">
        <f t="shared" ref="S595:S658" si="133">IF(AND(E595=1,E596=0),"Tracked",IF($E595=2,$AO$1,IF(ISNUMBER(L595),SUM(N595:R595),"")))</f>
        <v/>
      </c>
      <c r="T595" s="107" t="str">
        <f t="shared" si="128"/>
        <v/>
      </c>
      <c r="U595" s="74" t="str">
        <f t="shared" si="129"/>
        <v/>
      </c>
      <c r="V595" s="74"/>
      <c r="W595" s="74"/>
      <c r="Z595" s="61">
        <f t="shared" si="130"/>
        <v>0</v>
      </c>
    </row>
    <row r="596" spans="2:26" ht="31.9" customHeight="1" x14ac:dyDescent="0.25">
      <c r="B596" s="61">
        <f t="shared" si="122"/>
        <v>0</v>
      </c>
      <c r="C596" s="61" t="str">
        <f t="shared" si="121"/>
        <v/>
      </c>
      <c r="D596" s="61">
        <v>582</v>
      </c>
      <c r="E596" s="61" t="str">
        <f>IF(ISNUMBER(SMALL(Order_Form!$D:$D,1+($D596))),(VLOOKUP(SMALL(Order_Form!$D:$D,1+($D596)),Order_Form!$C:$Q,3,FALSE)),"")</f>
        <v/>
      </c>
      <c r="G596" s="64" t="str">
        <f>IFERROR(IF(E596=2,$AF$1,IF(AND(ISNUMBER(SMALL(Order_Form!$D:$D,1+($D596))),VLOOKUP(SMALL(Order_Form!$D:$D,1+($D596)),Order_Form!$C:$Q,6,FALSE)&gt;0),(VLOOKUP(SMALL(Order_Form!$D:$D,1+($D596)),Order_Form!$C:$Q,6,FALSE)),"")),"")</f>
        <v/>
      </c>
      <c r="H596" s="68" t="str">
        <f>IF(ISNUMBER(SMALL(Order_Form!$D:$D,1+($D596))),(VLOOKUP(SMALL(Order_Form!$D:$D,1+($D596)),Order_Form!$C:$Q,7,FALSE)),"")</f>
        <v/>
      </c>
      <c r="I596" s="61"/>
      <c r="J596" s="61"/>
      <c r="K596" s="61"/>
      <c r="L596" s="73" t="str">
        <f t="shared" si="131"/>
        <v/>
      </c>
      <c r="M596" s="64" t="str">
        <f t="shared" si="132"/>
        <v/>
      </c>
      <c r="N596" s="73" t="str">
        <f t="shared" si="123"/>
        <v/>
      </c>
      <c r="O596" s="73" t="str">
        <f t="shared" si="124"/>
        <v/>
      </c>
      <c r="P596" s="73" t="str">
        <f t="shared" si="125"/>
        <v/>
      </c>
      <c r="Q596" s="73" t="str">
        <f t="shared" si="126"/>
        <v/>
      </c>
      <c r="R596" s="73" t="str">
        <f t="shared" si="127"/>
        <v/>
      </c>
      <c r="S596" s="64" t="str">
        <f t="shared" si="133"/>
        <v/>
      </c>
      <c r="T596" s="107" t="str">
        <f t="shared" si="128"/>
        <v/>
      </c>
      <c r="U596" s="74" t="str">
        <f t="shared" si="129"/>
        <v/>
      </c>
      <c r="V596" s="74"/>
      <c r="W596" s="74"/>
      <c r="Z596" s="61">
        <f t="shared" si="130"/>
        <v>0</v>
      </c>
    </row>
    <row r="597" spans="2:26" ht="31.9" customHeight="1" x14ac:dyDescent="0.25">
      <c r="B597" s="61">
        <f t="shared" si="122"/>
        <v>0</v>
      </c>
      <c r="C597" s="61" t="str">
        <f t="shared" si="121"/>
        <v/>
      </c>
      <c r="D597" s="61">
        <v>583</v>
      </c>
      <c r="E597" s="61" t="str">
        <f>IF(ISNUMBER(SMALL(Order_Form!$D:$D,1+($D597))),(VLOOKUP(SMALL(Order_Form!$D:$D,1+($D597)),Order_Form!$C:$Q,3,FALSE)),"")</f>
        <v/>
      </c>
      <c r="G597" s="64" t="str">
        <f>IFERROR(IF(E597=2,$AF$1,IF(AND(ISNUMBER(SMALL(Order_Form!$D:$D,1+($D597))),VLOOKUP(SMALL(Order_Form!$D:$D,1+($D597)),Order_Form!$C:$Q,6,FALSE)&gt;0),(VLOOKUP(SMALL(Order_Form!$D:$D,1+($D597)),Order_Form!$C:$Q,6,FALSE)),"")),"")</f>
        <v/>
      </c>
      <c r="H597" s="68" t="str">
        <f>IF(ISNUMBER(SMALL(Order_Form!$D:$D,1+($D597))),(VLOOKUP(SMALL(Order_Form!$D:$D,1+($D597)),Order_Form!$C:$Q,7,FALSE)),"")</f>
        <v/>
      </c>
      <c r="I597" s="61"/>
      <c r="J597" s="61"/>
      <c r="K597" s="61"/>
      <c r="L597" s="73" t="str">
        <f t="shared" si="131"/>
        <v/>
      </c>
      <c r="M597" s="64" t="str">
        <f t="shared" si="132"/>
        <v/>
      </c>
      <c r="N597" s="73" t="str">
        <f t="shared" si="123"/>
        <v/>
      </c>
      <c r="O597" s="73" t="str">
        <f t="shared" si="124"/>
        <v/>
      </c>
      <c r="P597" s="73" t="str">
        <f t="shared" si="125"/>
        <v/>
      </c>
      <c r="Q597" s="73" t="str">
        <f t="shared" si="126"/>
        <v/>
      </c>
      <c r="R597" s="73" t="str">
        <f t="shared" si="127"/>
        <v/>
      </c>
      <c r="S597" s="64" t="str">
        <f t="shared" si="133"/>
        <v/>
      </c>
      <c r="T597" s="107" t="str">
        <f t="shared" si="128"/>
        <v/>
      </c>
      <c r="U597" s="74" t="str">
        <f t="shared" si="129"/>
        <v/>
      </c>
      <c r="V597" s="74"/>
      <c r="W597" s="74"/>
      <c r="Z597" s="61">
        <f t="shared" si="130"/>
        <v>0</v>
      </c>
    </row>
    <row r="598" spans="2:26" ht="31.9" customHeight="1" x14ac:dyDescent="0.25">
      <c r="B598" s="61">
        <f t="shared" si="122"/>
        <v>0</v>
      </c>
      <c r="C598" s="61" t="str">
        <f t="shared" ref="C598:C661" si="134">IF(B598=1,D598,"")</f>
        <v/>
      </c>
      <c r="D598" s="61">
        <v>584</v>
      </c>
      <c r="E598" s="61" t="str">
        <f>IF(ISNUMBER(SMALL(Order_Form!$D:$D,1+($D598))),(VLOOKUP(SMALL(Order_Form!$D:$D,1+($D598)),Order_Form!$C:$Q,3,FALSE)),"")</f>
        <v/>
      </c>
      <c r="G598" s="64" t="str">
        <f>IFERROR(IF(E598=2,$AF$1,IF(AND(ISNUMBER(SMALL(Order_Form!$D:$D,1+($D598))),VLOOKUP(SMALL(Order_Form!$D:$D,1+($D598)),Order_Form!$C:$Q,6,FALSE)&gt;0),(VLOOKUP(SMALL(Order_Form!$D:$D,1+($D598)),Order_Form!$C:$Q,6,FALSE)),"")),"")</f>
        <v/>
      </c>
      <c r="H598" s="68" t="str">
        <f>IF(ISNUMBER(SMALL(Order_Form!$D:$D,1+($D598))),(VLOOKUP(SMALL(Order_Form!$D:$D,1+($D598)),Order_Form!$C:$Q,7,FALSE)),"")</f>
        <v/>
      </c>
      <c r="I598" s="61"/>
      <c r="J598" s="61"/>
      <c r="K598" s="61"/>
      <c r="L598" s="73" t="str">
        <f t="shared" si="131"/>
        <v/>
      </c>
      <c r="M598" s="64" t="str">
        <f t="shared" si="132"/>
        <v/>
      </c>
      <c r="N598" s="73" t="str">
        <f t="shared" si="123"/>
        <v/>
      </c>
      <c r="O598" s="73" t="str">
        <f t="shared" si="124"/>
        <v/>
      </c>
      <c r="P598" s="73" t="str">
        <f t="shared" si="125"/>
        <v/>
      </c>
      <c r="Q598" s="73" t="str">
        <f t="shared" si="126"/>
        <v/>
      </c>
      <c r="R598" s="73" t="str">
        <f t="shared" si="127"/>
        <v/>
      </c>
      <c r="S598" s="64" t="str">
        <f t="shared" si="133"/>
        <v/>
      </c>
      <c r="T598" s="107" t="str">
        <f t="shared" si="128"/>
        <v/>
      </c>
      <c r="U598" s="74" t="str">
        <f t="shared" si="129"/>
        <v/>
      </c>
      <c r="V598" s="74"/>
      <c r="W598" s="74"/>
      <c r="Z598" s="61">
        <f t="shared" si="130"/>
        <v>0</v>
      </c>
    </row>
    <row r="599" spans="2:26" ht="31.9" customHeight="1" x14ac:dyDescent="0.25">
      <c r="B599" s="61">
        <f t="shared" si="122"/>
        <v>0</v>
      </c>
      <c r="C599" s="61" t="str">
        <f t="shared" si="134"/>
        <v/>
      </c>
      <c r="D599" s="61">
        <v>585</v>
      </c>
      <c r="E599" s="61" t="str">
        <f>IF(ISNUMBER(SMALL(Order_Form!$D:$D,1+($D599))),(VLOOKUP(SMALL(Order_Form!$D:$D,1+($D599)),Order_Form!$C:$Q,3,FALSE)),"")</f>
        <v/>
      </c>
      <c r="G599" s="64" t="str">
        <f>IFERROR(IF(E599=2,$AF$1,IF(AND(ISNUMBER(SMALL(Order_Form!$D:$D,1+($D599))),VLOOKUP(SMALL(Order_Form!$D:$D,1+($D599)),Order_Form!$C:$Q,6,FALSE)&gt;0),(VLOOKUP(SMALL(Order_Form!$D:$D,1+($D599)),Order_Form!$C:$Q,6,FALSE)),"")),"")</f>
        <v/>
      </c>
      <c r="H599" s="68" t="str">
        <f>IF(ISNUMBER(SMALL(Order_Form!$D:$D,1+($D599))),(VLOOKUP(SMALL(Order_Form!$D:$D,1+($D599)),Order_Form!$C:$Q,7,FALSE)),"")</f>
        <v/>
      </c>
      <c r="I599" s="61"/>
      <c r="J599" s="61"/>
      <c r="K599" s="61"/>
      <c r="L599" s="73" t="str">
        <f t="shared" si="131"/>
        <v/>
      </c>
      <c r="M599" s="64" t="str">
        <f t="shared" si="132"/>
        <v/>
      </c>
      <c r="N599" s="73" t="str">
        <f t="shared" si="123"/>
        <v/>
      </c>
      <c r="O599" s="73" t="str">
        <f t="shared" si="124"/>
        <v/>
      </c>
      <c r="P599" s="73" t="str">
        <f t="shared" si="125"/>
        <v/>
      </c>
      <c r="Q599" s="73" t="str">
        <f t="shared" si="126"/>
        <v/>
      </c>
      <c r="R599" s="73" t="str">
        <f t="shared" si="127"/>
        <v/>
      </c>
      <c r="S599" s="64" t="str">
        <f t="shared" si="133"/>
        <v/>
      </c>
      <c r="T599" s="107" t="str">
        <f t="shared" si="128"/>
        <v/>
      </c>
      <c r="U599" s="74" t="str">
        <f t="shared" si="129"/>
        <v/>
      </c>
      <c r="V599" s="74"/>
      <c r="W599" s="74"/>
      <c r="Z599" s="61">
        <f t="shared" si="130"/>
        <v>0</v>
      </c>
    </row>
    <row r="600" spans="2:26" ht="31.9" customHeight="1" x14ac:dyDescent="0.25">
      <c r="B600" s="61">
        <f t="shared" si="122"/>
        <v>0</v>
      </c>
      <c r="C600" s="61" t="str">
        <f t="shared" si="134"/>
        <v/>
      </c>
      <c r="D600" s="61">
        <v>586</v>
      </c>
      <c r="E600" s="61" t="str">
        <f>IF(ISNUMBER(SMALL(Order_Form!$D:$D,1+($D600))),(VLOOKUP(SMALL(Order_Form!$D:$D,1+($D600)),Order_Form!$C:$Q,3,FALSE)),"")</f>
        <v/>
      </c>
      <c r="G600" s="64" t="str">
        <f>IFERROR(IF(E600=2,$AF$1,IF(AND(ISNUMBER(SMALL(Order_Form!$D:$D,1+($D600))),VLOOKUP(SMALL(Order_Form!$D:$D,1+($D600)),Order_Form!$C:$Q,6,FALSE)&gt;0),(VLOOKUP(SMALL(Order_Form!$D:$D,1+($D600)),Order_Form!$C:$Q,6,FALSE)),"")),"")</f>
        <v/>
      </c>
      <c r="H600" s="68" t="str">
        <f>IF(ISNUMBER(SMALL(Order_Form!$D:$D,1+($D600))),(VLOOKUP(SMALL(Order_Form!$D:$D,1+($D600)),Order_Form!$C:$Q,7,FALSE)),"")</f>
        <v/>
      </c>
      <c r="I600" s="61"/>
      <c r="J600" s="61"/>
      <c r="K600" s="61"/>
      <c r="L600" s="73" t="str">
        <f t="shared" si="131"/>
        <v/>
      </c>
      <c r="M600" s="64" t="str">
        <f t="shared" si="132"/>
        <v/>
      </c>
      <c r="N600" s="73" t="str">
        <f t="shared" si="123"/>
        <v/>
      </c>
      <c r="O600" s="73" t="str">
        <f t="shared" si="124"/>
        <v/>
      </c>
      <c r="P600" s="73" t="str">
        <f t="shared" si="125"/>
        <v/>
      </c>
      <c r="Q600" s="73" t="str">
        <f t="shared" si="126"/>
        <v/>
      </c>
      <c r="R600" s="73" t="str">
        <f t="shared" si="127"/>
        <v/>
      </c>
      <c r="S600" s="64" t="str">
        <f t="shared" si="133"/>
        <v/>
      </c>
      <c r="T600" s="107" t="str">
        <f t="shared" si="128"/>
        <v/>
      </c>
      <c r="U600" s="74" t="str">
        <f t="shared" si="129"/>
        <v/>
      </c>
      <c r="V600" s="74"/>
      <c r="W600" s="74"/>
      <c r="Z600" s="61">
        <f t="shared" si="130"/>
        <v>0</v>
      </c>
    </row>
    <row r="601" spans="2:26" ht="31.9" customHeight="1" x14ac:dyDescent="0.25">
      <c r="B601" s="61">
        <f t="shared" si="122"/>
        <v>0</v>
      </c>
      <c r="C601" s="61" t="str">
        <f t="shared" si="134"/>
        <v/>
      </c>
      <c r="D601" s="61">
        <v>587</v>
      </c>
      <c r="E601" s="61" t="str">
        <f>IF(ISNUMBER(SMALL(Order_Form!$D:$D,1+($D601))),(VLOOKUP(SMALL(Order_Form!$D:$D,1+($D601)),Order_Form!$C:$Q,3,FALSE)),"")</f>
        <v/>
      </c>
      <c r="G601" s="64" t="str">
        <f>IFERROR(IF(E601=2,$AF$1,IF(AND(ISNUMBER(SMALL(Order_Form!$D:$D,1+($D601))),VLOOKUP(SMALL(Order_Form!$D:$D,1+($D601)),Order_Form!$C:$Q,6,FALSE)&gt;0),(VLOOKUP(SMALL(Order_Form!$D:$D,1+($D601)),Order_Form!$C:$Q,6,FALSE)),"")),"")</f>
        <v/>
      </c>
      <c r="H601" s="68" t="str">
        <f>IF(ISNUMBER(SMALL(Order_Form!$D:$D,1+($D601))),(VLOOKUP(SMALL(Order_Form!$D:$D,1+($D601)),Order_Form!$C:$Q,7,FALSE)),"")</f>
        <v/>
      </c>
      <c r="I601" s="61"/>
      <c r="J601" s="61"/>
      <c r="K601" s="61"/>
      <c r="L601" s="73" t="str">
        <f t="shared" si="131"/>
        <v/>
      </c>
      <c r="M601" s="64" t="str">
        <f t="shared" si="132"/>
        <v/>
      </c>
      <c r="N601" s="73" t="str">
        <f t="shared" si="123"/>
        <v/>
      </c>
      <c r="O601" s="73" t="str">
        <f t="shared" si="124"/>
        <v/>
      </c>
      <c r="P601" s="73" t="str">
        <f t="shared" si="125"/>
        <v/>
      </c>
      <c r="Q601" s="73" t="str">
        <f t="shared" si="126"/>
        <v/>
      </c>
      <c r="R601" s="73" t="str">
        <f t="shared" si="127"/>
        <v/>
      </c>
      <c r="S601" s="64" t="str">
        <f t="shared" si="133"/>
        <v/>
      </c>
      <c r="T601" s="107" t="str">
        <f t="shared" si="128"/>
        <v/>
      </c>
      <c r="U601" s="74" t="str">
        <f t="shared" si="129"/>
        <v/>
      </c>
      <c r="V601" s="74"/>
      <c r="W601" s="74"/>
      <c r="Z601" s="61">
        <f t="shared" si="130"/>
        <v>0</v>
      </c>
    </row>
    <row r="602" spans="2:26" ht="31.9" customHeight="1" x14ac:dyDescent="0.25">
      <c r="B602" s="61">
        <f t="shared" si="122"/>
        <v>0</v>
      </c>
      <c r="C602" s="61" t="str">
        <f t="shared" si="134"/>
        <v/>
      </c>
      <c r="D602" s="61">
        <v>588</v>
      </c>
      <c r="E602" s="61" t="str">
        <f>IF(ISNUMBER(SMALL(Order_Form!$D:$D,1+($D602))),(VLOOKUP(SMALL(Order_Form!$D:$D,1+($D602)),Order_Form!$C:$Q,3,FALSE)),"")</f>
        <v/>
      </c>
      <c r="G602" s="64" t="str">
        <f>IFERROR(IF(E602=2,$AF$1,IF(AND(ISNUMBER(SMALL(Order_Form!$D:$D,1+($D602))),VLOOKUP(SMALL(Order_Form!$D:$D,1+($D602)),Order_Form!$C:$Q,6,FALSE)&gt;0),(VLOOKUP(SMALL(Order_Form!$D:$D,1+($D602)),Order_Form!$C:$Q,6,FALSE)),"")),"")</f>
        <v/>
      </c>
      <c r="H602" s="68" t="str">
        <f>IF(ISNUMBER(SMALL(Order_Form!$D:$D,1+($D602))),(VLOOKUP(SMALL(Order_Form!$D:$D,1+($D602)),Order_Form!$C:$Q,7,FALSE)),"")</f>
        <v/>
      </c>
      <c r="I602" s="61"/>
      <c r="J602" s="61"/>
      <c r="K602" s="61"/>
      <c r="L602" s="73" t="str">
        <f t="shared" si="131"/>
        <v/>
      </c>
      <c r="M602" s="64" t="str">
        <f t="shared" si="132"/>
        <v/>
      </c>
      <c r="N602" s="73" t="str">
        <f t="shared" si="123"/>
        <v/>
      </c>
      <c r="O602" s="73" t="str">
        <f t="shared" si="124"/>
        <v/>
      </c>
      <c r="P602" s="73" t="str">
        <f t="shared" si="125"/>
        <v/>
      </c>
      <c r="Q602" s="73" t="str">
        <f t="shared" si="126"/>
        <v/>
      </c>
      <c r="R602" s="73" t="str">
        <f t="shared" si="127"/>
        <v/>
      </c>
      <c r="S602" s="64" t="str">
        <f t="shared" si="133"/>
        <v/>
      </c>
      <c r="T602" s="107" t="str">
        <f t="shared" si="128"/>
        <v/>
      </c>
      <c r="U602" s="74" t="str">
        <f t="shared" si="129"/>
        <v/>
      </c>
      <c r="V602" s="74"/>
      <c r="W602" s="74"/>
      <c r="Z602" s="61">
        <f t="shared" si="130"/>
        <v>0</v>
      </c>
    </row>
    <row r="603" spans="2:26" ht="31.9" customHeight="1" x14ac:dyDescent="0.25">
      <c r="B603" s="61">
        <f t="shared" si="122"/>
        <v>0</v>
      </c>
      <c r="C603" s="61" t="str">
        <f t="shared" si="134"/>
        <v/>
      </c>
      <c r="D603" s="61">
        <v>589</v>
      </c>
      <c r="E603" s="61" t="str">
        <f>IF(ISNUMBER(SMALL(Order_Form!$D:$D,1+($D603))),(VLOOKUP(SMALL(Order_Form!$D:$D,1+($D603)),Order_Form!$C:$Q,3,FALSE)),"")</f>
        <v/>
      </c>
      <c r="G603" s="64" t="str">
        <f>IFERROR(IF(E603=2,$AF$1,IF(AND(ISNUMBER(SMALL(Order_Form!$D:$D,1+($D603))),VLOOKUP(SMALL(Order_Form!$D:$D,1+($D603)),Order_Form!$C:$Q,6,FALSE)&gt;0),(VLOOKUP(SMALL(Order_Form!$D:$D,1+($D603)),Order_Form!$C:$Q,6,FALSE)),"")),"")</f>
        <v/>
      </c>
      <c r="H603" s="68" t="str">
        <f>IF(ISNUMBER(SMALL(Order_Form!$D:$D,1+($D603))),(VLOOKUP(SMALL(Order_Form!$D:$D,1+($D603)),Order_Form!$C:$Q,7,FALSE)),"")</f>
        <v/>
      </c>
      <c r="I603" s="61"/>
      <c r="J603" s="61"/>
      <c r="K603" s="61"/>
      <c r="L603" s="73" t="str">
        <f t="shared" si="131"/>
        <v/>
      </c>
      <c r="M603" s="64" t="str">
        <f t="shared" si="132"/>
        <v/>
      </c>
      <c r="N603" s="73" t="str">
        <f t="shared" si="123"/>
        <v/>
      </c>
      <c r="O603" s="73" t="str">
        <f t="shared" si="124"/>
        <v/>
      </c>
      <c r="P603" s="73" t="str">
        <f t="shared" si="125"/>
        <v/>
      </c>
      <c r="Q603" s="73" t="str">
        <f t="shared" si="126"/>
        <v/>
      </c>
      <c r="R603" s="73" t="str">
        <f t="shared" si="127"/>
        <v/>
      </c>
      <c r="S603" s="64" t="str">
        <f t="shared" si="133"/>
        <v/>
      </c>
      <c r="T603" s="107" t="str">
        <f t="shared" si="128"/>
        <v/>
      </c>
      <c r="U603" s="74" t="str">
        <f t="shared" si="129"/>
        <v/>
      </c>
      <c r="V603" s="74"/>
      <c r="W603" s="74"/>
      <c r="Z603" s="61">
        <f t="shared" si="130"/>
        <v>0</v>
      </c>
    </row>
    <row r="604" spans="2:26" ht="31.9" customHeight="1" x14ac:dyDescent="0.25">
      <c r="B604" s="61">
        <f t="shared" si="122"/>
        <v>0</v>
      </c>
      <c r="C604" s="61" t="str">
        <f t="shared" si="134"/>
        <v/>
      </c>
      <c r="D604" s="61">
        <v>590</v>
      </c>
      <c r="E604" s="61" t="str">
        <f>IF(ISNUMBER(SMALL(Order_Form!$D:$D,1+($D604))),(VLOOKUP(SMALL(Order_Form!$D:$D,1+($D604)),Order_Form!$C:$Q,3,FALSE)),"")</f>
        <v/>
      </c>
      <c r="G604" s="64" t="str">
        <f>IFERROR(IF(E604=2,$AF$1,IF(AND(ISNUMBER(SMALL(Order_Form!$D:$D,1+($D604))),VLOOKUP(SMALL(Order_Form!$D:$D,1+($D604)),Order_Form!$C:$Q,6,FALSE)&gt;0),(VLOOKUP(SMALL(Order_Form!$D:$D,1+($D604)),Order_Form!$C:$Q,6,FALSE)),"")),"")</f>
        <v/>
      </c>
      <c r="H604" s="68" t="str">
        <f>IF(ISNUMBER(SMALL(Order_Form!$D:$D,1+($D604))),(VLOOKUP(SMALL(Order_Form!$D:$D,1+($D604)),Order_Form!$C:$Q,7,FALSE)),"")</f>
        <v/>
      </c>
      <c r="I604" s="61"/>
      <c r="J604" s="61"/>
      <c r="K604" s="61"/>
      <c r="L604" s="73" t="str">
        <f t="shared" si="131"/>
        <v/>
      </c>
      <c r="M604" s="64" t="str">
        <f t="shared" si="132"/>
        <v/>
      </c>
      <c r="N604" s="73" t="str">
        <f t="shared" si="123"/>
        <v/>
      </c>
      <c r="O604" s="73" t="str">
        <f t="shared" si="124"/>
        <v/>
      </c>
      <c r="P604" s="73" t="str">
        <f t="shared" si="125"/>
        <v/>
      </c>
      <c r="Q604" s="73" t="str">
        <f t="shared" si="126"/>
        <v/>
      </c>
      <c r="R604" s="73" t="str">
        <f t="shared" si="127"/>
        <v/>
      </c>
      <c r="S604" s="64" t="str">
        <f t="shared" si="133"/>
        <v/>
      </c>
      <c r="T604" s="107" t="str">
        <f t="shared" si="128"/>
        <v/>
      </c>
      <c r="U604" s="74" t="str">
        <f t="shared" si="129"/>
        <v/>
      </c>
      <c r="V604" s="74"/>
      <c r="W604" s="74"/>
      <c r="Z604" s="61">
        <f t="shared" si="130"/>
        <v>0</v>
      </c>
    </row>
    <row r="605" spans="2:26" ht="31.9" customHeight="1" x14ac:dyDescent="0.25">
      <c r="B605" s="61">
        <f t="shared" si="122"/>
        <v>0</v>
      </c>
      <c r="C605" s="61" t="str">
        <f t="shared" si="134"/>
        <v/>
      </c>
      <c r="D605" s="61">
        <v>591</v>
      </c>
      <c r="E605" s="61" t="str">
        <f>IF(ISNUMBER(SMALL(Order_Form!$D:$D,1+($D605))),(VLOOKUP(SMALL(Order_Form!$D:$D,1+($D605)),Order_Form!$C:$Q,3,FALSE)),"")</f>
        <v/>
      </c>
      <c r="G605" s="64" t="str">
        <f>IFERROR(IF(E605=2,$AF$1,IF(AND(ISNUMBER(SMALL(Order_Form!$D:$D,1+($D605))),VLOOKUP(SMALL(Order_Form!$D:$D,1+($D605)),Order_Form!$C:$Q,6,FALSE)&gt;0),(VLOOKUP(SMALL(Order_Form!$D:$D,1+($D605)),Order_Form!$C:$Q,6,FALSE)),"")),"")</f>
        <v/>
      </c>
      <c r="H605" s="68" t="str">
        <f>IF(ISNUMBER(SMALL(Order_Form!$D:$D,1+($D605))),(VLOOKUP(SMALL(Order_Form!$D:$D,1+($D605)),Order_Form!$C:$Q,7,FALSE)),"")</f>
        <v/>
      </c>
      <c r="I605" s="61"/>
      <c r="J605" s="61"/>
      <c r="K605" s="61"/>
      <c r="L605" s="73" t="str">
        <f t="shared" si="131"/>
        <v/>
      </c>
      <c r="M605" s="64" t="str">
        <f t="shared" si="132"/>
        <v/>
      </c>
      <c r="N605" s="73" t="str">
        <f t="shared" si="123"/>
        <v/>
      </c>
      <c r="O605" s="73" t="str">
        <f t="shared" si="124"/>
        <v/>
      </c>
      <c r="P605" s="73" t="str">
        <f t="shared" si="125"/>
        <v/>
      </c>
      <c r="Q605" s="73" t="str">
        <f t="shared" si="126"/>
        <v/>
      </c>
      <c r="R605" s="73" t="str">
        <f t="shared" si="127"/>
        <v/>
      </c>
      <c r="S605" s="64" t="str">
        <f t="shared" si="133"/>
        <v/>
      </c>
      <c r="T605" s="107" t="str">
        <f t="shared" si="128"/>
        <v/>
      </c>
      <c r="U605" s="74" t="str">
        <f t="shared" si="129"/>
        <v/>
      </c>
      <c r="V605" s="74"/>
      <c r="W605" s="74"/>
      <c r="Z605" s="61">
        <f t="shared" si="130"/>
        <v>0</v>
      </c>
    </row>
    <row r="606" spans="2:26" ht="31.9" customHeight="1" x14ac:dyDescent="0.25">
      <c r="B606" s="61">
        <f t="shared" si="122"/>
        <v>0</v>
      </c>
      <c r="C606" s="61" t="str">
        <f t="shared" si="134"/>
        <v/>
      </c>
      <c r="D606" s="61">
        <v>592</v>
      </c>
      <c r="E606" s="61" t="str">
        <f>IF(ISNUMBER(SMALL(Order_Form!$D:$D,1+($D606))),(VLOOKUP(SMALL(Order_Form!$D:$D,1+($D606)),Order_Form!$C:$Q,3,FALSE)),"")</f>
        <v/>
      </c>
      <c r="G606" s="64" t="str">
        <f>IFERROR(IF(E606=2,$AF$1,IF(AND(ISNUMBER(SMALL(Order_Form!$D:$D,1+($D606))),VLOOKUP(SMALL(Order_Form!$D:$D,1+($D606)),Order_Form!$C:$Q,6,FALSE)&gt;0),(VLOOKUP(SMALL(Order_Form!$D:$D,1+($D606)),Order_Form!$C:$Q,6,FALSE)),"")),"")</f>
        <v/>
      </c>
      <c r="H606" s="68" t="str">
        <f>IF(ISNUMBER(SMALL(Order_Form!$D:$D,1+($D606))),(VLOOKUP(SMALL(Order_Form!$D:$D,1+($D606)),Order_Form!$C:$Q,7,FALSE)),"")</f>
        <v/>
      </c>
      <c r="I606" s="61"/>
      <c r="J606" s="61"/>
      <c r="K606" s="61"/>
      <c r="L606" s="73" t="str">
        <f t="shared" si="131"/>
        <v/>
      </c>
      <c r="M606" s="64" t="str">
        <f t="shared" si="132"/>
        <v/>
      </c>
      <c r="N606" s="73" t="str">
        <f t="shared" si="123"/>
        <v/>
      </c>
      <c r="O606" s="73" t="str">
        <f t="shared" si="124"/>
        <v/>
      </c>
      <c r="P606" s="73" t="str">
        <f t="shared" si="125"/>
        <v/>
      </c>
      <c r="Q606" s="73" t="str">
        <f t="shared" si="126"/>
        <v/>
      </c>
      <c r="R606" s="73" t="str">
        <f t="shared" si="127"/>
        <v/>
      </c>
      <c r="S606" s="64" t="str">
        <f t="shared" si="133"/>
        <v/>
      </c>
      <c r="T606" s="107" t="str">
        <f t="shared" si="128"/>
        <v/>
      </c>
      <c r="U606" s="74" t="str">
        <f t="shared" si="129"/>
        <v/>
      </c>
      <c r="V606" s="74"/>
      <c r="W606" s="74"/>
      <c r="Z606" s="61">
        <f t="shared" si="130"/>
        <v>0</v>
      </c>
    </row>
    <row r="607" spans="2:26" ht="31.9" customHeight="1" x14ac:dyDescent="0.25">
      <c r="B607" s="61">
        <f t="shared" si="122"/>
        <v>0</v>
      </c>
      <c r="C607" s="61" t="str">
        <f t="shared" si="134"/>
        <v/>
      </c>
      <c r="D607" s="61">
        <v>593</v>
      </c>
      <c r="E607" s="61" t="str">
        <f>IF(ISNUMBER(SMALL(Order_Form!$D:$D,1+($D607))),(VLOOKUP(SMALL(Order_Form!$D:$D,1+($D607)),Order_Form!$C:$Q,3,FALSE)),"")</f>
        <v/>
      </c>
      <c r="G607" s="64" t="str">
        <f>IFERROR(IF(E607=2,$AF$1,IF(AND(ISNUMBER(SMALL(Order_Form!$D:$D,1+($D607))),VLOOKUP(SMALL(Order_Form!$D:$D,1+($D607)),Order_Form!$C:$Q,6,FALSE)&gt;0),(VLOOKUP(SMALL(Order_Form!$D:$D,1+($D607)),Order_Form!$C:$Q,6,FALSE)),"")),"")</f>
        <v/>
      </c>
      <c r="H607" s="68" t="str">
        <f>IF(ISNUMBER(SMALL(Order_Form!$D:$D,1+($D607))),(VLOOKUP(SMALL(Order_Form!$D:$D,1+($D607)),Order_Form!$C:$Q,7,FALSE)),"")</f>
        <v/>
      </c>
      <c r="I607" s="61"/>
      <c r="J607" s="61"/>
      <c r="K607" s="61"/>
      <c r="L607" s="73" t="str">
        <f t="shared" si="131"/>
        <v/>
      </c>
      <c r="M607" s="64" t="str">
        <f t="shared" si="132"/>
        <v/>
      </c>
      <c r="N607" s="73" t="str">
        <f t="shared" si="123"/>
        <v/>
      </c>
      <c r="O607" s="73" t="str">
        <f t="shared" si="124"/>
        <v/>
      </c>
      <c r="P607" s="73" t="str">
        <f t="shared" si="125"/>
        <v/>
      </c>
      <c r="Q607" s="73" t="str">
        <f t="shared" si="126"/>
        <v/>
      </c>
      <c r="R607" s="73" t="str">
        <f t="shared" si="127"/>
        <v/>
      </c>
      <c r="S607" s="64" t="str">
        <f t="shared" si="133"/>
        <v/>
      </c>
      <c r="T607" s="107" t="str">
        <f t="shared" si="128"/>
        <v/>
      </c>
      <c r="U607" s="74" t="str">
        <f t="shared" si="129"/>
        <v/>
      </c>
      <c r="V607" s="74"/>
      <c r="W607" s="74"/>
      <c r="Z607" s="61">
        <f t="shared" si="130"/>
        <v>0</v>
      </c>
    </row>
    <row r="608" spans="2:26" ht="31.9" customHeight="1" x14ac:dyDescent="0.25">
      <c r="B608" s="61">
        <f t="shared" si="122"/>
        <v>0</v>
      </c>
      <c r="C608" s="61" t="str">
        <f t="shared" si="134"/>
        <v/>
      </c>
      <c r="D608" s="61">
        <v>594</v>
      </c>
      <c r="E608" s="61" t="str">
        <f>IF(ISNUMBER(SMALL(Order_Form!$D:$D,1+($D608))),(VLOOKUP(SMALL(Order_Form!$D:$D,1+($D608)),Order_Form!$C:$Q,3,FALSE)),"")</f>
        <v/>
      </c>
      <c r="G608" s="64" t="str">
        <f>IFERROR(IF(E608=2,$AF$1,IF(AND(ISNUMBER(SMALL(Order_Form!$D:$D,1+($D608))),VLOOKUP(SMALL(Order_Form!$D:$D,1+($D608)),Order_Form!$C:$Q,6,FALSE)&gt;0),(VLOOKUP(SMALL(Order_Form!$D:$D,1+($D608)),Order_Form!$C:$Q,6,FALSE)),"")),"")</f>
        <v/>
      </c>
      <c r="H608" s="68" t="str">
        <f>IF(ISNUMBER(SMALL(Order_Form!$D:$D,1+($D608))),(VLOOKUP(SMALL(Order_Form!$D:$D,1+($D608)),Order_Form!$C:$Q,7,FALSE)),"")</f>
        <v/>
      </c>
      <c r="I608" s="61"/>
      <c r="J608" s="61"/>
      <c r="K608" s="61"/>
      <c r="L608" s="73" t="str">
        <f t="shared" si="131"/>
        <v/>
      </c>
      <c r="M608" s="64" t="str">
        <f t="shared" si="132"/>
        <v/>
      </c>
      <c r="N608" s="73" t="str">
        <f t="shared" si="123"/>
        <v/>
      </c>
      <c r="O608" s="73" t="str">
        <f t="shared" si="124"/>
        <v/>
      </c>
      <c r="P608" s="73" t="str">
        <f t="shared" si="125"/>
        <v/>
      </c>
      <c r="Q608" s="73" t="str">
        <f t="shared" si="126"/>
        <v/>
      </c>
      <c r="R608" s="73" t="str">
        <f t="shared" si="127"/>
        <v/>
      </c>
      <c r="S608" s="64" t="str">
        <f t="shared" si="133"/>
        <v/>
      </c>
      <c r="T608" s="107" t="str">
        <f t="shared" si="128"/>
        <v/>
      </c>
      <c r="U608" s="74" t="str">
        <f t="shared" si="129"/>
        <v/>
      </c>
      <c r="V608" s="74"/>
      <c r="W608" s="74"/>
      <c r="Z608" s="61">
        <f t="shared" si="130"/>
        <v>0</v>
      </c>
    </row>
    <row r="609" spans="2:26" ht="31.9" customHeight="1" x14ac:dyDescent="0.25">
      <c r="B609" s="61">
        <f t="shared" si="122"/>
        <v>0</v>
      </c>
      <c r="C609" s="61" t="str">
        <f t="shared" si="134"/>
        <v/>
      </c>
      <c r="D609" s="61">
        <v>595</v>
      </c>
      <c r="E609" s="61" t="str">
        <f>IF(ISNUMBER(SMALL(Order_Form!$D:$D,1+($D609))),(VLOOKUP(SMALL(Order_Form!$D:$D,1+($D609)),Order_Form!$C:$Q,3,FALSE)),"")</f>
        <v/>
      </c>
      <c r="G609" s="64" t="str">
        <f>IFERROR(IF(E609=2,$AF$1,IF(AND(ISNUMBER(SMALL(Order_Form!$D:$D,1+($D609))),VLOOKUP(SMALL(Order_Form!$D:$D,1+($D609)),Order_Form!$C:$Q,6,FALSE)&gt;0),(VLOOKUP(SMALL(Order_Form!$D:$D,1+($D609)),Order_Form!$C:$Q,6,FALSE)),"")),"")</f>
        <v/>
      </c>
      <c r="H609" s="68" t="str">
        <f>IF(ISNUMBER(SMALL(Order_Form!$D:$D,1+($D609))),(VLOOKUP(SMALL(Order_Form!$D:$D,1+($D609)),Order_Form!$C:$Q,7,FALSE)),"")</f>
        <v/>
      </c>
      <c r="I609" s="61"/>
      <c r="J609" s="61"/>
      <c r="K609" s="61"/>
      <c r="L609" s="73" t="str">
        <f t="shared" si="131"/>
        <v/>
      </c>
      <c r="M609" s="64" t="str">
        <f t="shared" si="132"/>
        <v/>
      </c>
      <c r="N609" s="73" t="str">
        <f t="shared" si="123"/>
        <v/>
      </c>
      <c r="O609" s="73" t="str">
        <f t="shared" si="124"/>
        <v/>
      </c>
      <c r="P609" s="73" t="str">
        <f t="shared" si="125"/>
        <v/>
      </c>
      <c r="Q609" s="73" t="str">
        <f t="shared" si="126"/>
        <v/>
      </c>
      <c r="R609" s="73" t="str">
        <f t="shared" si="127"/>
        <v/>
      </c>
      <c r="S609" s="64" t="str">
        <f t="shared" si="133"/>
        <v/>
      </c>
      <c r="T609" s="107" t="str">
        <f t="shared" si="128"/>
        <v/>
      </c>
      <c r="U609" s="74" t="str">
        <f t="shared" si="129"/>
        <v/>
      </c>
      <c r="V609" s="74"/>
      <c r="W609" s="74"/>
      <c r="Z609" s="61">
        <f t="shared" si="130"/>
        <v>0</v>
      </c>
    </row>
    <row r="610" spans="2:26" ht="31.9" customHeight="1" x14ac:dyDescent="0.25">
      <c r="B610" s="61">
        <f t="shared" si="122"/>
        <v>0</v>
      </c>
      <c r="C610" s="61" t="str">
        <f t="shared" si="134"/>
        <v/>
      </c>
      <c r="D610" s="61">
        <v>596</v>
      </c>
      <c r="E610" s="61" t="str">
        <f>IF(ISNUMBER(SMALL(Order_Form!$D:$D,1+($D610))),(VLOOKUP(SMALL(Order_Form!$D:$D,1+($D610)),Order_Form!$C:$Q,3,FALSE)),"")</f>
        <v/>
      </c>
      <c r="G610" s="64" t="str">
        <f>IFERROR(IF(E610=2,$AF$1,IF(AND(ISNUMBER(SMALL(Order_Form!$D:$D,1+($D610))),VLOOKUP(SMALL(Order_Form!$D:$D,1+($D610)),Order_Form!$C:$Q,6,FALSE)&gt;0),(VLOOKUP(SMALL(Order_Form!$D:$D,1+($D610)),Order_Form!$C:$Q,6,FALSE)),"")),"")</f>
        <v/>
      </c>
      <c r="H610" s="68" t="str">
        <f>IF(ISNUMBER(SMALL(Order_Form!$D:$D,1+($D610))),(VLOOKUP(SMALL(Order_Form!$D:$D,1+($D610)),Order_Form!$C:$Q,7,FALSE)),"")</f>
        <v/>
      </c>
      <c r="I610" s="61"/>
      <c r="J610" s="61"/>
      <c r="K610" s="61"/>
      <c r="L610" s="73" t="str">
        <f t="shared" si="131"/>
        <v/>
      </c>
      <c r="M610" s="64" t="str">
        <f t="shared" si="132"/>
        <v/>
      </c>
      <c r="N610" s="73" t="str">
        <f t="shared" si="123"/>
        <v/>
      </c>
      <c r="O610" s="73" t="str">
        <f t="shared" si="124"/>
        <v/>
      </c>
      <c r="P610" s="73" t="str">
        <f t="shared" si="125"/>
        <v/>
      </c>
      <c r="Q610" s="73" t="str">
        <f t="shared" si="126"/>
        <v/>
      </c>
      <c r="R610" s="73" t="str">
        <f t="shared" si="127"/>
        <v/>
      </c>
      <c r="S610" s="64" t="str">
        <f t="shared" si="133"/>
        <v/>
      </c>
      <c r="T610" s="107" t="str">
        <f t="shared" si="128"/>
        <v/>
      </c>
      <c r="U610" s="74" t="str">
        <f t="shared" si="129"/>
        <v/>
      </c>
      <c r="V610" s="74"/>
      <c r="W610" s="74"/>
      <c r="Z610" s="61">
        <f t="shared" si="130"/>
        <v>0</v>
      </c>
    </row>
    <row r="611" spans="2:26" ht="31.9" customHeight="1" x14ac:dyDescent="0.25">
      <c r="B611" s="61">
        <f t="shared" si="122"/>
        <v>0</v>
      </c>
      <c r="C611" s="61" t="str">
        <f t="shared" si="134"/>
        <v/>
      </c>
      <c r="D611" s="61">
        <v>597</v>
      </c>
      <c r="E611" s="61" t="str">
        <f>IF(ISNUMBER(SMALL(Order_Form!$D:$D,1+($D611))),(VLOOKUP(SMALL(Order_Form!$D:$D,1+($D611)),Order_Form!$C:$Q,3,FALSE)),"")</f>
        <v/>
      </c>
      <c r="G611" s="64" t="str">
        <f>IFERROR(IF(E611=2,$AF$1,IF(AND(ISNUMBER(SMALL(Order_Form!$D:$D,1+($D611))),VLOOKUP(SMALL(Order_Form!$D:$D,1+($D611)),Order_Form!$C:$Q,6,FALSE)&gt;0),(VLOOKUP(SMALL(Order_Form!$D:$D,1+($D611)),Order_Form!$C:$Q,6,FALSE)),"")),"")</f>
        <v/>
      </c>
      <c r="H611" s="68" t="str">
        <f>IF(ISNUMBER(SMALL(Order_Form!$D:$D,1+($D611))),(VLOOKUP(SMALL(Order_Form!$D:$D,1+($D611)),Order_Form!$C:$Q,7,FALSE)),"")</f>
        <v/>
      </c>
      <c r="I611" s="61"/>
      <c r="J611" s="61"/>
      <c r="K611" s="61"/>
      <c r="L611" s="73" t="str">
        <f t="shared" si="131"/>
        <v/>
      </c>
      <c r="M611" s="64" t="str">
        <f t="shared" si="132"/>
        <v/>
      </c>
      <c r="N611" s="73" t="str">
        <f t="shared" si="123"/>
        <v/>
      </c>
      <c r="O611" s="73" t="str">
        <f t="shared" si="124"/>
        <v/>
      </c>
      <c r="P611" s="73" t="str">
        <f t="shared" si="125"/>
        <v/>
      </c>
      <c r="Q611" s="73" t="str">
        <f t="shared" si="126"/>
        <v/>
      </c>
      <c r="R611" s="73" t="str">
        <f t="shared" si="127"/>
        <v/>
      </c>
      <c r="S611" s="64" t="str">
        <f t="shared" si="133"/>
        <v/>
      </c>
      <c r="T611" s="107" t="str">
        <f t="shared" si="128"/>
        <v/>
      </c>
      <c r="U611" s="74" t="str">
        <f t="shared" si="129"/>
        <v/>
      </c>
      <c r="V611" s="74"/>
      <c r="W611" s="74"/>
      <c r="Z611" s="61">
        <f t="shared" si="130"/>
        <v>0</v>
      </c>
    </row>
    <row r="612" spans="2:26" ht="31.9" customHeight="1" x14ac:dyDescent="0.25">
      <c r="B612" s="61">
        <f t="shared" si="122"/>
        <v>0</v>
      </c>
      <c r="C612" s="61" t="str">
        <f t="shared" si="134"/>
        <v/>
      </c>
      <c r="D612" s="61">
        <v>598</v>
      </c>
      <c r="E612" s="61" t="str">
        <f>IF(ISNUMBER(SMALL(Order_Form!$D:$D,1+($D612))),(VLOOKUP(SMALL(Order_Form!$D:$D,1+($D612)),Order_Form!$C:$Q,3,FALSE)),"")</f>
        <v/>
      </c>
      <c r="G612" s="64" t="str">
        <f>IFERROR(IF(E612=2,$AF$1,IF(AND(ISNUMBER(SMALL(Order_Form!$D:$D,1+($D612))),VLOOKUP(SMALL(Order_Form!$D:$D,1+($D612)),Order_Form!$C:$Q,6,FALSE)&gt;0),(VLOOKUP(SMALL(Order_Form!$D:$D,1+($D612)),Order_Form!$C:$Q,6,FALSE)),"")),"")</f>
        <v/>
      </c>
      <c r="H612" s="68" t="str">
        <f>IF(ISNUMBER(SMALL(Order_Form!$D:$D,1+($D612))),(VLOOKUP(SMALL(Order_Form!$D:$D,1+($D612)),Order_Form!$C:$Q,7,FALSE)),"")</f>
        <v/>
      </c>
      <c r="I612" s="61"/>
      <c r="J612" s="61"/>
      <c r="K612" s="61"/>
      <c r="L612" s="73" t="str">
        <f t="shared" si="131"/>
        <v/>
      </c>
      <c r="M612" s="64" t="str">
        <f t="shared" si="132"/>
        <v/>
      </c>
      <c r="N612" s="73" t="str">
        <f t="shared" si="123"/>
        <v/>
      </c>
      <c r="O612" s="73" t="str">
        <f t="shared" si="124"/>
        <v/>
      </c>
      <c r="P612" s="73" t="str">
        <f t="shared" si="125"/>
        <v/>
      </c>
      <c r="Q612" s="73" t="str">
        <f t="shared" si="126"/>
        <v/>
      </c>
      <c r="R612" s="73" t="str">
        <f t="shared" si="127"/>
        <v/>
      </c>
      <c r="S612" s="64" t="str">
        <f t="shared" si="133"/>
        <v/>
      </c>
      <c r="T612" s="107" t="str">
        <f t="shared" si="128"/>
        <v/>
      </c>
      <c r="U612" s="74" t="str">
        <f t="shared" si="129"/>
        <v/>
      </c>
      <c r="V612" s="74"/>
      <c r="W612" s="74"/>
      <c r="Z612" s="61">
        <f t="shared" si="130"/>
        <v>0</v>
      </c>
    </row>
    <row r="613" spans="2:26" ht="31.9" customHeight="1" x14ac:dyDescent="0.25">
      <c r="B613" s="61">
        <f t="shared" si="122"/>
        <v>0</v>
      </c>
      <c r="C613" s="61" t="str">
        <f t="shared" si="134"/>
        <v/>
      </c>
      <c r="D613" s="61">
        <v>599</v>
      </c>
      <c r="E613" s="61" t="str">
        <f>IF(ISNUMBER(SMALL(Order_Form!$D:$D,1+($D613))),(VLOOKUP(SMALL(Order_Form!$D:$D,1+($D613)),Order_Form!$C:$Q,3,FALSE)),"")</f>
        <v/>
      </c>
      <c r="G613" s="64" t="str">
        <f>IFERROR(IF(E613=2,$AF$1,IF(AND(ISNUMBER(SMALL(Order_Form!$D:$D,1+($D613))),VLOOKUP(SMALL(Order_Form!$D:$D,1+($D613)),Order_Form!$C:$Q,6,FALSE)&gt;0),(VLOOKUP(SMALL(Order_Form!$D:$D,1+($D613)),Order_Form!$C:$Q,6,FALSE)),"")),"")</f>
        <v/>
      </c>
      <c r="H613" s="68" t="str">
        <f>IF(ISNUMBER(SMALL(Order_Form!$D:$D,1+($D613))),(VLOOKUP(SMALL(Order_Form!$D:$D,1+($D613)),Order_Form!$C:$Q,7,FALSE)),"")</f>
        <v/>
      </c>
      <c r="I613" s="61"/>
      <c r="J613" s="61"/>
      <c r="K613" s="61"/>
      <c r="L613" s="73" t="str">
        <f t="shared" si="131"/>
        <v/>
      </c>
      <c r="M613" s="64" t="str">
        <f t="shared" si="132"/>
        <v/>
      </c>
      <c r="N613" s="73" t="str">
        <f t="shared" si="123"/>
        <v/>
      </c>
      <c r="O613" s="73" t="str">
        <f t="shared" si="124"/>
        <v/>
      </c>
      <c r="P613" s="73" t="str">
        <f t="shared" si="125"/>
        <v/>
      </c>
      <c r="Q613" s="73" t="str">
        <f t="shared" si="126"/>
        <v/>
      </c>
      <c r="R613" s="73" t="str">
        <f t="shared" si="127"/>
        <v/>
      </c>
      <c r="S613" s="64" t="str">
        <f t="shared" si="133"/>
        <v/>
      </c>
      <c r="T613" s="107" t="str">
        <f t="shared" si="128"/>
        <v/>
      </c>
      <c r="U613" s="74" t="str">
        <f t="shared" si="129"/>
        <v/>
      </c>
      <c r="V613" s="74"/>
      <c r="W613" s="74"/>
      <c r="Z613" s="61">
        <f t="shared" si="130"/>
        <v>0</v>
      </c>
    </row>
    <row r="614" spans="2:26" ht="31.9" customHeight="1" x14ac:dyDescent="0.25">
      <c r="B614" s="61">
        <f t="shared" si="122"/>
        <v>0</v>
      </c>
      <c r="C614" s="61" t="str">
        <f t="shared" si="134"/>
        <v/>
      </c>
      <c r="D614" s="61">
        <v>600</v>
      </c>
      <c r="E614" s="61" t="str">
        <f>IF(ISNUMBER(SMALL(Order_Form!$D:$D,1+($D614))),(VLOOKUP(SMALL(Order_Form!$D:$D,1+($D614)),Order_Form!$C:$Q,3,FALSE)),"")</f>
        <v/>
      </c>
      <c r="G614" s="64" t="str">
        <f>IFERROR(IF(E614=2,$AF$1,IF(AND(ISNUMBER(SMALL(Order_Form!$D:$D,1+($D614))),VLOOKUP(SMALL(Order_Form!$D:$D,1+($D614)),Order_Form!$C:$Q,6,FALSE)&gt;0),(VLOOKUP(SMALL(Order_Form!$D:$D,1+($D614)),Order_Form!$C:$Q,6,FALSE)),"")),"")</f>
        <v/>
      </c>
      <c r="H614" s="68" t="str">
        <f>IF(ISNUMBER(SMALL(Order_Form!$D:$D,1+($D614))),(VLOOKUP(SMALL(Order_Form!$D:$D,1+($D614)),Order_Form!$C:$Q,7,FALSE)),"")</f>
        <v/>
      </c>
      <c r="I614" s="61"/>
      <c r="J614" s="61"/>
      <c r="K614" s="61"/>
      <c r="L614" s="73" t="str">
        <f t="shared" si="131"/>
        <v/>
      </c>
      <c r="M614" s="64" t="str">
        <f t="shared" si="132"/>
        <v/>
      </c>
      <c r="N614" s="73" t="str">
        <f t="shared" si="123"/>
        <v/>
      </c>
      <c r="O614" s="73" t="str">
        <f t="shared" si="124"/>
        <v/>
      </c>
      <c r="P614" s="73" t="str">
        <f t="shared" si="125"/>
        <v/>
      </c>
      <c r="Q614" s="73" t="str">
        <f t="shared" si="126"/>
        <v/>
      </c>
      <c r="R614" s="73" t="str">
        <f t="shared" si="127"/>
        <v/>
      </c>
      <c r="S614" s="64" t="str">
        <f t="shared" si="133"/>
        <v/>
      </c>
      <c r="T614" s="107" t="str">
        <f t="shared" si="128"/>
        <v/>
      </c>
      <c r="U614" s="74" t="str">
        <f t="shared" si="129"/>
        <v/>
      </c>
      <c r="V614" s="74"/>
      <c r="W614" s="74"/>
      <c r="Z614" s="61">
        <f t="shared" si="130"/>
        <v>0</v>
      </c>
    </row>
    <row r="615" spans="2:26" ht="31.9" customHeight="1" x14ac:dyDescent="0.25">
      <c r="B615" s="61">
        <f t="shared" si="122"/>
        <v>0</v>
      </c>
      <c r="C615" s="61" t="str">
        <f t="shared" si="134"/>
        <v/>
      </c>
      <c r="D615" s="61">
        <v>601</v>
      </c>
      <c r="E615" s="61" t="str">
        <f>IF(ISNUMBER(SMALL(Order_Form!$D:$D,1+($D615))),(VLOOKUP(SMALL(Order_Form!$D:$D,1+($D615)),Order_Form!$C:$Q,3,FALSE)),"")</f>
        <v/>
      </c>
      <c r="G615" s="64" t="str">
        <f>IFERROR(IF(E615=2,$AF$1,IF(AND(ISNUMBER(SMALL(Order_Form!$D:$D,1+($D615))),VLOOKUP(SMALL(Order_Form!$D:$D,1+($D615)),Order_Form!$C:$Q,6,FALSE)&gt;0),(VLOOKUP(SMALL(Order_Form!$D:$D,1+($D615)),Order_Form!$C:$Q,6,FALSE)),"")),"")</f>
        <v/>
      </c>
      <c r="H615" s="68" t="str">
        <f>IF(ISNUMBER(SMALL(Order_Form!$D:$D,1+($D615))),(VLOOKUP(SMALL(Order_Form!$D:$D,1+($D615)),Order_Form!$C:$Q,7,FALSE)),"")</f>
        <v/>
      </c>
      <c r="I615" s="61"/>
      <c r="J615" s="61"/>
      <c r="K615" s="61"/>
      <c r="L615" s="73" t="str">
        <f t="shared" si="131"/>
        <v/>
      </c>
      <c r="M615" s="64" t="str">
        <f t="shared" si="132"/>
        <v/>
      </c>
      <c r="N615" s="73" t="str">
        <f t="shared" si="123"/>
        <v/>
      </c>
      <c r="O615" s="73" t="str">
        <f t="shared" si="124"/>
        <v/>
      </c>
      <c r="P615" s="73" t="str">
        <f t="shared" si="125"/>
        <v/>
      </c>
      <c r="Q615" s="73" t="str">
        <f t="shared" si="126"/>
        <v/>
      </c>
      <c r="R615" s="73" t="str">
        <f t="shared" si="127"/>
        <v/>
      </c>
      <c r="S615" s="64" t="str">
        <f t="shared" si="133"/>
        <v/>
      </c>
      <c r="T615" s="107" t="str">
        <f t="shared" si="128"/>
        <v/>
      </c>
      <c r="U615" s="74" t="str">
        <f t="shared" si="129"/>
        <v/>
      </c>
      <c r="V615" s="74"/>
      <c r="W615" s="74"/>
      <c r="Z615" s="61">
        <f t="shared" si="130"/>
        <v>0</v>
      </c>
    </row>
    <row r="616" spans="2:26" ht="31.9" customHeight="1" x14ac:dyDescent="0.25">
      <c r="B616" s="61">
        <f t="shared" si="122"/>
        <v>0</v>
      </c>
      <c r="C616" s="61" t="str">
        <f t="shared" si="134"/>
        <v/>
      </c>
      <c r="D616" s="61">
        <v>602</v>
      </c>
      <c r="E616" s="61" t="str">
        <f>IF(ISNUMBER(SMALL(Order_Form!$D:$D,1+($D616))),(VLOOKUP(SMALL(Order_Form!$D:$D,1+($D616)),Order_Form!$C:$Q,3,FALSE)),"")</f>
        <v/>
      </c>
      <c r="G616" s="64" t="str">
        <f>IFERROR(IF(E616=2,$AF$1,IF(AND(ISNUMBER(SMALL(Order_Form!$D:$D,1+($D616))),VLOOKUP(SMALL(Order_Form!$D:$D,1+($D616)),Order_Form!$C:$Q,6,FALSE)&gt;0),(VLOOKUP(SMALL(Order_Form!$D:$D,1+($D616)),Order_Form!$C:$Q,6,FALSE)),"")),"")</f>
        <v/>
      </c>
      <c r="H616" s="68" t="str">
        <f>IF(ISNUMBER(SMALL(Order_Form!$D:$D,1+($D616))),(VLOOKUP(SMALL(Order_Form!$D:$D,1+($D616)),Order_Form!$C:$Q,7,FALSE)),"")</f>
        <v/>
      </c>
      <c r="I616" s="61"/>
      <c r="J616" s="61"/>
      <c r="K616" s="61"/>
      <c r="L616" s="73" t="str">
        <f t="shared" si="131"/>
        <v/>
      </c>
      <c r="M616" s="64" t="str">
        <f t="shared" si="132"/>
        <v/>
      </c>
      <c r="N616" s="73" t="str">
        <f t="shared" si="123"/>
        <v/>
      </c>
      <c r="O616" s="73" t="str">
        <f t="shared" si="124"/>
        <v/>
      </c>
      <c r="P616" s="73" t="str">
        <f t="shared" si="125"/>
        <v/>
      </c>
      <c r="Q616" s="73" t="str">
        <f t="shared" si="126"/>
        <v/>
      </c>
      <c r="R616" s="73" t="str">
        <f t="shared" si="127"/>
        <v/>
      </c>
      <c r="S616" s="64" t="str">
        <f t="shared" si="133"/>
        <v/>
      </c>
      <c r="T616" s="107" t="str">
        <f t="shared" si="128"/>
        <v/>
      </c>
      <c r="U616" s="74" t="str">
        <f t="shared" si="129"/>
        <v/>
      </c>
      <c r="V616" s="74"/>
      <c r="W616" s="74"/>
      <c r="Z616" s="61">
        <f t="shared" si="130"/>
        <v>0</v>
      </c>
    </row>
    <row r="617" spans="2:26" ht="31.9" customHeight="1" x14ac:dyDescent="0.25">
      <c r="B617" s="61">
        <f t="shared" si="122"/>
        <v>0</v>
      </c>
      <c r="C617" s="61" t="str">
        <f t="shared" si="134"/>
        <v/>
      </c>
      <c r="D617" s="61">
        <v>603</v>
      </c>
      <c r="E617" s="61" t="str">
        <f>IF(ISNUMBER(SMALL(Order_Form!$D:$D,1+($D617))),(VLOOKUP(SMALL(Order_Form!$D:$D,1+($D617)),Order_Form!$C:$Q,3,FALSE)),"")</f>
        <v/>
      </c>
      <c r="G617" s="64" t="str">
        <f>IFERROR(IF(E617=2,$AF$1,IF(AND(ISNUMBER(SMALL(Order_Form!$D:$D,1+($D617))),VLOOKUP(SMALL(Order_Form!$D:$D,1+($D617)),Order_Form!$C:$Q,6,FALSE)&gt;0),(VLOOKUP(SMALL(Order_Form!$D:$D,1+($D617)),Order_Form!$C:$Q,6,FALSE)),"")),"")</f>
        <v/>
      </c>
      <c r="H617" s="68" t="str">
        <f>IF(ISNUMBER(SMALL(Order_Form!$D:$D,1+($D617))),(VLOOKUP(SMALL(Order_Form!$D:$D,1+($D617)),Order_Form!$C:$Q,7,FALSE)),"")</f>
        <v/>
      </c>
      <c r="I617" s="61"/>
      <c r="J617" s="61"/>
      <c r="K617" s="61"/>
      <c r="L617" s="73" t="str">
        <f t="shared" si="131"/>
        <v/>
      </c>
      <c r="M617" s="64" t="str">
        <f t="shared" si="132"/>
        <v/>
      </c>
      <c r="N617" s="73" t="str">
        <f t="shared" si="123"/>
        <v/>
      </c>
      <c r="O617" s="73" t="str">
        <f t="shared" si="124"/>
        <v/>
      </c>
      <c r="P617" s="73" t="str">
        <f t="shared" si="125"/>
        <v/>
      </c>
      <c r="Q617" s="73" t="str">
        <f t="shared" si="126"/>
        <v/>
      </c>
      <c r="R617" s="73" t="str">
        <f t="shared" si="127"/>
        <v/>
      </c>
      <c r="S617" s="64" t="str">
        <f t="shared" si="133"/>
        <v/>
      </c>
      <c r="T617" s="107" t="str">
        <f t="shared" si="128"/>
        <v/>
      </c>
      <c r="U617" s="74" t="str">
        <f t="shared" si="129"/>
        <v/>
      </c>
      <c r="V617" s="74"/>
      <c r="W617" s="74"/>
      <c r="Z617" s="61">
        <f t="shared" si="130"/>
        <v>0</v>
      </c>
    </row>
    <row r="618" spans="2:26" ht="31.9" customHeight="1" x14ac:dyDescent="0.25">
      <c r="B618" s="61">
        <f t="shared" si="122"/>
        <v>0</v>
      </c>
      <c r="C618" s="61" t="str">
        <f t="shared" si="134"/>
        <v/>
      </c>
      <c r="D618" s="61">
        <v>604</v>
      </c>
      <c r="E618" s="61" t="str">
        <f>IF(ISNUMBER(SMALL(Order_Form!$D:$D,1+($D618))),(VLOOKUP(SMALL(Order_Form!$D:$D,1+($D618)),Order_Form!$C:$Q,3,FALSE)),"")</f>
        <v/>
      </c>
      <c r="G618" s="64" t="str">
        <f>IFERROR(IF(E618=2,$AF$1,IF(AND(ISNUMBER(SMALL(Order_Form!$D:$D,1+($D618))),VLOOKUP(SMALL(Order_Form!$D:$D,1+($D618)),Order_Form!$C:$Q,6,FALSE)&gt;0),(VLOOKUP(SMALL(Order_Form!$D:$D,1+($D618)),Order_Form!$C:$Q,6,FALSE)),"")),"")</f>
        <v/>
      </c>
      <c r="H618" s="68" t="str">
        <f>IF(ISNUMBER(SMALL(Order_Form!$D:$D,1+($D618))),(VLOOKUP(SMALL(Order_Form!$D:$D,1+($D618)),Order_Form!$C:$Q,7,FALSE)),"")</f>
        <v/>
      </c>
      <c r="I618" s="61"/>
      <c r="J618" s="61"/>
      <c r="K618" s="61"/>
      <c r="L618" s="73" t="str">
        <f t="shared" si="131"/>
        <v/>
      </c>
      <c r="M618" s="64" t="str">
        <f t="shared" si="132"/>
        <v/>
      </c>
      <c r="N618" s="73" t="str">
        <f t="shared" si="123"/>
        <v/>
      </c>
      <c r="O618" s="73" t="str">
        <f t="shared" si="124"/>
        <v/>
      </c>
      <c r="P618" s="73" t="str">
        <f t="shared" si="125"/>
        <v/>
      </c>
      <c r="Q618" s="73" t="str">
        <f t="shared" si="126"/>
        <v/>
      </c>
      <c r="R618" s="73" t="str">
        <f t="shared" si="127"/>
        <v/>
      </c>
      <c r="S618" s="64" t="str">
        <f t="shared" si="133"/>
        <v/>
      </c>
      <c r="T618" s="107" t="str">
        <f t="shared" si="128"/>
        <v/>
      </c>
      <c r="U618" s="74" t="str">
        <f t="shared" si="129"/>
        <v/>
      </c>
      <c r="V618" s="74"/>
      <c r="W618" s="74"/>
      <c r="Z618" s="61">
        <f t="shared" si="130"/>
        <v>0</v>
      </c>
    </row>
    <row r="619" spans="2:26" ht="31.9" customHeight="1" x14ac:dyDescent="0.25">
      <c r="B619" s="61">
        <f t="shared" si="122"/>
        <v>0</v>
      </c>
      <c r="C619" s="61" t="str">
        <f t="shared" si="134"/>
        <v/>
      </c>
      <c r="D619" s="61">
        <v>605</v>
      </c>
      <c r="E619" s="61" t="str">
        <f>IF(ISNUMBER(SMALL(Order_Form!$D:$D,1+($D619))),(VLOOKUP(SMALL(Order_Form!$D:$D,1+($D619)),Order_Form!$C:$Q,3,FALSE)),"")</f>
        <v/>
      </c>
      <c r="G619" s="64" t="str">
        <f>IFERROR(IF(E619=2,$AF$1,IF(AND(ISNUMBER(SMALL(Order_Form!$D:$D,1+($D619))),VLOOKUP(SMALL(Order_Form!$D:$D,1+($D619)),Order_Form!$C:$Q,6,FALSE)&gt;0),(VLOOKUP(SMALL(Order_Form!$D:$D,1+($D619)),Order_Form!$C:$Q,6,FALSE)),"")),"")</f>
        <v/>
      </c>
      <c r="H619" s="68" t="str">
        <f>IF(ISNUMBER(SMALL(Order_Form!$D:$D,1+($D619))),(VLOOKUP(SMALL(Order_Form!$D:$D,1+($D619)),Order_Form!$C:$Q,7,FALSE)),"")</f>
        <v/>
      </c>
      <c r="I619" s="61"/>
      <c r="J619" s="61"/>
      <c r="K619" s="61"/>
      <c r="L619" s="73" t="str">
        <f t="shared" si="131"/>
        <v/>
      </c>
      <c r="M619" s="64" t="str">
        <f t="shared" si="132"/>
        <v/>
      </c>
      <c r="N619" s="73" t="str">
        <f t="shared" si="123"/>
        <v/>
      </c>
      <c r="O619" s="73" t="str">
        <f t="shared" si="124"/>
        <v/>
      </c>
      <c r="P619" s="73" t="str">
        <f t="shared" si="125"/>
        <v/>
      </c>
      <c r="Q619" s="73" t="str">
        <f t="shared" si="126"/>
        <v/>
      </c>
      <c r="R619" s="73" t="str">
        <f t="shared" si="127"/>
        <v/>
      </c>
      <c r="S619" s="64" t="str">
        <f t="shared" si="133"/>
        <v/>
      </c>
      <c r="T619" s="107" t="str">
        <f t="shared" si="128"/>
        <v/>
      </c>
      <c r="U619" s="74" t="str">
        <f t="shared" si="129"/>
        <v/>
      </c>
      <c r="V619" s="74"/>
      <c r="W619" s="74"/>
      <c r="Z619" s="61">
        <f t="shared" si="130"/>
        <v>0</v>
      </c>
    </row>
    <row r="620" spans="2:26" ht="31.9" customHeight="1" x14ac:dyDescent="0.25">
      <c r="B620" s="61">
        <f t="shared" si="122"/>
        <v>0</v>
      </c>
      <c r="C620" s="61" t="str">
        <f t="shared" si="134"/>
        <v/>
      </c>
      <c r="D620" s="61">
        <v>606</v>
      </c>
      <c r="E620" s="61" t="str">
        <f>IF(ISNUMBER(SMALL(Order_Form!$D:$D,1+($D620))),(VLOOKUP(SMALL(Order_Form!$D:$D,1+($D620)),Order_Form!$C:$Q,3,FALSE)),"")</f>
        <v/>
      </c>
      <c r="G620" s="64" t="str">
        <f>IFERROR(IF(E620=2,$AF$1,IF(AND(ISNUMBER(SMALL(Order_Form!$D:$D,1+($D620))),VLOOKUP(SMALL(Order_Form!$D:$D,1+($D620)),Order_Form!$C:$Q,6,FALSE)&gt;0),(VLOOKUP(SMALL(Order_Form!$D:$D,1+($D620)),Order_Form!$C:$Q,6,FALSE)),"")),"")</f>
        <v/>
      </c>
      <c r="H620" s="68" t="str">
        <f>IF(ISNUMBER(SMALL(Order_Form!$D:$D,1+($D620))),(VLOOKUP(SMALL(Order_Form!$D:$D,1+($D620)),Order_Form!$C:$Q,7,FALSE)),"")</f>
        <v/>
      </c>
      <c r="I620" s="61"/>
      <c r="J620" s="61"/>
      <c r="K620" s="61"/>
      <c r="L620" s="73" t="str">
        <f t="shared" si="131"/>
        <v/>
      </c>
      <c r="M620" s="64" t="str">
        <f t="shared" si="132"/>
        <v/>
      </c>
      <c r="N620" s="73" t="str">
        <f t="shared" si="123"/>
        <v/>
      </c>
      <c r="O620" s="73" t="str">
        <f t="shared" si="124"/>
        <v/>
      </c>
      <c r="P620" s="73" t="str">
        <f t="shared" si="125"/>
        <v/>
      </c>
      <c r="Q620" s="73" t="str">
        <f t="shared" si="126"/>
        <v/>
      </c>
      <c r="R620" s="73" t="str">
        <f t="shared" si="127"/>
        <v/>
      </c>
      <c r="S620" s="64" t="str">
        <f t="shared" si="133"/>
        <v/>
      </c>
      <c r="T620" s="107" t="str">
        <f t="shared" si="128"/>
        <v/>
      </c>
      <c r="U620" s="74" t="str">
        <f t="shared" si="129"/>
        <v/>
      </c>
      <c r="V620" s="74"/>
      <c r="W620" s="74"/>
      <c r="Z620" s="61">
        <f t="shared" si="130"/>
        <v>0</v>
      </c>
    </row>
    <row r="621" spans="2:26" ht="31.9" customHeight="1" x14ac:dyDescent="0.25">
      <c r="B621" s="61">
        <f t="shared" si="122"/>
        <v>0</v>
      </c>
      <c r="C621" s="61" t="str">
        <f t="shared" si="134"/>
        <v/>
      </c>
      <c r="D621" s="61">
        <v>607</v>
      </c>
      <c r="E621" s="61" t="str">
        <f>IF(ISNUMBER(SMALL(Order_Form!$D:$D,1+($D621))),(VLOOKUP(SMALL(Order_Form!$D:$D,1+($D621)),Order_Form!$C:$Q,3,FALSE)),"")</f>
        <v/>
      </c>
      <c r="G621" s="64" t="str">
        <f>IFERROR(IF(E621=2,$AF$1,IF(AND(ISNUMBER(SMALL(Order_Form!$D:$D,1+($D621))),VLOOKUP(SMALL(Order_Form!$D:$D,1+($D621)),Order_Form!$C:$Q,6,FALSE)&gt;0),(VLOOKUP(SMALL(Order_Form!$D:$D,1+($D621)),Order_Form!$C:$Q,6,FALSE)),"")),"")</f>
        <v/>
      </c>
      <c r="H621" s="68" t="str">
        <f>IF(ISNUMBER(SMALL(Order_Form!$D:$D,1+($D621))),(VLOOKUP(SMALL(Order_Form!$D:$D,1+($D621)),Order_Form!$C:$Q,7,FALSE)),"")</f>
        <v/>
      </c>
      <c r="I621" s="61"/>
      <c r="J621" s="61"/>
      <c r="K621" s="61"/>
      <c r="L621" s="73" t="str">
        <f t="shared" si="131"/>
        <v/>
      </c>
      <c r="M621" s="64" t="str">
        <f t="shared" si="132"/>
        <v/>
      </c>
      <c r="N621" s="73" t="str">
        <f t="shared" si="123"/>
        <v/>
      </c>
      <c r="O621" s="73" t="str">
        <f t="shared" si="124"/>
        <v/>
      </c>
      <c r="P621" s="73" t="str">
        <f t="shared" si="125"/>
        <v/>
      </c>
      <c r="Q621" s="73" t="str">
        <f t="shared" si="126"/>
        <v/>
      </c>
      <c r="R621" s="73" t="str">
        <f t="shared" si="127"/>
        <v/>
      </c>
      <c r="S621" s="64" t="str">
        <f t="shared" si="133"/>
        <v/>
      </c>
      <c r="T621" s="107" t="str">
        <f t="shared" si="128"/>
        <v/>
      </c>
      <c r="U621" s="74" t="str">
        <f t="shared" si="129"/>
        <v/>
      </c>
      <c r="V621" s="74"/>
      <c r="W621" s="74"/>
      <c r="Z621" s="61">
        <f t="shared" si="130"/>
        <v>0</v>
      </c>
    </row>
    <row r="622" spans="2:26" ht="31.9" customHeight="1" x14ac:dyDescent="0.25">
      <c r="B622" s="61">
        <f t="shared" si="122"/>
        <v>0</v>
      </c>
      <c r="C622" s="61" t="str">
        <f t="shared" si="134"/>
        <v/>
      </c>
      <c r="D622" s="61">
        <v>608</v>
      </c>
      <c r="E622" s="61" t="str">
        <f>IF(ISNUMBER(SMALL(Order_Form!$D:$D,1+($D622))),(VLOOKUP(SMALL(Order_Form!$D:$D,1+($D622)),Order_Form!$C:$Q,3,FALSE)),"")</f>
        <v/>
      </c>
      <c r="G622" s="64" t="str">
        <f>IFERROR(IF(E622=2,$AF$1,IF(AND(ISNUMBER(SMALL(Order_Form!$D:$D,1+($D622))),VLOOKUP(SMALL(Order_Form!$D:$D,1+($D622)),Order_Form!$C:$Q,6,FALSE)&gt;0),(VLOOKUP(SMALL(Order_Form!$D:$D,1+($D622)),Order_Form!$C:$Q,6,FALSE)),"")),"")</f>
        <v/>
      </c>
      <c r="H622" s="68" t="str">
        <f>IF(ISNUMBER(SMALL(Order_Form!$D:$D,1+($D622))),(VLOOKUP(SMALL(Order_Form!$D:$D,1+($D622)),Order_Form!$C:$Q,7,FALSE)),"")</f>
        <v/>
      </c>
      <c r="I622" s="61"/>
      <c r="J622" s="61"/>
      <c r="K622" s="61"/>
      <c r="L622" s="73" t="str">
        <f t="shared" si="131"/>
        <v/>
      </c>
      <c r="M622" s="64" t="str">
        <f t="shared" si="132"/>
        <v/>
      </c>
      <c r="N622" s="73" t="str">
        <f t="shared" si="123"/>
        <v/>
      </c>
      <c r="O622" s="73" t="str">
        <f t="shared" si="124"/>
        <v/>
      </c>
      <c r="P622" s="73" t="str">
        <f t="shared" si="125"/>
        <v/>
      </c>
      <c r="Q622" s="73" t="str">
        <f t="shared" si="126"/>
        <v/>
      </c>
      <c r="R622" s="73" t="str">
        <f t="shared" si="127"/>
        <v/>
      </c>
      <c r="S622" s="64" t="str">
        <f t="shared" si="133"/>
        <v/>
      </c>
      <c r="T622" s="107" t="str">
        <f t="shared" si="128"/>
        <v/>
      </c>
      <c r="U622" s="74" t="str">
        <f t="shared" si="129"/>
        <v/>
      </c>
      <c r="V622" s="74"/>
      <c r="W622" s="74"/>
      <c r="Z622" s="61">
        <f t="shared" si="130"/>
        <v>0</v>
      </c>
    </row>
    <row r="623" spans="2:26" ht="31.9" customHeight="1" x14ac:dyDescent="0.25">
      <c r="B623" s="61">
        <f t="shared" si="122"/>
        <v>0</v>
      </c>
      <c r="C623" s="61" t="str">
        <f t="shared" si="134"/>
        <v/>
      </c>
      <c r="D623" s="61">
        <v>609</v>
      </c>
      <c r="E623" s="61" t="str">
        <f>IF(ISNUMBER(SMALL(Order_Form!$D:$D,1+($D623))),(VLOOKUP(SMALL(Order_Form!$D:$D,1+($D623)),Order_Form!$C:$Q,3,FALSE)),"")</f>
        <v/>
      </c>
      <c r="G623" s="64" t="str">
        <f>IFERROR(IF(E623=2,$AF$1,IF(AND(ISNUMBER(SMALL(Order_Form!$D:$D,1+($D623))),VLOOKUP(SMALL(Order_Form!$D:$D,1+($D623)),Order_Form!$C:$Q,6,FALSE)&gt;0),(VLOOKUP(SMALL(Order_Form!$D:$D,1+($D623)),Order_Form!$C:$Q,6,FALSE)),"")),"")</f>
        <v/>
      </c>
      <c r="H623" s="68" t="str">
        <f>IF(ISNUMBER(SMALL(Order_Form!$D:$D,1+($D623))),(VLOOKUP(SMALL(Order_Form!$D:$D,1+($D623)),Order_Form!$C:$Q,7,FALSE)),"")</f>
        <v/>
      </c>
      <c r="I623" s="61"/>
      <c r="J623" s="61"/>
      <c r="K623" s="61"/>
      <c r="L623" s="73" t="str">
        <f t="shared" si="131"/>
        <v/>
      </c>
      <c r="M623" s="64" t="str">
        <f t="shared" si="132"/>
        <v/>
      </c>
      <c r="N623" s="73" t="str">
        <f t="shared" si="123"/>
        <v/>
      </c>
      <c r="O623" s="73" t="str">
        <f t="shared" si="124"/>
        <v/>
      </c>
      <c r="P623" s="73" t="str">
        <f t="shared" si="125"/>
        <v/>
      </c>
      <c r="Q623" s="73" t="str">
        <f t="shared" si="126"/>
        <v/>
      </c>
      <c r="R623" s="73" t="str">
        <f t="shared" si="127"/>
        <v/>
      </c>
      <c r="S623" s="64" t="str">
        <f t="shared" si="133"/>
        <v/>
      </c>
      <c r="T623" s="107" t="str">
        <f t="shared" si="128"/>
        <v/>
      </c>
      <c r="U623" s="74" t="str">
        <f t="shared" si="129"/>
        <v/>
      </c>
      <c r="V623" s="74"/>
      <c r="W623" s="74"/>
      <c r="Z623" s="61">
        <f t="shared" si="130"/>
        <v>0</v>
      </c>
    </row>
    <row r="624" spans="2:26" ht="31.9" customHeight="1" x14ac:dyDescent="0.25">
      <c r="B624" s="61">
        <f t="shared" si="122"/>
        <v>0</v>
      </c>
      <c r="C624" s="61" t="str">
        <f t="shared" si="134"/>
        <v/>
      </c>
      <c r="D624" s="61">
        <v>610</v>
      </c>
      <c r="E624" s="61" t="str">
        <f>IF(ISNUMBER(SMALL(Order_Form!$D:$D,1+($D624))),(VLOOKUP(SMALL(Order_Form!$D:$D,1+($D624)),Order_Form!$C:$Q,3,FALSE)),"")</f>
        <v/>
      </c>
      <c r="G624" s="64" t="str">
        <f>IFERROR(IF(E624=2,$AF$1,IF(AND(ISNUMBER(SMALL(Order_Form!$D:$D,1+($D624))),VLOOKUP(SMALL(Order_Form!$D:$D,1+($D624)),Order_Form!$C:$Q,6,FALSE)&gt;0),(VLOOKUP(SMALL(Order_Form!$D:$D,1+($D624)),Order_Form!$C:$Q,6,FALSE)),"")),"")</f>
        <v/>
      </c>
      <c r="H624" s="68" t="str">
        <f>IF(ISNUMBER(SMALL(Order_Form!$D:$D,1+($D624))),(VLOOKUP(SMALL(Order_Form!$D:$D,1+($D624)),Order_Form!$C:$Q,7,FALSE)),"")</f>
        <v/>
      </c>
      <c r="I624" s="61"/>
      <c r="J624" s="61"/>
      <c r="K624" s="61"/>
      <c r="L624" s="73" t="str">
        <f t="shared" si="131"/>
        <v/>
      </c>
      <c r="M624" s="64" t="str">
        <f t="shared" si="132"/>
        <v/>
      </c>
      <c r="N624" s="73" t="str">
        <f t="shared" si="123"/>
        <v/>
      </c>
      <c r="O624" s="73" t="str">
        <f t="shared" si="124"/>
        <v/>
      </c>
      <c r="P624" s="73" t="str">
        <f t="shared" si="125"/>
        <v/>
      </c>
      <c r="Q624" s="73" t="str">
        <f t="shared" si="126"/>
        <v/>
      </c>
      <c r="R624" s="73" t="str">
        <f t="shared" si="127"/>
        <v/>
      </c>
      <c r="S624" s="64" t="str">
        <f t="shared" si="133"/>
        <v/>
      </c>
      <c r="T624" s="107" t="str">
        <f t="shared" si="128"/>
        <v/>
      </c>
      <c r="U624" s="74" t="str">
        <f t="shared" si="129"/>
        <v/>
      </c>
      <c r="V624" s="74"/>
      <c r="W624" s="74"/>
      <c r="Z624" s="61">
        <f t="shared" si="130"/>
        <v>0</v>
      </c>
    </row>
    <row r="625" spans="2:26" ht="31.9" customHeight="1" x14ac:dyDescent="0.25">
      <c r="B625" s="61">
        <f t="shared" si="122"/>
        <v>0</v>
      </c>
      <c r="C625" s="61" t="str">
        <f t="shared" si="134"/>
        <v/>
      </c>
      <c r="D625" s="61">
        <v>611</v>
      </c>
      <c r="E625" s="61" t="str">
        <f>IF(ISNUMBER(SMALL(Order_Form!$D:$D,1+($D625))),(VLOOKUP(SMALL(Order_Form!$D:$D,1+($D625)),Order_Form!$C:$Q,3,FALSE)),"")</f>
        <v/>
      </c>
      <c r="G625" s="64" t="str">
        <f>IFERROR(IF(E625=2,$AF$1,IF(AND(ISNUMBER(SMALL(Order_Form!$D:$D,1+($D625))),VLOOKUP(SMALL(Order_Form!$D:$D,1+($D625)),Order_Form!$C:$Q,6,FALSE)&gt;0),(VLOOKUP(SMALL(Order_Form!$D:$D,1+($D625)),Order_Form!$C:$Q,6,FALSE)),"")),"")</f>
        <v/>
      </c>
      <c r="H625" s="68" t="str">
        <f>IF(ISNUMBER(SMALL(Order_Form!$D:$D,1+($D625))),(VLOOKUP(SMALL(Order_Form!$D:$D,1+($D625)),Order_Form!$C:$Q,7,FALSE)),"")</f>
        <v/>
      </c>
      <c r="I625" s="61"/>
      <c r="J625" s="61"/>
      <c r="K625" s="61"/>
      <c r="L625" s="73" t="str">
        <f t="shared" si="131"/>
        <v/>
      </c>
      <c r="M625" s="64" t="str">
        <f t="shared" si="132"/>
        <v/>
      </c>
      <c r="N625" s="73" t="str">
        <f t="shared" si="123"/>
        <v/>
      </c>
      <c r="O625" s="73" t="str">
        <f t="shared" si="124"/>
        <v/>
      </c>
      <c r="P625" s="73" t="str">
        <f t="shared" si="125"/>
        <v/>
      </c>
      <c r="Q625" s="73" t="str">
        <f t="shared" si="126"/>
        <v/>
      </c>
      <c r="R625" s="73" t="str">
        <f t="shared" si="127"/>
        <v/>
      </c>
      <c r="S625" s="64" t="str">
        <f t="shared" si="133"/>
        <v/>
      </c>
      <c r="T625" s="107" t="str">
        <f t="shared" si="128"/>
        <v/>
      </c>
      <c r="U625" s="74" t="str">
        <f t="shared" si="129"/>
        <v/>
      </c>
      <c r="V625" s="74"/>
      <c r="W625" s="74"/>
      <c r="Z625" s="61">
        <f t="shared" si="130"/>
        <v>0</v>
      </c>
    </row>
    <row r="626" spans="2:26" ht="31.9" customHeight="1" x14ac:dyDescent="0.25">
      <c r="B626" s="61">
        <f t="shared" si="122"/>
        <v>0</v>
      </c>
      <c r="C626" s="61" t="str">
        <f t="shared" si="134"/>
        <v/>
      </c>
      <c r="D626" s="61">
        <v>612</v>
      </c>
      <c r="E626" s="61" t="str">
        <f>IF(ISNUMBER(SMALL(Order_Form!$D:$D,1+($D626))),(VLOOKUP(SMALL(Order_Form!$D:$D,1+($D626)),Order_Form!$C:$Q,3,FALSE)),"")</f>
        <v/>
      </c>
      <c r="G626" s="64" t="str">
        <f>IFERROR(IF(E626=2,$AF$1,IF(AND(ISNUMBER(SMALL(Order_Form!$D:$D,1+($D626))),VLOOKUP(SMALL(Order_Form!$D:$D,1+($D626)),Order_Form!$C:$Q,6,FALSE)&gt;0),(VLOOKUP(SMALL(Order_Form!$D:$D,1+($D626)),Order_Form!$C:$Q,6,FALSE)),"")),"")</f>
        <v/>
      </c>
      <c r="H626" s="68" t="str">
        <f>IF(ISNUMBER(SMALL(Order_Form!$D:$D,1+($D626))),(VLOOKUP(SMALL(Order_Form!$D:$D,1+($D626)),Order_Form!$C:$Q,7,FALSE)),"")</f>
        <v/>
      </c>
      <c r="I626" s="61"/>
      <c r="J626" s="61"/>
      <c r="K626" s="61"/>
      <c r="L626" s="73" t="str">
        <f t="shared" si="131"/>
        <v/>
      </c>
      <c r="M626" s="64" t="str">
        <f t="shared" si="132"/>
        <v/>
      </c>
      <c r="N626" s="73" t="str">
        <f t="shared" si="123"/>
        <v/>
      </c>
      <c r="O626" s="73" t="str">
        <f t="shared" si="124"/>
        <v/>
      </c>
      <c r="P626" s="73" t="str">
        <f t="shared" si="125"/>
        <v/>
      </c>
      <c r="Q626" s="73" t="str">
        <f t="shared" si="126"/>
        <v/>
      </c>
      <c r="R626" s="73" t="str">
        <f t="shared" si="127"/>
        <v/>
      </c>
      <c r="S626" s="64" t="str">
        <f t="shared" si="133"/>
        <v/>
      </c>
      <c r="T626" s="107" t="str">
        <f t="shared" si="128"/>
        <v/>
      </c>
      <c r="U626" s="74" t="str">
        <f t="shared" si="129"/>
        <v/>
      </c>
      <c r="V626" s="74"/>
      <c r="W626" s="74"/>
      <c r="Z626" s="61">
        <f t="shared" si="130"/>
        <v>0</v>
      </c>
    </row>
    <row r="627" spans="2:26" ht="31.9" customHeight="1" x14ac:dyDescent="0.25">
      <c r="B627" s="61">
        <f t="shared" si="122"/>
        <v>0</v>
      </c>
      <c r="C627" s="61" t="str">
        <f t="shared" si="134"/>
        <v/>
      </c>
      <c r="D627" s="61">
        <v>613</v>
      </c>
      <c r="E627" s="61" t="str">
        <f>IF(ISNUMBER(SMALL(Order_Form!$D:$D,1+($D627))),(VLOOKUP(SMALL(Order_Form!$D:$D,1+($D627)),Order_Form!$C:$Q,3,FALSE)),"")</f>
        <v/>
      </c>
      <c r="G627" s="64" t="str">
        <f>IFERROR(IF(E627=2,$AF$1,IF(AND(ISNUMBER(SMALL(Order_Form!$D:$D,1+($D627))),VLOOKUP(SMALL(Order_Form!$D:$D,1+($D627)),Order_Form!$C:$Q,6,FALSE)&gt;0),(VLOOKUP(SMALL(Order_Form!$D:$D,1+($D627)),Order_Form!$C:$Q,6,FALSE)),"")),"")</f>
        <v/>
      </c>
      <c r="H627" s="68" t="str">
        <f>IF(ISNUMBER(SMALL(Order_Form!$D:$D,1+($D627))),(VLOOKUP(SMALL(Order_Form!$D:$D,1+($D627)),Order_Form!$C:$Q,7,FALSE)),"")</f>
        <v/>
      </c>
      <c r="I627" s="61"/>
      <c r="J627" s="61"/>
      <c r="K627" s="61"/>
      <c r="L627" s="73" t="str">
        <f t="shared" si="131"/>
        <v/>
      </c>
      <c r="M627" s="64" t="str">
        <f t="shared" si="132"/>
        <v/>
      </c>
      <c r="N627" s="73" t="str">
        <f t="shared" si="123"/>
        <v/>
      </c>
      <c r="O627" s="73" t="str">
        <f t="shared" si="124"/>
        <v/>
      </c>
      <c r="P627" s="73" t="str">
        <f t="shared" si="125"/>
        <v/>
      </c>
      <c r="Q627" s="73" t="str">
        <f t="shared" si="126"/>
        <v/>
      </c>
      <c r="R627" s="73" t="str">
        <f t="shared" si="127"/>
        <v/>
      </c>
      <c r="S627" s="64" t="str">
        <f t="shared" si="133"/>
        <v/>
      </c>
      <c r="T627" s="107" t="str">
        <f t="shared" si="128"/>
        <v/>
      </c>
      <c r="U627" s="74" t="str">
        <f t="shared" si="129"/>
        <v/>
      </c>
      <c r="V627" s="74"/>
      <c r="W627" s="74"/>
      <c r="Z627" s="61">
        <f t="shared" si="130"/>
        <v>0</v>
      </c>
    </row>
    <row r="628" spans="2:26" ht="31.9" customHeight="1" x14ac:dyDescent="0.25">
      <c r="B628" s="61">
        <f t="shared" si="122"/>
        <v>0</v>
      </c>
      <c r="C628" s="61" t="str">
        <f t="shared" si="134"/>
        <v/>
      </c>
      <c r="D628" s="61">
        <v>614</v>
      </c>
      <c r="E628" s="61" t="str">
        <f>IF(ISNUMBER(SMALL(Order_Form!$D:$D,1+($D628))),(VLOOKUP(SMALL(Order_Form!$D:$D,1+($D628)),Order_Form!$C:$Q,3,FALSE)),"")</f>
        <v/>
      </c>
      <c r="G628" s="64" t="str">
        <f>IFERROR(IF(E628=2,$AF$1,IF(AND(ISNUMBER(SMALL(Order_Form!$D:$D,1+($D628))),VLOOKUP(SMALL(Order_Form!$D:$D,1+($D628)),Order_Form!$C:$Q,6,FALSE)&gt;0),(VLOOKUP(SMALL(Order_Form!$D:$D,1+($D628)),Order_Form!$C:$Q,6,FALSE)),"")),"")</f>
        <v/>
      </c>
      <c r="H628" s="68" t="str">
        <f>IF(ISNUMBER(SMALL(Order_Form!$D:$D,1+($D628))),(VLOOKUP(SMALL(Order_Form!$D:$D,1+($D628)),Order_Form!$C:$Q,7,FALSE)),"")</f>
        <v/>
      </c>
      <c r="I628" s="61"/>
      <c r="J628" s="61"/>
      <c r="K628" s="61"/>
      <c r="L628" s="73" t="str">
        <f t="shared" si="131"/>
        <v/>
      </c>
      <c r="M628" s="64" t="str">
        <f t="shared" si="132"/>
        <v/>
      </c>
      <c r="N628" s="73" t="str">
        <f t="shared" si="123"/>
        <v/>
      </c>
      <c r="O628" s="73" t="str">
        <f t="shared" si="124"/>
        <v/>
      </c>
      <c r="P628" s="73" t="str">
        <f t="shared" si="125"/>
        <v/>
      </c>
      <c r="Q628" s="73" t="str">
        <f t="shared" si="126"/>
        <v/>
      </c>
      <c r="R628" s="73" t="str">
        <f t="shared" si="127"/>
        <v/>
      </c>
      <c r="S628" s="64" t="str">
        <f t="shared" si="133"/>
        <v/>
      </c>
      <c r="T628" s="107" t="str">
        <f t="shared" si="128"/>
        <v/>
      </c>
      <c r="U628" s="74" t="str">
        <f t="shared" si="129"/>
        <v/>
      </c>
      <c r="V628" s="74"/>
      <c r="W628" s="74"/>
      <c r="Z628" s="61">
        <f t="shared" si="130"/>
        <v>0</v>
      </c>
    </row>
    <row r="629" spans="2:26" ht="31.9" customHeight="1" x14ac:dyDescent="0.25">
      <c r="B629" s="61">
        <f t="shared" si="122"/>
        <v>0</v>
      </c>
      <c r="C629" s="61" t="str">
        <f t="shared" si="134"/>
        <v/>
      </c>
      <c r="D629" s="61">
        <v>615</v>
      </c>
      <c r="E629" s="61" t="str">
        <f>IF(ISNUMBER(SMALL(Order_Form!$D:$D,1+($D629))),(VLOOKUP(SMALL(Order_Form!$D:$D,1+($D629)),Order_Form!$C:$Q,3,FALSE)),"")</f>
        <v/>
      </c>
      <c r="G629" s="64" t="str">
        <f>IFERROR(IF(E629=2,$AF$1,IF(AND(ISNUMBER(SMALL(Order_Form!$D:$D,1+($D629))),VLOOKUP(SMALL(Order_Form!$D:$D,1+($D629)),Order_Form!$C:$Q,6,FALSE)&gt;0),(VLOOKUP(SMALL(Order_Form!$D:$D,1+($D629)),Order_Form!$C:$Q,6,FALSE)),"")),"")</f>
        <v/>
      </c>
      <c r="H629" s="68" t="str">
        <f>IF(ISNUMBER(SMALL(Order_Form!$D:$D,1+($D629))),(VLOOKUP(SMALL(Order_Form!$D:$D,1+($D629)),Order_Form!$C:$Q,7,FALSE)),"")</f>
        <v/>
      </c>
      <c r="I629" s="61"/>
      <c r="J629" s="61"/>
      <c r="K629" s="61"/>
      <c r="L629" s="73" t="str">
        <f t="shared" si="131"/>
        <v/>
      </c>
      <c r="M629" s="64" t="str">
        <f t="shared" si="132"/>
        <v/>
      </c>
      <c r="N629" s="73" t="str">
        <f t="shared" si="123"/>
        <v/>
      </c>
      <c r="O629" s="73" t="str">
        <f t="shared" si="124"/>
        <v/>
      </c>
      <c r="P629" s="73" t="str">
        <f t="shared" si="125"/>
        <v/>
      </c>
      <c r="Q629" s="73" t="str">
        <f t="shared" si="126"/>
        <v/>
      </c>
      <c r="R629" s="73" t="str">
        <f t="shared" si="127"/>
        <v/>
      </c>
      <c r="S629" s="64" t="str">
        <f t="shared" si="133"/>
        <v/>
      </c>
      <c r="T629" s="107" t="str">
        <f t="shared" si="128"/>
        <v/>
      </c>
      <c r="U629" s="74" t="str">
        <f t="shared" si="129"/>
        <v/>
      </c>
      <c r="V629" s="74"/>
      <c r="W629" s="74"/>
      <c r="Z629" s="61">
        <f t="shared" si="130"/>
        <v>0</v>
      </c>
    </row>
    <row r="630" spans="2:26" ht="31.9" customHeight="1" x14ac:dyDescent="0.25">
      <c r="B630" s="61">
        <f t="shared" si="122"/>
        <v>0</v>
      </c>
      <c r="C630" s="61" t="str">
        <f t="shared" si="134"/>
        <v/>
      </c>
      <c r="D630" s="61">
        <v>616</v>
      </c>
      <c r="E630" s="61" t="str">
        <f>IF(ISNUMBER(SMALL(Order_Form!$D:$D,1+($D630))),(VLOOKUP(SMALL(Order_Form!$D:$D,1+($D630)),Order_Form!$C:$Q,3,FALSE)),"")</f>
        <v/>
      </c>
      <c r="G630" s="64" t="str">
        <f>IFERROR(IF(E630=2,$AF$1,IF(AND(ISNUMBER(SMALL(Order_Form!$D:$D,1+($D630))),VLOOKUP(SMALL(Order_Form!$D:$D,1+($D630)),Order_Form!$C:$Q,6,FALSE)&gt;0),(VLOOKUP(SMALL(Order_Form!$D:$D,1+($D630)),Order_Form!$C:$Q,6,FALSE)),"")),"")</f>
        <v/>
      </c>
      <c r="H630" s="68" t="str">
        <f>IF(ISNUMBER(SMALL(Order_Form!$D:$D,1+($D630))),(VLOOKUP(SMALL(Order_Form!$D:$D,1+($D630)),Order_Form!$C:$Q,7,FALSE)),"")</f>
        <v/>
      </c>
      <c r="I630" s="61"/>
      <c r="J630" s="61"/>
      <c r="K630" s="61"/>
      <c r="L630" s="73" t="str">
        <f t="shared" si="131"/>
        <v/>
      </c>
      <c r="M630" s="64" t="str">
        <f t="shared" si="132"/>
        <v/>
      </c>
      <c r="N630" s="73" t="str">
        <f t="shared" si="123"/>
        <v/>
      </c>
      <c r="O630" s="73" t="str">
        <f t="shared" si="124"/>
        <v/>
      </c>
      <c r="P630" s="73" t="str">
        <f t="shared" si="125"/>
        <v/>
      </c>
      <c r="Q630" s="73" t="str">
        <f t="shared" si="126"/>
        <v/>
      </c>
      <c r="R630" s="73" t="str">
        <f t="shared" si="127"/>
        <v/>
      </c>
      <c r="S630" s="64" t="str">
        <f t="shared" si="133"/>
        <v/>
      </c>
      <c r="T630" s="107" t="str">
        <f t="shared" si="128"/>
        <v/>
      </c>
      <c r="U630" s="74" t="str">
        <f t="shared" si="129"/>
        <v/>
      </c>
      <c r="V630" s="74"/>
      <c r="W630" s="74"/>
      <c r="Z630" s="61">
        <f t="shared" si="130"/>
        <v>0</v>
      </c>
    </row>
    <row r="631" spans="2:26" ht="31.9" customHeight="1" x14ac:dyDescent="0.25">
      <c r="B631" s="61">
        <f t="shared" si="122"/>
        <v>0</v>
      </c>
      <c r="C631" s="61" t="str">
        <f t="shared" si="134"/>
        <v/>
      </c>
      <c r="D631" s="61">
        <v>617</v>
      </c>
      <c r="E631" s="61" t="str">
        <f>IF(ISNUMBER(SMALL(Order_Form!$D:$D,1+($D631))),(VLOOKUP(SMALL(Order_Form!$D:$D,1+($D631)),Order_Form!$C:$Q,3,FALSE)),"")</f>
        <v/>
      </c>
      <c r="G631" s="64" t="str">
        <f>IFERROR(IF(E631=2,$AF$1,IF(AND(ISNUMBER(SMALL(Order_Form!$D:$D,1+($D631))),VLOOKUP(SMALL(Order_Form!$D:$D,1+($D631)),Order_Form!$C:$Q,6,FALSE)&gt;0),(VLOOKUP(SMALL(Order_Form!$D:$D,1+($D631)),Order_Form!$C:$Q,6,FALSE)),"")),"")</f>
        <v/>
      </c>
      <c r="H631" s="68" t="str">
        <f>IF(ISNUMBER(SMALL(Order_Form!$D:$D,1+($D631))),(VLOOKUP(SMALL(Order_Form!$D:$D,1+($D631)),Order_Form!$C:$Q,7,FALSE)),"")</f>
        <v/>
      </c>
      <c r="I631" s="61"/>
      <c r="J631" s="61"/>
      <c r="K631" s="61"/>
      <c r="L631" s="73" t="str">
        <f t="shared" si="131"/>
        <v/>
      </c>
      <c r="M631" s="64" t="str">
        <f t="shared" si="132"/>
        <v/>
      </c>
      <c r="N631" s="73" t="str">
        <f t="shared" si="123"/>
        <v/>
      </c>
      <c r="O631" s="73" t="str">
        <f t="shared" si="124"/>
        <v/>
      </c>
      <c r="P631" s="73" t="str">
        <f t="shared" si="125"/>
        <v/>
      </c>
      <c r="Q631" s="73" t="str">
        <f t="shared" si="126"/>
        <v/>
      </c>
      <c r="R631" s="73" t="str">
        <f t="shared" si="127"/>
        <v/>
      </c>
      <c r="S631" s="64" t="str">
        <f t="shared" si="133"/>
        <v/>
      </c>
      <c r="T631" s="107" t="str">
        <f t="shared" si="128"/>
        <v/>
      </c>
      <c r="U631" s="74" t="str">
        <f t="shared" si="129"/>
        <v/>
      </c>
      <c r="V631" s="74"/>
      <c r="W631" s="74"/>
      <c r="Z631" s="61">
        <f t="shared" si="130"/>
        <v>0</v>
      </c>
    </row>
    <row r="632" spans="2:26" ht="31.9" customHeight="1" x14ac:dyDescent="0.25">
      <c r="B632" s="61">
        <f t="shared" si="122"/>
        <v>0</v>
      </c>
      <c r="C632" s="61" t="str">
        <f t="shared" si="134"/>
        <v/>
      </c>
      <c r="D632" s="61">
        <v>618</v>
      </c>
      <c r="E632" s="61" t="str">
        <f>IF(ISNUMBER(SMALL(Order_Form!$D:$D,1+($D632))),(VLOOKUP(SMALL(Order_Form!$D:$D,1+($D632)),Order_Form!$C:$Q,3,FALSE)),"")</f>
        <v/>
      </c>
      <c r="G632" s="64" t="str">
        <f>IFERROR(IF(E632=2,$AF$1,IF(AND(ISNUMBER(SMALL(Order_Form!$D:$D,1+($D632))),VLOOKUP(SMALL(Order_Form!$D:$D,1+($D632)),Order_Form!$C:$Q,6,FALSE)&gt;0),(VLOOKUP(SMALL(Order_Form!$D:$D,1+($D632)),Order_Form!$C:$Q,6,FALSE)),"")),"")</f>
        <v/>
      </c>
      <c r="H632" s="68" t="str">
        <f>IF(ISNUMBER(SMALL(Order_Form!$D:$D,1+($D632))),(VLOOKUP(SMALL(Order_Form!$D:$D,1+($D632)),Order_Form!$C:$Q,7,FALSE)),"")</f>
        <v/>
      </c>
      <c r="I632" s="61"/>
      <c r="J632" s="61"/>
      <c r="K632" s="61"/>
      <c r="L632" s="73" t="str">
        <f t="shared" si="131"/>
        <v/>
      </c>
      <c r="M632" s="64" t="str">
        <f t="shared" si="132"/>
        <v/>
      </c>
      <c r="N632" s="73" t="str">
        <f t="shared" si="123"/>
        <v/>
      </c>
      <c r="O632" s="73" t="str">
        <f t="shared" si="124"/>
        <v/>
      </c>
      <c r="P632" s="73" t="str">
        <f t="shared" si="125"/>
        <v/>
      </c>
      <c r="Q632" s="73" t="str">
        <f t="shared" si="126"/>
        <v/>
      </c>
      <c r="R632" s="73" t="str">
        <f t="shared" si="127"/>
        <v/>
      </c>
      <c r="S632" s="64" t="str">
        <f t="shared" si="133"/>
        <v/>
      </c>
      <c r="T632" s="107" t="str">
        <f t="shared" si="128"/>
        <v/>
      </c>
      <c r="U632" s="74" t="str">
        <f t="shared" si="129"/>
        <v/>
      </c>
      <c r="V632" s="74"/>
      <c r="W632" s="74"/>
      <c r="Z632" s="61">
        <f t="shared" si="130"/>
        <v>0</v>
      </c>
    </row>
    <row r="633" spans="2:26" ht="31.9" customHeight="1" x14ac:dyDescent="0.25">
      <c r="B633" s="61">
        <f t="shared" si="122"/>
        <v>0</v>
      </c>
      <c r="C633" s="61" t="str">
        <f t="shared" si="134"/>
        <v/>
      </c>
      <c r="D633" s="61">
        <v>619</v>
      </c>
      <c r="E633" s="61" t="str">
        <f>IF(ISNUMBER(SMALL(Order_Form!$D:$D,1+($D633))),(VLOOKUP(SMALL(Order_Form!$D:$D,1+($D633)),Order_Form!$C:$Q,3,FALSE)),"")</f>
        <v/>
      </c>
      <c r="G633" s="64" t="str">
        <f>IFERROR(IF(E633=2,$AF$1,IF(AND(ISNUMBER(SMALL(Order_Form!$D:$D,1+($D633))),VLOOKUP(SMALL(Order_Form!$D:$D,1+($D633)),Order_Form!$C:$Q,6,FALSE)&gt;0),(VLOOKUP(SMALL(Order_Form!$D:$D,1+($D633)),Order_Form!$C:$Q,6,FALSE)),"")),"")</f>
        <v/>
      </c>
      <c r="H633" s="68" t="str">
        <f>IF(ISNUMBER(SMALL(Order_Form!$D:$D,1+($D633))),(VLOOKUP(SMALL(Order_Form!$D:$D,1+($D633)),Order_Form!$C:$Q,7,FALSE)),"")</f>
        <v/>
      </c>
      <c r="I633" s="61"/>
      <c r="J633" s="61"/>
      <c r="K633" s="61"/>
      <c r="L633" s="73" t="str">
        <f t="shared" si="131"/>
        <v/>
      </c>
      <c r="M633" s="64" t="str">
        <f t="shared" si="132"/>
        <v/>
      </c>
      <c r="N633" s="73" t="str">
        <f t="shared" si="123"/>
        <v/>
      </c>
      <c r="O633" s="73" t="str">
        <f t="shared" si="124"/>
        <v/>
      </c>
      <c r="P633" s="73" t="str">
        <f t="shared" si="125"/>
        <v/>
      </c>
      <c r="Q633" s="73" t="str">
        <f t="shared" si="126"/>
        <v/>
      </c>
      <c r="R633" s="73" t="str">
        <f t="shared" si="127"/>
        <v/>
      </c>
      <c r="S633" s="64" t="str">
        <f t="shared" si="133"/>
        <v/>
      </c>
      <c r="T633" s="107" t="str">
        <f t="shared" si="128"/>
        <v/>
      </c>
      <c r="U633" s="74" t="str">
        <f t="shared" si="129"/>
        <v/>
      </c>
      <c r="V633" s="74"/>
      <c r="W633" s="74"/>
      <c r="Z633" s="61">
        <f t="shared" si="130"/>
        <v>0</v>
      </c>
    </row>
    <row r="634" spans="2:26" ht="31.9" customHeight="1" x14ac:dyDescent="0.25">
      <c r="B634" s="61">
        <f t="shared" si="122"/>
        <v>0</v>
      </c>
      <c r="C634" s="61" t="str">
        <f t="shared" si="134"/>
        <v/>
      </c>
      <c r="D634" s="61">
        <v>620</v>
      </c>
      <c r="E634" s="61" t="str">
        <f>IF(ISNUMBER(SMALL(Order_Form!$D:$D,1+($D634))),(VLOOKUP(SMALL(Order_Form!$D:$D,1+($D634)),Order_Form!$C:$Q,3,FALSE)),"")</f>
        <v/>
      </c>
      <c r="G634" s="64" t="str">
        <f>IFERROR(IF(E634=2,$AF$1,IF(AND(ISNUMBER(SMALL(Order_Form!$D:$D,1+($D634))),VLOOKUP(SMALL(Order_Form!$D:$D,1+($D634)),Order_Form!$C:$Q,6,FALSE)&gt;0),(VLOOKUP(SMALL(Order_Form!$D:$D,1+($D634)),Order_Form!$C:$Q,6,FALSE)),"")),"")</f>
        <v/>
      </c>
      <c r="H634" s="68" t="str">
        <f>IF(ISNUMBER(SMALL(Order_Form!$D:$D,1+($D634))),(VLOOKUP(SMALL(Order_Form!$D:$D,1+($D634)),Order_Form!$C:$Q,7,FALSE)),"")</f>
        <v/>
      </c>
      <c r="I634" s="61"/>
      <c r="J634" s="61"/>
      <c r="K634" s="61"/>
      <c r="L634" s="73" t="str">
        <f t="shared" si="131"/>
        <v/>
      </c>
      <c r="M634" s="64" t="str">
        <f t="shared" si="132"/>
        <v/>
      </c>
      <c r="N634" s="73" t="str">
        <f t="shared" si="123"/>
        <v/>
      </c>
      <c r="O634" s="73" t="str">
        <f t="shared" si="124"/>
        <v/>
      </c>
      <c r="P634" s="73" t="str">
        <f t="shared" si="125"/>
        <v/>
      </c>
      <c r="Q634" s="73" t="str">
        <f t="shared" si="126"/>
        <v/>
      </c>
      <c r="R634" s="73" t="str">
        <f t="shared" si="127"/>
        <v/>
      </c>
      <c r="S634" s="64" t="str">
        <f t="shared" si="133"/>
        <v/>
      </c>
      <c r="T634" s="107" t="str">
        <f t="shared" si="128"/>
        <v/>
      </c>
      <c r="U634" s="74" t="str">
        <f t="shared" si="129"/>
        <v/>
      </c>
      <c r="V634" s="74"/>
      <c r="W634" s="74"/>
      <c r="Z634" s="61">
        <f t="shared" si="130"/>
        <v>0</v>
      </c>
    </row>
    <row r="635" spans="2:26" ht="31.9" customHeight="1" x14ac:dyDescent="0.25">
      <c r="B635" s="61">
        <f t="shared" si="122"/>
        <v>0</v>
      </c>
      <c r="C635" s="61" t="str">
        <f t="shared" si="134"/>
        <v/>
      </c>
      <c r="D635" s="61">
        <v>621</v>
      </c>
      <c r="E635" s="61" t="str">
        <f>IF(ISNUMBER(SMALL(Order_Form!$D:$D,1+($D635))),(VLOOKUP(SMALL(Order_Form!$D:$D,1+($D635)),Order_Form!$C:$Q,3,FALSE)),"")</f>
        <v/>
      </c>
      <c r="G635" s="64" t="str">
        <f>IFERROR(IF(E635=2,$AF$1,IF(AND(ISNUMBER(SMALL(Order_Form!$D:$D,1+($D635))),VLOOKUP(SMALL(Order_Form!$D:$D,1+($D635)),Order_Form!$C:$Q,6,FALSE)&gt;0),(VLOOKUP(SMALL(Order_Form!$D:$D,1+($D635)),Order_Form!$C:$Q,6,FALSE)),"")),"")</f>
        <v/>
      </c>
      <c r="H635" s="68" t="str">
        <f>IF(ISNUMBER(SMALL(Order_Form!$D:$D,1+($D635))),(VLOOKUP(SMALL(Order_Form!$D:$D,1+($D635)),Order_Form!$C:$Q,7,FALSE)),"")</f>
        <v/>
      </c>
      <c r="I635" s="61"/>
      <c r="J635" s="61"/>
      <c r="K635" s="61"/>
      <c r="L635" s="73" t="str">
        <f t="shared" si="131"/>
        <v/>
      </c>
      <c r="M635" s="64" t="str">
        <f t="shared" si="132"/>
        <v/>
      </c>
      <c r="N635" s="73" t="str">
        <f t="shared" si="123"/>
        <v/>
      </c>
      <c r="O635" s="73" t="str">
        <f t="shared" si="124"/>
        <v/>
      </c>
      <c r="P635" s="73" t="str">
        <f t="shared" si="125"/>
        <v/>
      </c>
      <c r="Q635" s="73" t="str">
        <f t="shared" si="126"/>
        <v/>
      </c>
      <c r="R635" s="73" t="str">
        <f t="shared" si="127"/>
        <v/>
      </c>
      <c r="S635" s="64" t="str">
        <f t="shared" si="133"/>
        <v/>
      </c>
      <c r="T635" s="107" t="str">
        <f t="shared" si="128"/>
        <v/>
      </c>
      <c r="U635" s="74" t="str">
        <f t="shared" si="129"/>
        <v/>
      </c>
      <c r="V635" s="74"/>
      <c r="W635" s="74"/>
      <c r="Z635" s="61">
        <f t="shared" si="130"/>
        <v>0</v>
      </c>
    </row>
    <row r="636" spans="2:26" ht="31.9" customHeight="1" x14ac:dyDescent="0.25">
      <c r="B636" s="61">
        <f t="shared" si="122"/>
        <v>0</v>
      </c>
      <c r="C636" s="61" t="str">
        <f t="shared" si="134"/>
        <v/>
      </c>
      <c r="D636" s="61">
        <v>622</v>
      </c>
      <c r="E636" s="61" t="str">
        <f>IF(ISNUMBER(SMALL(Order_Form!$D:$D,1+($D636))),(VLOOKUP(SMALL(Order_Form!$D:$D,1+($D636)),Order_Form!$C:$Q,3,FALSE)),"")</f>
        <v/>
      </c>
      <c r="G636" s="64" t="str">
        <f>IFERROR(IF(E636=2,$AF$1,IF(AND(ISNUMBER(SMALL(Order_Form!$D:$D,1+($D636))),VLOOKUP(SMALL(Order_Form!$D:$D,1+($D636)),Order_Form!$C:$Q,6,FALSE)&gt;0),(VLOOKUP(SMALL(Order_Form!$D:$D,1+($D636)),Order_Form!$C:$Q,6,FALSE)),"")),"")</f>
        <v/>
      </c>
      <c r="H636" s="68" t="str">
        <f>IF(ISNUMBER(SMALL(Order_Form!$D:$D,1+($D636))),(VLOOKUP(SMALL(Order_Form!$D:$D,1+($D636)),Order_Form!$C:$Q,7,FALSE)),"")</f>
        <v/>
      </c>
      <c r="I636" s="61"/>
      <c r="J636" s="61"/>
      <c r="K636" s="61"/>
      <c r="L636" s="73" t="str">
        <f t="shared" si="131"/>
        <v/>
      </c>
      <c r="M636" s="64" t="str">
        <f t="shared" si="132"/>
        <v/>
      </c>
      <c r="N636" s="73" t="str">
        <f t="shared" si="123"/>
        <v/>
      </c>
      <c r="O636" s="73" t="str">
        <f t="shared" si="124"/>
        <v/>
      </c>
      <c r="P636" s="73" t="str">
        <f t="shared" si="125"/>
        <v/>
      </c>
      <c r="Q636" s="73" t="str">
        <f t="shared" si="126"/>
        <v/>
      </c>
      <c r="R636" s="73" t="str">
        <f t="shared" si="127"/>
        <v/>
      </c>
      <c r="S636" s="64" t="str">
        <f t="shared" si="133"/>
        <v/>
      </c>
      <c r="T636" s="107" t="str">
        <f t="shared" si="128"/>
        <v/>
      </c>
      <c r="U636" s="74" t="str">
        <f t="shared" si="129"/>
        <v/>
      </c>
      <c r="V636" s="74"/>
      <c r="W636" s="74"/>
      <c r="Z636" s="61">
        <f t="shared" si="130"/>
        <v>0</v>
      </c>
    </row>
    <row r="637" spans="2:26" ht="31.9" customHeight="1" x14ac:dyDescent="0.25">
      <c r="B637" s="61">
        <f t="shared" si="122"/>
        <v>0</v>
      </c>
      <c r="C637" s="61" t="str">
        <f t="shared" si="134"/>
        <v/>
      </c>
      <c r="D637" s="61">
        <v>623</v>
      </c>
      <c r="E637" s="61" t="str">
        <f>IF(ISNUMBER(SMALL(Order_Form!$D:$D,1+($D637))),(VLOOKUP(SMALL(Order_Form!$D:$D,1+($D637)),Order_Form!$C:$Q,3,FALSE)),"")</f>
        <v/>
      </c>
      <c r="G637" s="64" t="str">
        <f>IFERROR(IF(E637=2,$AF$1,IF(AND(ISNUMBER(SMALL(Order_Form!$D:$D,1+($D637))),VLOOKUP(SMALL(Order_Form!$D:$D,1+($D637)),Order_Form!$C:$Q,6,FALSE)&gt;0),(VLOOKUP(SMALL(Order_Form!$D:$D,1+($D637)),Order_Form!$C:$Q,6,FALSE)),"")),"")</f>
        <v/>
      </c>
      <c r="H637" s="68" t="str">
        <f>IF(ISNUMBER(SMALL(Order_Form!$D:$D,1+($D637))),(VLOOKUP(SMALL(Order_Form!$D:$D,1+($D637)),Order_Form!$C:$Q,7,FALSE)),"")</f>
        <v/>
      </c>
      <c r="I637" s="61"/>
      <c r="J637" s="61"/>
      <c r="K637" s="61"/>
      <c r="L637" s="73" t="str">
        <f t="shared" si="131"/>
        <v/>
      </c>
      <c r="M637" s="64" t="str">
        <f t="shared" si="132"/>
        <v/>
      </c>
      <c r="N637" s="73" t="str">
        <f t="shared" si="123"/>
        <v/>
      </c>
      <c r="O637" s="73" t="str">
        <f t="shared" si="124"/>
        <v/>
      </c>
      <c r="P637" s="73" t="str">
        <f t="shared" si="125"/>
        <v/>
      </c>
      <c r="Q637" s="73" t="str">
        <f t="shared" si="126"/>
        <v/>
      </c>
      <c r="R637" s="73" t="str">
        <f t="shared" si="127"/>
        <v/>
      </c>
      <c r="S637" s="64" t="str">
        <f t="shared" si="133"/>
        <v/>
      </c>
      <c r="T637" s="107" t="str">
        <f t="shared" si="128"/>
        <v/>
      </c>
      <c r="U637" s="74" t="str">
        <f t="shared" si="129"/>
        <v/>
      </c>
      <c r="V637" s="74"/>
      <c r="W637" s="74"/>
      <c r="Z637" s="61">
        <f t="shared" si="130"/>
        <v>0</v>
      </c>
    </row>
    <row r="638" spans="2:26" ht="31.9" customHeight="1" x14ac:dyDescent="0.25">
      <c r="B638" s="61">
        <f t="shared" si="122"/>
        <v>0</v>
      </c>
      <c r="C638" s="61" t="str">
        <f t="shared" si="134"/>
        <v/>
      </c>
      <c r="D638" s="61">
        <v>624</v>
      </c>
      <c r="E638" s="61" t="str">
        <f>IF(ISNUMBER(SMALL(Order_Form!$D:$D,1+($D638))),(VLOOKUP(SMALL(Order_Form!$D:$D,1+($D638)),Order_Form!$C:$Q,3,FALSE)),"")</f>
        <v/>
      </c>
      <c r="G638" s="64" t="str">
        <f>IFERROR(IF(E638=2,$AF$1,IF(AND(ISNUMBER(SMALL(Order_Form!$D:$D,1+($D638))),VLOOKUP(SMALL(Order_Form!$D:$D,1+($D638)),Order_Form!$C:$Q,6,FALSE)&gt;0),(VLOOKUP(SMALL(Order_Form!$D:$D,1+($D638)),Order_Form!$C:$Q,6,FALSE)),"")),"")</f>
        <v/>
      </c>
      <c r="H638" s="68" t="str">
        <f>IF(ISNUMBER(SMALL(Order_Form!$D:$D,1+($D638))),(VLOOKUP(SMALL(Order_Form!$D:$D,1+($D638)),Order_Form!$C:$Q,7,FALSE)),"")</f>
        <v/>
      </c>
      <c r="I638" s="61"/>
      <c r="J638" s="61"/>
      <c r="K638" s="61"/>
      <c r="L638" s="73" t="str">
        <f t="shared" si="131"/>
        <v/>
      </c>
      <c r="M638" s="64" t="str">
        <f t="shared" si="132"/>
        <v/>
      </c>
      <c r="N638" s="73" t="str">
        <f t="shared" si="123"/>
        <v/>
      </c>
      <c r="O638" s="73" t="str">
        <f t="shared" si="124"/>
        <v/>
      </c>
      <c r="P638" s="73" t="str">
        <f t="shared" si="125"/>
        <v/>
      </c>
      <c r="Q638" s="73" t="str">
        <f t="shared" si="126"/>
        <v/>
      </c>
      <c r="R638" s="73" t="str">
        <f t="shared" si="127"/>
        <v/>
      </c>
      <c r="S638" s="64" t="str">
        <f t="shared" si="133"/>
        <v/>
      </c>
      <c r="T638" s="107" t="str">
        <f t="shared" si="128"/>
        <v/>
      </c>
      <c r="U638" s="74" t="str">
        <f t="shared" si="129"/>
        <v/>
      </c>
      <c r="V638" s="74"/>
      <c r="W638" s="74"/>
      <c r="Z638" s="61">
        <f t="shared" si="130"/>
        <v>0</v>
      </c>
    </row>
    <row r="639" spans="2:26" ht="31.9" customHeight="1" x14ac:dyDescent="0.25">
      <c r="B639" s="61">
        <f t="shared" si="122"/>
        <v>0</v>
      </c>
      <c r="C639" s="61" t="str">
        <f t="shared" si="134"/>
        <v/>
      </c>
      <c r="D639" s="61">
        <v>625</v>
      </c>
      <c r="E639" s="61" t="str">
        <f>IF(ISNUMBER(SMALL(Order_Form!$D:$D,1+($D639))),(VLOOKUP(SMALL(Order_Form!$D:$D,1+($D639)),Order_Form!$C:$Q,3,FALSE)),"")</f>
        <v/>
      </c>
      <c r="G639" s="64" t="str">
        <f>IFERROR(IF(E639=2,$AF$1,IF(AND(ISNUMBER(SMALL(Order_Form!$D:$D,1+($D639))),VLOOKUP(SMALL(Order_Form!$D:$D,1+($D639)),Order_Form!$C:$Q,6,FALSE)&gt;0),(VLOOKUP(SMALL(Order_Form!$D:$D,1+($D639)),Order_Form!$C:$Q,6,FALSE)),"")),"")</f>
        <v/>
      </c>
      <c r="H639" s="68" t="str">
        <f>IF(ISNUMBER(SMALL(Order_Form!$D:$D,1+($D639))),(VLOOKUP(SMALL(Order_Form!$D:$D,1+($D639)),Order_Form!$C:$Q,7,FALSE)),"")</f>
        <v/>
      </c>
      <c r="I639" s="61"/>
      <c r="J639" s="61"/>
      <c r="K639" s="61"/>
      <c r="L639" s="73" t="str">
        <f t="shared" si="131"/>
        <v/>
      </c>
      <c r="M639" s="64" t="str">
        <f t="shared" si="132"/>
        <v/>
      </c>
      <c r="N639" s="73" t="str">
        <f t="shared" si="123"/>
        <v/>
      </c>
      <c r="O639" s="73" t="str">
        <f t="shared" si="124"/>
        <v/>
      </c>
      <c r="P639" s="73" t="str">
        <f t="shared" si="125"/>
        <v/>
      </c>
      <c r="Q639" s="73" t="str">
        <f t="shared" si="126"/>
        <v/>
      </c>
      <c r="R639" s="73" t="str">
        <f t="shared" si="127"/>
        <v/>
      </c>
      <c r="S639" s="64" t="str">
        <f t="shared" si="133"/>
        <v/>
      </c>
      <c r="T639" s="107" t="str">
        <f t="shared" si="128"/>
        <v/>
      </c>
      <c r="U639" s="74" t="str">
        <f t="shared" si="129"/>
        <v/>
      </c>
      <c r="V639" s="74"/>
      <c r="W639" s="74"/>
      <c r="Z639" s="61">
        <f t="shared" si="130"/>
        <v>0</v>
      </c>
    </row>
    <row r="640" spans="2:26" ht="31.9" customHeight="1" x14ac:dyDescent="0.25">
      <c r="B640" s="61">
        <f t="shared" si="122"/>
        <v>0</v>
      </c>
      <c r="C640" s="61" t="str">
        <f t="shared" si="134"/>
        <v/>
      </c>
      <c r="D640" s="61">
        <v>626</v>
      </c>
      <c r="E640" s="61" t="str">
        <f>IF(ISNUMBER(SMALL(Order_Form!$D:$D,1+($D640))),(VLOOKUP(SMALL(Order_Form!$D:$D,1+($D640)),Order_Form!$C:$Q,3,FALSE)),"")</f>
        <v/>
      </c>
      <c r="G640" s="64" t="str">
        <f>IFERROR(IF(E640=2,$AF$1,IF(AND(ISNUMBER(SMALL(Order_Form!$D:$D,1+($D640))),VLOOKUP(SMALL(Order_Form!$D:$D,1+($D640)),Order_Form!$C:$Q,6,FALSE)&gt;0),(VLOOKUP(SMALL(Order_Form!$D:$D,1+($D640)),Order_Form!$C:$Q,6,FALSE)),"")),"")</f>
        <v/>
      </c>
      <c r="H640" s="68" t="str">
        <f>IF(ISNUMBER(SMALL(Order_Form!$D:$D,1+($D640))),(VLOOKUP(SMALL(Order_Form!$D:$D,1+($D640)),Order_Form!$C:$Q,7,FALSE)),"")</f>
        <v/>
      </c>
      <c r="I640" s="61"/>
      <c r="J640" s="61"/>
      <c r="K640" s="61"/>
      <c r="L640" s="73" t="str">
        <f t="shared" si="131"/>
        <v/>
      </c>
      <c r="M640" s="64" t="str">
        <f t="shared" si="132"/>
        <v/>
      </c>
      <c r="N640" s="73" t="str">
        <f t="shared" si="123"/>
        <v/>
      </c>
      <c r="O640" s="73" t="str">
        <f t="shared" si="124"/>
        <v/>
      </c>
      <c r="P640" s="73" t="str">
        <f t="shared" si="125"/>
        <v/>
      </c>
      <c r="Q640" s="73" t="str">
        <f t="shared" si="126"/>
        <v/>
      </c>
      <c r="R640" s="73" t="str">
        <f t="shared" si="127"/>
        <v/>
      </c>
      <c r="S640" s="64" t="str">
        <f t="shared" si="133"/>
        <v/>
      </c>
      <c r="T640" s="107" t="str">
        <f t="shared" si="128"/>
        <v/>
      </c>
      <c r="U640" s="74" t="str">
        <f t="shared" si="129"/>
        <v/>
      </c>
      <c r="V640" s="74"/>
      <c r="W640" s="74"/>
      <c r="Z640" s="61">
        <f t="shared" si="130"/>
        <v>0</v>
      </c>
    </row>
    <row r="641" spans="2:26" ht="31.9" customHeight="1" x14ac:dyDescent="0.25">
      <c r="B641" s="61">
        <f t="shared" si="122"/>
        <v>0</v>
      </c>
      <c r="C641" s="61" t="str">
        <f t="shared" si="134"/>
        <v/>
      </c>
      <c r="D641" s="61">
        <v>627</v>
      </c>
      <c r="E641" s="61" t="str">
        <f>IF(ISNUMBER(SMALL(Order_Form!$D:$D,1+($D641))),(VLOOKUP(SMALL(Order_Form!$D:$D,1+($D641)),Order_Form!$C:$Q,3,FALSE)),"")</f>
        <v/>
      </c>
      <c r="G641" s="64" t="str">
        <f>IFERROR(IF(E641=2,$AF$1,IF(AND(ISNUMBER(SMALL(Order_Form!$D:$D,1+($D641))),VLOOKUP(SMALL(Order_Form!$D:$D,1+($D641)),Order_Form!$C:$Q,6,FALSE)&gt;0),(VLOOKUP(SMALL(Order_Form!$D:$D,1+($D641)),Order_Form!$C:$Q,6,FALSE)),"")),"")</f>
        <v/>
      </c>
      <c r="H641" s="68" t="str">
        <f>IF(ISNUMBER(SMALL(Order_Form!$D:$D,1+($D641))),(VLOOKUP(SMALL(Order_Form!$D:$D,1+($D641)),Order_Form!$C:$Q,7,FALSE)),"")</f>
        <v/>
      </c>
      <c r="I641" s="61"/>
      <c r="J641" s="61"/>
      <c r="K641" s="61"/>
      <c r="L641" s="73" t="str">
        <f t="shared" si="131"/>
        <v/>
      </c>
      <c r="M641" s="64" t="str">
        <f t="shared" si="132"/>
        <v/>
      </c>
      <c r="N641" s="73" t="str">
        <f t="shared" si="123"/>
        <v/>
      </c>
      <c r="O641" s="73" t="str">
        <f t="shared" si="124"/>
        <v/>
      </c>
      <c r="P641" s="73" t="str">
        <f t="shared" si="125"/>
        <v/>
      </c>
      <c r="Q641" s="73" t="str">
        <f t="shared" si="126"/>
        <v/>
      </c>
      <c r="R641" s="73" t="str">
        <f t="shared" si="127"/>
        <v/>
      </c>
      <c r="S641" s="64" t="str">
        <f t="shared" si="133"/>
        <v/>
      </c>
      <c r="T641" s="107" t="str">
        <f t="shared" si="128"/>
        <v/>
      </c>
      <c r="U641" s="74" t="str">
        <f t="shared" si="129"/>
        <v/>
      </c>
      <c r="V641" s="74"/>
      <c r="W641" s="74"/>
      <c r="Z641" s="61">
        <f t="shared" si="130"/>
        <v>0</v>
      </c>
    </row>
    <row r="642" spans="2:26" ht="31.9" customHeight="1" x14ac:dyDescent="0.25">
      <c r="B642" s="61">
        <f t="shared" si="122"/>
        <v>0</v>
      </c>
      <c r="C642" s="61" t="str">
        <f t="shared" si="134"/>
        <v/>
      </c>
      <c r="D642" s="61">
        <v>628</v>
      </c>
      <c r="E642" s="61" t="str">
        <f>IF(ISNUMBER(SMALL(Order_Form!$D:$D,1+($D642))),(VLOOKUP(SMALL(Order_Form!$D:$D,1+($D642)),Order_Form!$C:$Q,3,FALSE)),"")</f>
        <v/>
      </c>
      <c r="G642" s="64" t="str">
        <f>IFERROR(IF(E642=2,$AF$1,IF(AND(ISNUMBER(SMALL(Order_Form!$D:$D,1+($D642))),VLOOKUP(SMALL(Order_Form!$D:$D,1+($D642)),Order_Form!$C:$Q,6,FALSE)&gt;0),(VLOOKUP(SMALL(Order_Form!$D:$D,1+($D642)),Order_Form!$C:$Q,6,FALSE)),"")),"")</f>
        <v/>
      </c>
      <c r="H642" s="68" t="str">
        <f>IF(ISNUMBER(SMALL(Order_Form!$D:$D,1+($D642))),(VLOOKUP(SMALL(Order_Form!$D:$D,1+($D642)),Order_Form!$C:$Q,7,FALSE)),"")</f>
        <v/>
      </c>
      <c r="I642" s="61"/>
      <c r="J642" s="61"/>
      <c r="K642" s="61"/>
      <c r="L642" s="73" t="str">
        <f t="shared" si="131"/>
        <v/>
      </c>
      <c r="M642" s="64" t="str">
        <f t="shared" si="132"/>
        <v/>
      </c>
      <c r="N642" s="73" t="str">
        <f t="shared" si="123"/>
        <v/>
      </c>
      <c r="O642" s="73" t="str">
        <f t="shared" si="124"/>
        <v/>
      </c>
      <c r="P642" s="73" t="str">
        <f t="shared" si="125"/>
        <v/>
      </c>
      <c r="Q642" s="73" t="str">
        <f t="shared" si="126"/>
        <v/>
      </c>
      <c r="R642" s="73" t="str">
        <f t="shared" si="127"/>
        <v/>
      </c>
      <c r="S642" s="64" t="str">
        <f t="shared" si="133"/>
        <v/>
      </c>
      <c r="T642" s="107" t="str">
        <f t="shared" si="128"/>
        <v/>
      </c>
      <c r="U642" s="74" t="str">
        <f t="shared" si="129"/>
        <v/>
      </c>
      <c r="V642" s="74"/>
      <c r="W642" s="74"/>
      <c r="Z642" s="61">
        <f t="shared" si="130"/>
        <v>0</v>
      </c>
    </row>
    <row r="643" spans="2:26" ht="31.9" customHeight="1" x14ac:dyDescent="0.25">
      <c r="B643" s="61">
        <f t="shared" si="122"/>
        <v>0</v>
      </c>
      <c r="C643" s="61" t="str">
        <f t="shared" si="134"/>
        <v/>
      </c>
      <c r="D643" s="61">
        <v>629</v>
      </c>
      <c r="E643" s="61" t="str">
        <f>IF(ISNUMBER(SMALL(Order_Form!$D:$D,1+($D643))),(VLOOKUP(SMALL(Order_Form!$D:$D,1+($D643)),Order_Form!$C:$Q,3,FALSE)),"")</f>
        <v/>
      </c>
      <c r="G643" s="64" t="str">
        <f>IFERROR(IF(E643=2,$AF$1,IF(AND(ISNUMBER(SMALL(Order_Form!$D:$D,1+($D643))),VLOOKUP(SMALL(Order_Form!$D:$D,1+($D643)),Order_Form!$C:$Q,6,FALSE)&gt;0),(VLOOKUP(SMALL(Order_Form!$D:$D,1+($D643)),Order_Form!$C:$Q,6,FALSE)),"")),"")</f>
        <v/>
      </c>
      <c r="H643" s="68" t="str">
        <f>IF(ISNUMBER(SMALL(Order_Form!$D:$D,1+($D643))),(VLOOKUP(SMALL(Order_Form!$D:$D,1+($D643)),Order_Form!$C:$Q,7,FALSE)),"")</f>
        <v/>
      </c>
      <c r="I643" s="61"/>
      <c r="J643" s="61"/>
      <c r="K643" s="61"/>
      <c r="L643" s="73" t="str">
        <f t="shared" si="131"/>
        <v/>
      </c>
      <c r="M643" s="64" t="str">
        <f t="shared" si="132"/>
        <v/>
      </c>
      <c r="N643" s="73" t="str">
        <f t="shared" si="123"/>
        <v/>
      </c>
      <c r="O643" s="73" t="str">
        <f t="shared" si="124"/>
        <v/>
      </c>
      <c r="P643" s="73" t="str">
        <f t="shared" si="125"/>
        <v/>
      </c>
      <c r="Q643" s="73" t="str">
        <f t="shared" si="126"/>
        <v/>
      </c>
      <c r="R643" s="73" t="str">
        <f t="shared" si="127"/>
        <v/>
      </c>
      <c r="S643" s="64" t="str">
        <f t="shared" si="133"/>
        <v/>
      </c>
      <c r="T643" s="107" t="str">
        <f t="shared" si="128"/>
        <v/>
      </c>
      <c r="U643" s="74" t="str">
        <f t="shared" si="129"/>
        <v/>
      </c>
      <c r="V643" s="74"/>
      <c r="W643" s="74"/>
      <c r="Z643" s="61">
        <f t="shared" si="130"/>
        <v>0</v>
      </c>
    </row>
    <row r="644" spans="2:26" ht="31.9" customHeight="1" x14ac:dyDescent="0.25">
      <c r="B644" s="61">
        <f t="shared" si="122"/>
        <v>0</v>
      </c>
      <c r="C644" s="61" t="str">
        <f t="shared" si="134"/>
        <v/>
      </c>
      <c r="D644" s="61">
        <v>630</v>
      </c>
      <c r="E644" s="61" t="str">
        <f>IF(ISNUMBER(SMALL(Order_Form!$D:$D,1+($D644))),(VLOOKUP(SMALL(Order_Form!$D:$D,1+($D644)),Order_Form!$C:$Q,3,FALSE)),"")</f>
        <v/>
      </c>
      <c r="G644" s="64" t="str">
        <f>IFERROR(IF(E644=2,$AF$1,IF(AND(ISNUMBER(SMALL(Order_Form!$D:$D,1+($D644))),VLOOKUP(SMALL(Order_Form!$D:$D,1+($D644)),Order_Form!$C:$Q,6,FALSE)&gt;0),(VLOOKUP(SMALL(Order_Form!$D:$D,1+($D644)),Order_Form!$C:$Q,6,FALSE)),"")),"")</f>
        <v/>
      </c>
      <c r="H644" s="68" t="str">
        <f>IF(ISNUMBER(SMALL(Order_Form!$D:$D,1+($D644))),(VLOOKUP(SMALL(Order_Form!$D:$D,1+($D644)),Order_Form!$C:$Q,7,FALSE)),"")</f>
        <v/>
      </c>
      <c r="I644" s="61"/>
      <c r="J644" s="61"/>
      <c r="K644" s="61"/>
      <c r="L644" s="73" t="str">
        <f t="shared" si="131"/>
        <v/>
      </c>
      <c r="M644" s="64" t="str">
        <f t="shared" si="132"/>
        <v/>
      </c>
      <c r="N644" s="73" t="str">
        <f t="shared" si="123"/>
        <v/>
      </c>
      <c r="O644" s="73" t="str">
        <f t="shared" si="124"/>
        <v/>
      </c>
      <c r="P644" s="73" t="str">
        <f t="shared" si="125"/>
        <v/>
      </c>
      <c r="Q644" s="73" t="str">
        <f t="shared" si="126"/>
        <v/>
      </c>
      <c r="R644" s="73" t="str">
        <f t="shared" si="127"/>
        <v/>
      </c>
      <c r="S644" s="64" t="str">
        <f t="shared" si="133"/>
        <v/>
      </c>
      <c r="T644" s="107" t="str">
        <f t="shared" si="128"/>
        <v/>
      </c>
      <c r="U644" s="74" t="str">
        <f t="shared" si="129"/>
        <v/>
      </c>
      <c r="V644" s="74"/>
      <c r="W644" s="74"/>
      <c r="Z644" s="61">
        <f t="shared" si="130"/>
        <v>0</v>
      </c>
    </row>
    <row r="645" spans="2:26" ht="31.9" customHeight="1" x14ac:dyDescent="0.25">
      <c r="B645" s="61">
        <f t="shared" si="122"/>
        <v>0</v>
      </c>
      <c r="C645" s="61" t="str">
        <f t="shared" si="134"/>
        <v/>
      </c>
      <c r="D645" s="61">
        <v>631</v>
      </c>
      <c r="E645" s="61" t="str">
        <f>IF(ISNUMBER(SMALL(Order_Form!$D:$D,1+($D645))),(VLOOKUP(SMALL(Order_Form!$D:$D,1+($D645)),Order_Form!$C:$Q,3,FALSE)),"")</f>
        <v/>
      </c>
      <c r="G645" s="64" t="str">
        <f>IFERROR(IF(E645=2,$AF$1,IF(AND(ISNUMBER(SMALL(Order_Form!$D:$D,1+($D645))),VLOOKUP(SMALL(Order_Form!$D:$D,1+($D645)),Order_Form!$C:$Q,6,FALSE)&gt;0),(VLOOKUP(SMALL(Order_Form!$D:$D,1+($D645)),Order_Form!$C:$Q,6,FALSE)),"")),"")</f>
        <v/>
      </c>
      <c r="H645" s="68" t="str">
        <f>IF(ISNUMBER(SMALL(Order_Form!$D:$D,1+($D645))),(VLOOKUP(SMALL(Order_Form!$D:$D,1+($D645)),Order_Form!$C:$Q,7,FALSE)),"")</f>
        <v/>
      </c>
      <c r="I645" s="61"/>
      <c r="J645" s="61"/>
      <c r="K645" s="61"/>
      <c r="L645" s="73" t="str">
        <f t="shared" si="131"/>
        <v/>
      </c>
      <c r="M645" s="64" t="str">
        <f t="shared" si="132"/>
        <v/>
      </c>
      <c r="N645" s="73" t="str">
        <f t="shared" si="123"/>
        <v/>
      </c>
      <c r="O645" s="73" t="str">
        <f t="shared" si="124"/>
        <v/>
      </c>
      <c r="P645" s="73" t="str">
        <f t="shared" si="125"/>
        <v/>
      </c>
      <c r="Q645" s="73" t="str">
        <f t="shared" si="126"/>
        <v/>
      </c>
      <c r="R645" s="73" t="str">
        <f t="shared" si="127"/>
        <v/>
      </c>
      <c r="S645" s="64" t="str">
        <f t="shared" si="133"/>
        <v/>
      </c>
      <c r="T645" s="107" t="str">
        <f t="shared" si="128"/>
        <v/>
      </c>
      <c r="U645" s="74" t="str">
        <f t="shared" si="129"/>
        <v/>
      </c>
      <c r="V645" s="74"/>
      <c r="W645" s="74"/>
      <c r="Z645" s="61">
        <f t="shared" si="130"/>
        <v>0</v>
      </c>
    </row>
    <row r="646" spans="2:26" ht="31.9" customHeight="1" x14ac:dyDescent="0.25">
      <c r="B646" s="61">
        <f t="shared" si="122"/>
        <v>0</v>
      </c>
      <c r="C646" s="61" t="str">
        <f t="shared" si="134"/>
        <v/>
      </c>
      <c r="D646" s="61">
        <v>632</v>
      </c>
      <c r="E646" s="61" t="str">
        <f>IF(ISNUMBER(SMALL(Order_Form!$D:$D,1+($D646))),(VLOOKUP(SMALL(Order_Form!$D:$D,1+($D646)),Order_Form!$C:$Q,3,FALSE)),"")</f>
        <v/>
      </c>
      <c r="G646" s="64" t="str">
        <f>IFERROR(IF(E646=2,$AF$1,IF(AND(ISNUMBER(SMALL(Order_Form!$D:$D,1+($D646))),VLOOKUP(SMALL(Order_Form!$D:$D,1+($D646)),Order_Form!$C:$Q,6,FALSE)&gt;0),(VLOOKUP(SMALL(Order_Form!$D:$D,1+($D646)),Order_Form!$C:$Q,6,FALSE)),"")),"")</f>
        <v/>
      </c>
      <c r="H646" s="68" t="str">
        <f>IF(ISNUMBER(SMALL(Order_Form!$D:$D,1+($D646))),(VLOOKUP(SMALL(Order_Form!$D:$D,1+($D646)),Order_Form!$C:$Q,7,FALSE)),"")</f>
        <v/>
      </c>
      <c r="I646" s="61"/>
      <c r="J646" s="61"/>
      <c r="K646" s="61"/>
      <c r="L646" s="73" t="str">
        <f t="shared" si="131"/>
        <v/>
      </c>
      <c r="M646" s="64" t="str">
        <f t="shared" si="132"/>
        <v/>
      </c>
      <c r="N646" s="73" t="str">
        <f t="shared" si="123"/>
        <v/>
      </c>
      <c r="O646" s="73" t="str">
        <f t="shared" si="124"/>
        <v/>
      </c>
      <c r="P646" s="73" t="str">
        <f t="shared" si="125"/>
        <v/>
      </c>
      <c r="Q646" s="73" t="str">
        <f t="shared" si="126"/>
        <v/>
      </c>
      <c r="R646" s="73" t="str">
        <f t="shared" si="127"/>
        <v/>
      </c>
      <c r="S646" s="64" t="str">
        <f t="shared" si="133"/>
        <v/>
      </c>
      <c r="T646" s="107" t="str">
        <f t="shared" si="128"/>
        <v/>
      </c>
      <c r="U646" s="74" t="str">
        <f t="shared" si="129"/>
        <v/>
      </c>
      <c r="V646" s="74"/>
      <c r="W646" s="74"/>
      <c r="Z646" s="61">
        <f t="shared" si="130"/>
        <v>0</v>
      </c>
    </row>
    <row r="647" spans="2:26" ht="31.9" customHeight="1" x14ac:dyDescent="0.25">
      <c r="B647" s="61">
        <f t="shared" si="122"/>
        <v>0</v>
      </c>
      <c r="C647" s="61" t="str">
        <f t="shared" si="134"/>
        <v/>
      </c>
      <c r="D647" s="61">
        <v>633</v>
      </c>
      <c r="E647" s="61" t="str">
        <f>IF(ISNUMBER(SMALL(Order_Form!$D:$D,1+($D647))),(VLOOKUP(SMALL(Order_Form!$D:$D,1+($D647)),Order_Form!$C:$Q,3,FALSE)),"")</f>
        <v/>
      </c>
      <c r="G647" s="64" t="str">
        <f>IFERROR(IF(E647=2,$AF$1,IF(AND(ISNUMBER(SMALL(Order_Form!$D:$D,1+($D647))),VLOOKUP(SMALL(Order_Form!$D:$D,1+($D647)),Order_Form!$C:$Q,6,FALSE)&gt;0),(VLOOKUP(SMALL(Order_Form!$D:$D,1+($D647)),Order_Form!$C:$Q,6,FALSE)),"")),"")</f>
        <v/>
      </c>
      <c r="H647" s="68" t="str">
        <f>IF(ISNUMBER(SMALL(Order_Form!$D:$D,1+($D647))),(VLOOKUP(SMALL(Order_Form!$D:$D,1+($D647)),Order_Form!$C:$Q,7,FALSE)),"")</f>
        <v/>
      </c>
      <c r="I647" s="61"/>
      <c r="J647" s="61"/>
      <c r="K647" s="61"/>
      <c r="L647" s="73" t="str">
        <f t="shared" si="131"/>
        <v/>
      </c>
      <c r="M647" s="64" t="str">
        <f t="shared" si="132"/>
        <v/>
      </c>
      <c r="N647" s="73" t="str">
        <f t="shared" si="123"/>
        <v/>
      </c>
      <c r="O647" s="73" t="str">
        <f t="shared" si="124"/>
        <v/>
      </c>
      <c r="P647" s="73" t="str">
        <f t="shared" si="125"/>
        <v/>
      </c>
      <c r="Q647" s="73" t="str">
        <f t="shared" si="126"/>
        <v/>
      </c>
      <c r="R647" s="73" t="str">
        <f t="shared" si="127"/>
        <v/>
      </c>
      <c r="S647" s="64" t="str">
        <f t="shared" si="133"/>
        <v/>
      </c>
      <c r="T647" s="107" t="str">
        <f t="shared" si="128"/>
        <v/>
      </c>
      <c r="U647" s="74" t="str">
        <f t="shared" si="129"/>
        <v/>
      </c>
      <c r="V647" s="74"/>
      <c r="W647" s="74"/>
      <c r="Z647" s="61">
        <f t="shared" si="130"/>
        <v>0</v>
      </c>
    </row>
    <row r="648" spans="2:26" ht="31.9" customHeight="1" x14ac:dyDescent="0.25">
      <c r="B648" s="61">
        <f t="shared" si="122"/>
        <v>0</v>
      </c>
      <c r="C648" s="61" t="str">
        <f t="shared" si="134"/>
        <v/>
      </c>
      <c r="D648" s="61">
        <v>634</v>
      </c>
      <c r="E648" s="61" t="str">
        <f>IF(ISNUMBER(SMALL(Order_Form!$D:$D,1+($D648))),(VLOOKUP(SMALL(Order_Form!$D:$D,1+($D648)),Order_Form!$C:$Q,3,FALSE)),"")</f>
        <v/>
      </c>
      <c r="G648" s="64" t="str">
        <f>IFERROR(IF(E648=2,$AF$1,IF(AND(ISNUMBER(SMALL(Order_Form!$D:$D,1+($D648))),VLOOKUP(SMALL(Order_Form!$D:$D,1+($D648)),Order_Form!$C:$Q,6,FALSE)&gt;0),(VLOOKUP(SMALL(Order_Form!$D:$D,1+($D648)),Order_Form!$C:$Q,6,FALSE)),"")),"")</f>
        <v/>
      </c>
      <c r="H648" s="68" t="str">
        <f>IF(ISNUMBER(SMALL(Order_Form!$D:$D,1+($D648))),(VLOOKUP(SMALL(Order_Form!$D:$D,1+($D648)),Order_Form!$C:$Q,7,FALSE)),"")</f>
        <v/>
      </c>
      <c r="I648" s="61"/>
      <c r="J648" s="61"/>
      <c r="K648" s="61"/>
      <c r="L648" s="73" t="str">
        <f t="shared" si="131"/>
        <v/>
      </c>
      <c r="M648" s="64" t="str">
        <f t="shared" si="132"/>
        <v/>
      </c>
      <c r="N648" s="73" t="str">
        <f t="shared" si="123"/>
        <v/>
      </c>
      <c r="O648" s="73" t="str">
        <f t="shared" si="124"/>
        <v/>
      </c>
      <c r="P648" s="73" t="str">
        <f t="shared" si="125"/>
        <v/>
      </c>
      <c r="Q648" s="73" t="str">
        <f t="shared" si="126"/>
        <v/>
      </c>
      <c r="R648" s="73" t="str">
        <f t="shared" si="127"/>
        <v/>
      </c>
      <c r="S648" s="64" t="str">
        <f t="shared" si="133"/>
        <v/>
      </c>
      <c r="T648" s="107" t="str">
        <f t="shared" si="128"/>
        <v/>
      </c>
      <c r="U648" s="74" t="str">
        <f t="shared" si="129"/>
        <v/>
      </c>
      <c r="V648" s="74"/>
      <c r="W648" s="74"/>
      <c r="Z648" s="61">
        <f t="shared" si="130"/>
        <v>0</v>
      </c>
    </row>
    <row r="649" spans="2:26" ht="31.9" customHeight="1" x14ac:dyDescent="0.25">
      <c r="B649" s="61">
        <f t="shared" si="122"/>
        <v>0</v>
      </c>
      <c r="C649" s="61" t="str">
        <f t="shared" si="134"/>
        <v/>
      </c>
      <c r="D649" s="61">
        <v>635</v>
      </c>
      <c r="E649" s="61" t="str">
        <f>IF(ISNUMBER(SMALL(Order_Form!$D:$D,1+($D649))),(VLOOKUP(SMALL(Order_Form!$D:$D,1+($D649)),Order_Form!$C:$Q,3,FALSE)),"")</f>
        <v/>
      </c>
      <c r="G649" s="64" t="str">
        <f>IFERROR(IF(E649=2,$AF$1,IF(AND(ISNUMBER(SMALL(Order_Form!$D:$D,1+($D649))),VLOOKUP(SMALL(Order_Form!$D:$D,1+($D649)),Order_Form!$C:$Q,6,FALSE)&gt;0),(VLOOKUP(SMALL(Order_Form!$D:$D,1+($D649)),Order_Form!$C:$Q,6,FALSE)),"")),"")</f>
        <v/>
      </c>
      <c r="H649" s="68" t="str">
        <f>IF(ISNUMBER(SMALL(Order_Form!$D:$D,1+($D649))),(VLOOKUP(SMALL(Order_Form!$D:$D,1+($D649)),Order_Form!$C:$Q,7,FALSE)),"")</f>
        <v/>
      </c>
      <c r="I649" s="61"/>
      <c r="J649" s="61"/>
      <c r="K649" s="61"/>
      <c r="L649" s="73" t="str">
        <f t="shared" si="131"/>
        <v/>
      </c>
      <c r="M649" s="64" t="str">
        <f t="shared" si="132"/>
        <v/>
      </c>
      <c r="N649" s="73" t="str">
        <f t="shared" si="123"/>
        <v/>
      </c>
      <c r="O649" s="73" t="str">
        <f t="shared" si="124"/>
        <v/>
      </c>
      <c r="P649" s="73" t="str">
        <f t="shared" si="125"/>
        <v/>
      </c>
      <c r="Q649" s="73" t="str">
        <f t="shared" si="126"/>
        <v/>
      </c>
      <c r="R649" s="73" t="str">
        <f t="shared" si="127"/>
        <v/>
      </c>
      <c r="S649" s="64" t="str">
        <f t="shared" si="133"/>
        <v/>
      </c>
      <c r="T649" s="107" t="str">
        <f t="shared" si="128"/>
        <v/>
      </c>
      <c r="U649" s="74" t="str">
        <f t="shared" si="129"/>
        <v/>
      </c>
      <c r="V649" s="74"/>
      <c r="W649" s="74"/>
      <c r="Z649" s="61">
        <f t="shared" si="130"/>
        <v>0</v>
      </c>
    </row>
    <row r="650" spans="2:26" ht="31.9" customHeight="1" x14ac:dyDescent="0.25">
      <c r="B650" s="61">
        <f t="shared" si="122"/>
        <v>0</v>
      </c>
      <c r="C650" s="61" t="str">
        <f t="shared" si="134"/>
        <v/>
      </c>
      <c r="D650" s="61">
        <v>636</v>
      </c>
      <c r="E650" s="61" t="str">
        <f>IF(ISNUMBER(SMALL(Order_Form!$D:$D,1+($D650))),(VLOOKUP(SMALL(Order_Form!$D:$D,1+($D650)),Order_Form!$C:$Q,3,FALSE)),"")</f>
        <v/>
      </c>
      <c r="G650" s="64" t="str">
        <f>IFERROR(IF(E650=2,$AF$1,IF(AND(ISNUMBER(SMALL(Order_Form!$D:$D,1+($D650))),VLOOKUP(SMALL(Order_Form!$D:$D,1+($D650)),Order_Form!$C:$Q,6,FALSE)&gt;0),(VLOOKUP(SMALL(Order_Form!$D:$D,1+($D650)),Order_Form!$C:$Q,6,FALSE)),"")),"")</f>
        <v/>
      </c>
      <c r="H650" s="68" t="str">
        <f>IF(ISNUMBER(SMALL(Order_Form!$D:$D,1+($D650))),(VLOOKUP(SMALL(Order_Form!$D:$D,1+($D650)),Order_Form!$C:$Q,7,FALSE)),"")</f>
        <v/>
      </c>
      <c r="I650" s="61"/>
      <c r="J650" s="61"/>
      <c r="K650" s="61"/>
      <c r="L650" s="73" t="str">
        <f t="shared" si="131"/>
        <v/>
      </c>
      <c r="M650" s="64" t="str">
        <f t="shared" si="132"/>
        <v/>
      </c>
      <c r="N650" s="73" t="str">
        <f t="shared" si="123"/>
        <v/>
      </c>
      <c r="O650" s="73" t="str">
        <f t="shared" si="124"/>
        <v/>
      </c>
      <c r="P650" s="73" t="str">
        <f t="shared" si="125"/>
        <v/>
      </c>
      <c r="Q650" s="73" t="str">
        <f t="shared" si="126"/>
        <v/>
      </c>
      <c r="R650" s="73" t="str">
        <f t="shared" si="127"/>
        <v/>
      </c>
      <c r="S650" s="64" t="str">
        <f t="shared" si="133"/>
        <v/>
      </c>
      <c r="T650" s="107" t="str">
        <f t="shared" si="128"/>
        <v/>
      </c>
      <c r="U650" s="74" t="str">
        <f t="shared" si="129"/>
        <v/>
      </c>
      <c r="V650" s="74"/>
      <c r="W650" s="74"/>
      <c r="Z650" s="61">
        <f t="shared" si="130"/>
        <v>0</v>
      </c>
    </row>
    <row r="651" spans="2:26" ht="31.9" customHeight="1" x14ac:dyDescent="0.25">
      <c r="B651" s="61">
        <f t="shared" si="122"/>
        <v>0</v>
      </c>
      <c r="C651" s="61" t="str">
        <f t="shared" si="134"/>
        <v/>
      </c>
      <c r="D651" s="61">
        <v>637</v>
      </c>
      <c r="E651" s="61" t="str">
        <f>IF(ISNUMBER(SMALL(Order_Form!$D:$D,1+($D651))),(VLOOKUP(SMALL(Order_Form!$D:$D,1+($D651)),Order_Form!$C:$Q,3,FALSE)),"")</f>
        <v/>
      </c>
      <c r="G651" s="64" t="str">
        <f>IFERROR(IF(E651=2,$AF$1,IF(AND(ISNUMBER(SMALL(Order_Form!$D:$D,1+($D651))),VLOOKUP(SMALL(Order_Form!$D:$D,1+($D651)),Order_Form!$C:$Q,6,FALSE)&gt;0),(VLOOKUP(SMALL(Order_Form!$D:$D,1+($D651)),Order_Form!$C:$Q,6,FALSE)),"")),"")</f>
        <v/>
      </c>
      <c r="H651" s="68" t="str">
        <f>IF(ISNUMBER(SMALL(Order_Form!$D:$D,1+($D651))),(VLOOKUP(SMALL(Order_Form!$D:$D,1+($D651)),Order_Form!$C:$Q,7,FALSE)),"")</f>
        <v/>
      </c>
      <c r="I651" s="61"/>
      <c r="J651" s="61"/>
      <c r="K651" s="61"/>
      <c r="L651" s="73" t="str">
        <f t="shared" si="131"/>
        <v/>
      </c>
      <c r="M651" s="64" t="str">
        <f t="shared" si="132"/>
        <v/>
      </c>
      <c r="N651" s="73" t="str">
        <f t="shared" si="123"/>
        <v/>
      </c>
      <c r="O651" s="73" t="str">
        <f t="shared" si="124"/>
        <v/>
      </c>
      <c r="P651" s="73" t="str">
        <f t="shared" si="125"/>
        <v/>
      </c>
      <c r="Q651" s="73" t="str">
        <f t="shared" si="126"/>
        <v/>
      </c>
      <c r="R651" s="73" t="str">
        <f t="shared" si="127"/>
        <v/>
      </c>
      <c r="S651" s="64" t="str">
        <f t="shared" si="133"/>
        <v/>
      </c>
      <c r="T651" s="107" t="str">
        <f t="shared" si="128"/>
        <v/>
      </c>
      <c r="U651" s="74" t="str">
        <f t="shared" si="129"/>
        <v/>
      </c>
      <c r="V651" s="74"/>
      <c r="W651" s="74"/>
      <c r="Z651" s="61">
        <f t="shared" si="130"/>
        <v>0</v>
      </c>
    </row>
    <row r="652" spans="2:26" ht="31.9" customHeight="1" x14ac:dyDescent="0.25">
      <c r="B652" s="61">
        <f t="shared" si="122"/>
        <v>0</v>
      </c>
      <c r="C652" s="61" t="str">
        <f t="shared" si="134"/>
        <v/>
      </c>
      <c r="D652" s="61">
        <v>638</v>
      </c>
      <c r="E652" s="61" t="str">
        <f>IF(ISNUMBER(SMALL(Order_Form!$D:$D,1+($D652))),(VLOOKUP(SMALL(Order_Form!$D:$D,1+($D652)),Order_Form!$C:$Q,3,FALSE)),"")</f>
        <v/>
      </c>
      <c r="G652" s="64" t="str">
        <f>IFERROR(IF(E652=2,$AF$1,IF(AND(ISNUMBER(SMALL(Order_Form!$D:$D,1+($D652))),VLOOKUP(SMALL(Order_Form!$D:$D,1+($D652)),Order_Form!$C:$Q,6,FALSE)&gt;0),(VLOOKUP(SMALL(Order_Form!$D:$D,1+($D652)),Order_Form!$C:$Q,6,FALSE)),"")),"")</f>
        <v/>
      </c>
      <c r="H652" s="68" t="str">
        <f>IF(ISNUMBER(SMALL(Order_Form!$D:$D,1+($D652))),(VLOOKUP(SMALL(Order_Form!$D:$D,1+($D652)),Order_Form!$C:$Q,7,FALSE)),"")</f>
        <v/>
      </c>
      <c r="I652" s="61"/>
      <c r="J652" s="61"/>
      <c r="K652" s="61"/>
      <c r="L652" s="73" t="str">
        <f t="shared" si="131"/>
        <v/>
      </c>
      <c r="M652" s="64" t="str">
        <f t="shared" si="132"/>
        <v/>
      </c>
      <c r="N652" s="73" t="str">
        <f t="shared" si="123"/>
        <v/>
      </c>
      <c r="O652" s="73" t="str">
        <f t="shared" si="124"/>
        <v/>
      </c>
      <c r="P652" s="73" t="str">
        <f t="shared" si="125"/>
        <v/>
      </c>
      <c r="Q652" s="73" t="str">
        <f t="shared" si="126"/>
        <v/>
      </c>
      <c r="R652" s="73" t="str">
        <f t="shared" si="127"/>
        <v/>
      </c>
      <c r="S652" s="64" t="str">
        <f t="shared" si="133"/>
        <v/>
      </c>
      <c r="T652" s="107" t="str">
        <f t="shared" si="128"/>
        <v/>
      </c>
      <c r="U652" s="74" t="str">
        <f t="shared" si="129"/>
        <v/>
      </c>
      <c r="V652" s="74"/>
      <c r="W652" s="74"/>
      <c r="Z652" s="61">
        <f t="shared" si="130"/>
        <v>0</v>
      </c>
    </row>
    <row r="653" spans="2:26" ht="31.9" customHeight="1" x14ac:dyDescent="0.25">
      <c r="B653" s="61">
        <f t="shared" si="122"/>
        <v>0</v>
      </c>
      <c r="C653" s="61" t="str">
        <f t="shared" si="134"/>
        <v/>
      </c>
      <c r="D653" s="61">
        <v>639</v>
      </c>
      <c r="E653" s="61" t="str">
        <f>IF(ISNUMBER(SMALL(Order_Form!$D:$D,1+($D653))),(VLOOKUP(SMALL(Order_Form!$D:$D,1+($D653)),Order_Form!$C:$Q,3,FALSE)),"")</f>
        <v/>
      </c>
      <c r="G653" s="64" t="str">
        <f>IFERROR(IF(E653=2,$AF$1,IF(AND(ISNUMBER(SMALL(Order_Form!$D:$D,1+($D653))),VLOOKUP(SMALL(Order_Form!$D:$D,1+($D653)),Order_Form!$C:$Q,6,FALSE)&gt;0),(VLOOKUP(SMALL(Order_Form!$D:$D,1+($D653)),Order_Form!$C:$Q,6,FALSE)),"")),"")</f>
        <v/>
      </c>
      <c r="H653" s="68" t="str">
        <f>IF(ISNUMBER(SMALL(Order_Form!$D:$D,1+($D653))),(VLOOKUP(SMALL(Order_Form!$D:$D,1+($D653)),Order_Form!$C:$Q,7,FALSE)),"")</f>
        <v/>
      </c>
      <c r="I653" s="61"/>
      <c r="J653" s="61"/>
      <c r="K653" s="61"/>
      <c r="L653" s="73" t="str">
        <f t="shared" si="131"/>
        <v/>
      </c>
      <c r="M653" s="64" t="str">
        <f t="shared" si="132"/>
        <v/>
      </c>
      <c r="N653" s="73" t="str">
        <f t="shared" si="123"/>
        <v/>
      </c>
      <c r="O653" s="73" t="str">
        <f t="shared" si="124"/>
        <v/>
      </c>
      <c r="P653" s="73" t="str">
        <f t="shared" si="125"/>
        <v/>
      </c>
      <c r="Q653" s="73" t="str">
        <f t="shared" si="126"/>
        <v/>
      </c>
      <c r="R653" s="73" t="str">
        <f t="shared" si="127"/>
        <v/>
      </c>
      <c r="S653" s="64" t="str">
        <f t="shared" si="133"/>
        <v/>
      </c>
      <c r="T653" s="107" t="str">
        <f t="shared" si="128"/>
        <v/>
      </c>
      <c r="U653" s="74" t="str">
        <f t="shared" si="129"/>
        <v/>
      </c>
      <c r="V653" s="74"/>
      <c r="W653" s="74"/>
      <c r="Z653" s="61">
        <f t="shared" si="130"/>
        <v>0</v>
      </c>
    </row>
    <row r="654" spans="2:26" ht="31.9" customHeight="1" x14ac:dyDescent="0.25">
      <c r="B654" s="61">
        <f t="shared" ref="B654:B717" si="135">IF(AND(G654&gt;0,ISNONTEXT(G654)),1,0)</f>
        <v>0</v>
      </c>
      <c r="C654" s="61" t="str">
        <f t="shared" si="134"/>
        <v/>
      </c>
      <c r="D654" s="61">
        <v>640</v>
      </c>
      <c r="E654" s="61" t="str">
        <f>IF(ISNUMBER(SMALL(Order_Form!$D:$D,1+($D654))),(VLOOKUP(SMALL(Order_Form!$D:$D,1+($D654)),Order_Form!$C:$Q,3,FALSE)),"")</f>
        <v/>
      </c>
      <c r="G654" s="64" t="str">
        <f>IFERROR(IF(E654=2,$AF$1,IF(AND(ISNUMBER(SMALL(Order_Form!$D:$D,1+($D654))),VLOOKUP(SMALL(Order_Form!$D:$D,1+($D654)),Order_Form!$C:$Q,6,FALSE)&gt;0),(VLOOKUP(SMALL(Order_Form!$D:$D,1+($D654)),Order_Form!$C:$Q,6,FALSE)),"")),"")</f>
        <v/>
      </c>
      <c r="H654" s="68" t="str">
        <f>IF(ISNUMBER(SMALL(Order_Form!$D:$D,1+($D654))),(VLOOKUP(SMALL(Order_Form!$D:$D,1+($D654)),Order_Form!$C:$Q,7,FALSE)),"")</f>
        <v/>
      </c>
      <c r="I654" s="61"/>
      <c r="J654" s="61"/>
      <c r="K654" s="61"/>
      <c r="L654" s="73" t="str">
        <f t="shared" si="131"/>
        <v/>
      </c>
      <c r="M654" s="64" t="str">
        <f t="shared" si="132"/>
        <v/>
      </c>
      <c r="N654" s="73" t="str">
        <f t="shared" ref="N654:N717" si="136">IF($E654=2,$AH$1,"")</f>
        <v/>
      </c>
      <c r="O654" s="73" t="str">
        <f t="shared" ref="O654:O717" si="137">IF($E654=2,$AI$1,"")</f>
        <v/>
      </c>
      <c r="P654" s="73" t="str">
        <f t="shared" ref="P654:P717" si="138">IF($E654=2,$AK$1,"")</f>
        <v/>
      </c>
      <c r="Q654" s="73" t="str">
        <f t="shared" ref="Q654:Q717" si="139">IF($E654=2,$AL$1,"")</f>
        <v/>
      </c>
      <c r="R654" s="73" t="str">
        <f t="shared" ref="R654:R717" si="140">IF($E654=2,$AM$1,"")</f>
        <v/>
      </c>
      <c r="S654" s="64" t="str">
        <f t="shared" si="133"/>
        <v/>
      </c>
      <c r="T654" s="107" t="str">
        <f t="shared" ref="T654:T717" si="141">IF($E654=2,$AJ$1,"")</f>
        <v/>
      </c>
      <c r="U654" s="74" t="str">
        <f t="shared" ref="U654:U717" si="142">IF($E654=2,$AP$1,"")</f>
        <v/>
      </c>
      <c r="V654" s="74"/>
      <c r="W654" s="74"/>
      <c r="Z654" s="61">
        <f t="shared" ref="Z654:Z717" si="143">IF(OR(B654=1,E654=2),1,0)</f>
        <v>0</v>
      </c>
    </row>
    <row r="655" spans="2:26" ht="31.9" customHeight="1" x14ac:dyDescent="0.25">
      <c r="B655" s="61">
        <f t="shared" si="135"/>
        <v>0</v>
      </c>
      <c r="C655" s="61" t="str">
        <f t="shared" si="134"/>
        <v/>
      </c>
      <c r="D655" s="61">
        <v>641</v>
      </c>
      <c r="E655" s="61" t="str">
        <f>IF(ISNUMBER(SMALL(Order_Form!$D:$D,1+($D655))),(VLOOKUP(SMALL(Order_Form!$D:$D,1+($D655)),Order_Form!$C:$Q,3,FALSE)),"")</f>
        <v/>
      </c>
      <c r="G655" s="64" t="str">
        <f>IFERROR(IF(E655=2,$AF$1,IF(AND(ISNUMBER(SMALL(Order_Form!$D:$D,1+($D655))),VLOOKUP(SMALL(Order_Form!$D:$D,1+($D655)),Order_Form!$C:$Q,6,FALSE)&gt;0),(VLOOKUP(SMALL(Order_Form!$D:$D,1+($D655)),Order_Form!$C:$Q,6,FALSE)),"")),"")</f>
        <v/>
      </c>
      <c r="H655" s="68" t="str">
        <f>IF(ISNUMBER(SMALL(Order_Form!$D:$D,1+($D655))),(VLOOKUP(SMALL(Order_Form!$D:$D,1+($D655)),Order_Form!$C:$Q,7,FALSE)),"")</f>
        <v/>
      </c>
      <c r="I655" s="61"/>
      <c r="J655" s="61"/>
      <c r="K655" s="61"/>
      <c r="L655" s="73" t="str">
        <f t="shared" si="131"/>
        <v/>
      </c>
      <c r="M655" s="64" t="str">
        <f t="shared" si="132"/>
        <v/>
      </c>
      <c r="N655" s="73" t="str">
        <f t="shared" si="136"/>
        <v/>
      </c>
      <c r="O655" s="73" t="str">
        <f t="shared" si="137"/>
        <v/>
      </c>
      <c r="P655" s="73" t="str">
        <f t="shared" si="138"/>
        <v/>
      </c>
      <c r="Q655" s="73" t="str">
        <f t="shared" si="139"/>
        <v/>
      </c>
      <c r="R655" s="73" t="str">
        <f t="shared" si="140"/>
        <v/>
      </c>
      <c r="S655" s="64" t="str">
        <f t="shared" si="133"/>
        <v/>
      </c>
      <c r="T655" s="107" t="str">
        <f t="shared" si="141"/>
        <v/>
      </c>
      <c r="U655" s="74" t="str">
        <f t="shared" si="142"/>
        <v/>
      </c>
      <c r="V655" s="74"/>
      <c r="W655" s="74"/>
      <c r="Z655" s="61">
        <f t="shared" si="143"/>
        <v>0</v>
      </c>
    </row>
    <row r="656" spans="2:26" ht="31.9" customHeight="1" x14ac:dyDescent="0.25">
      <c r="B656" s="61">
        <f t="shared" si="135"/>
        <v>0</v>
      </c>
      <c r="C656" s="61" t="str">
        <f t="shared" si="134"/>
        <v/>
      </c>
      <c r="D656" s="61">
        <v>642</v>
      </c>
      <c r="E656" s="61" t="str">
        <f>IF(ISNUMBER(SMALL(Order_Form!$D:$D,1+($D656))),(VLOOKUP(SMALL(Order_Form!$D:$D,1+($D656)),Order_Form!$C:$Q,3,FALSE)),"")</f>
        <v/>
      </c>
      <c r="G656" s="64" t="str">
        <f>IFERROR(IF(E656=2,$AF$1,IF(AND(ISNUMBER(SMALL(Order_Form!$D:$D,1+($D656))),VLOOKUP(SMALL(Order_Form!$D:$D,1+($D656)),Order_Form!$C:$Q,6,FALSE)&gt;0),(VLOOKUP(SMALL(Order_Form!$D:$D,1+($D656)),Order_Form!$C:$Q,6,FALSE)),"")),"")</f>
        <v/>
      </c>
      <c r="H656" s="68" t="str">
        <f>IF(ISNUMBER(SMALL(Order_Form!$D:$D,1+($D656))),(VLOOKUP(SMALL(Order_Form!$D:$D,1+($D656)),Order_Form!$C:$Q,7,FALSE)),"")</f>
        <v/>
      </c>
      <c r="I656" s="61"/>
      <c r="J656" s="61"/>
      <c r="K656" s="61"/>
      <c r="L656" s="73" t="str">
        <f t="shared" si="131"/>
        <v/>
      </c>
      <c r="M656" s="64" t="str">
        <f t="shared" si="132"/>
        <v/>
      </c>
      <c r="N656" s="73" t="str">
        <f t="shared" si="136"/>
        <v/>
      </c>
      <c r="O656" s="73" t="str">
        <f t="shared" si="137"/>
        <v/>
      </c>
      <c r="P656" s="73" t="str">
        <f t="shared" si="138"/>
        <v/>
      </c>
      <c r="Q656" s="73" t="str">
        <f t="shared" si="139"/>
        <v/>
      </c>
      <c r="R656" s="73" t="str">
        <f t="shared" si="140"/>
        <v/>
      </c>
      <c r="S656" s="64" t="str">
        <f t="shared" si="133"/>
        <v/>
      </c>
      <c r="T656" s="107" t="str">
        <f t="shared" si="141"/>
        <v/>
      </c>
      <c r="U656" s="74" t="str">
        <f t="shared" si="142"/>
        <v/>
      </c>
      <c r="V656" s="74"/>
      <c r="W656" s="74"/>
      <c r="Z656" s="61">
        <f t="shared" si="143"/>
        <v>0</v>
      </c>
    </row>
    <row r="657" spans="2:26" ht="31.9" customHeight="1" x14ac:dyDescent="0.25">
      <c r="B657" s="61">
        <f t="shared" si="135"/>
        <v>0</v>
      </c>
      <c r="C657" s="61" t="str">
        <f t="shared" si="134"/>
        <v/>
      </c>
      <c r="D657" s="61">
        <v>643</v>
      </c>
      <c r="E657" s="61" t="str">
        <f>IF(ISNUMBER(SMALL(Order_Form!$D:$D,1+($D657))),(VLOOKUP(SMALL(Order_Form!$D:$D,1+($D657)),Order_Form!$C:$Q,3,FALSE)),"")</f>
        <v/>
      </c>
      <c r="G657" s="64" t="str">
        <f>IFERROR(IF(E657=2,$AF$1,IF(AND(ISNUMBER(SMALL(Order_Form!$D:$D,1+($D657))),VLOOKUP(SMALL(Order_Form!$D:$D,1+($D657)),Order_Form!$C:$Q,6,FALSE)&gt;0),(VLOOKUP(SMALL(Order_Form!$D:$D,1+($D657)),Order_Form!$C:$Q,6,FALSE)),"")),"")</f>
        <v/>
      </c>
      <c r="H657" s="68" t="str">
        <f>IF(ISNUMBER(SMALL(Order_Form!$D:$D,1+($D657))),(VLOOKUP(SMALL(Order_Form!$D:$D,1+($D657)),Order_Form!$C:$Q,7,FALSE)),"")</f>
        <v/>
      </c>
      <c r="I657" s="61"/>
      <c r="J657" s="61"/>
      <c r="K657" s="61"/>
      <c r="L657" s="73" t="str">
        <f t="shared" si="131"/>
        <v/>
      </c>
      <c r="M657" s="64" t="str">
        <f t="shared" si="132"/>
        <v/>
      </c>
      <c r="N657" s="73" t="str">
        <f t="shared" si="136"/>
        <v/>
      </c>
      <c r="O657" s="73" t="str">
        <f t="shared" si="137"/>
        <v/>
      </c>
      <c r="P657" s="73" t="str">
        <f t="shared" si="138"/>
        <v/>
      </c>
      <c r="Q657" s="73" t="str">
        <f t="shared" si="139"/>
        <v/>
      </c>
      <c r="R657" s="73" t="str">
        <f t="shared" si="140"/>
        <v/>
      </c>
      <c r="S657" s="64" t="str">
        <f t="shared" si="133"/>
        <v/>
      </c>
      <c r="T657" s="107" t="str">
        <f t="shared" si="141"/>
        <v/>
      </c>
      <c r="U657" s="74" t="str">
        <f t="shared" si="142"/>
        <v/>
      </c>
      <c r="V657" s="74"/>
      <c r="W657" s="74"/>
      <c r="Z657" s="61">
        <f t="shared" si="143"/>
        <v>0</v>
      </c>
    </row>
    <row r="658" spans="2:26" ht="31.9" customHeight="1" x14ac:dyDescent="0.25">
      <c r="B658" s="61">
        <f t="shared" si="135"/>
        <v>0</v>
      </c>
      <c r="C658" s="61" t="str">
        <f t="shared" si="134"/>
        <v/>
      </c>
      <c r="D658" s="61">
        <v>644</v>
      </c>
      <c r="E658" s="61" t="str">
        <f>IF(ISNUMBER(SMALL(Order_Form!$D:$D,1+($D658))),(VLOOKUP(SMALL(Order_Form!$D:$D,1+($D658)),Order_Form!$C:$Q,3,FALSE)),"")</f>
        <v/>
      </c>
      <c r="G658" s="64" t="str">
        <f>IFERROR(IF(E658=2,$AF$1,IF(AND(ISNUMBER(SMALL(Order_Form!$D:$D,1+($D658))),VLOOKUP(SMALL(Order_Form!$D:$D,1+($D658)),Order_Form!$C:$Q,6,FALSE)&gt;0),(VLOOKUP(SMALL(Order_Form!$D:$D,1+($D658)),Order_Form!$C:$Q,6,FALSE)),"")),"")</f>
        <v/>
      </c>
      <c r="H658" s="68" t="str">
        <f>IF(ISNUMBER(SMALL(Order_Form!$D:$D,1+($D658))),(VLOOKUP(SMALL(Order_Form!$D:$D,1+($D658)),Order_Form!$C:$Q,7,FALSE)),"")</f>
        <v/>
      </c>
      <c r="I658" s="61"/>
      <c r="J658" s="61"/>
      <c r="K658" s="61"/>
      <c r="L658" s="73" t="str">
        <f t="shared" si="131"/>
        <v/>
      </c>
      <c r="M658" s="64" t="str">
        <f t="shared" si="132"/>
        <v/>
      </c>
      <c r="N658" s="73" t="str">
        <f t="shared" si="136"/>
        <v/>
      </c>
      <c r="O658" s="73" t="str">
        <f t="shared" si="137"/>
        <v/>
      </c>
      <c r="P658" s="73" t="str">
        <f t="shared" si="138"/>
        <v/>
      </c>
      <c r="Q658" s="73" t="str">
        <f t="shared" si="139"/>
        <v/>
      </c>
      <c r="R658" s="73" t="str">
        <f t="shared" si="140"/>
        <v/>
      </c>
      <c r="S658" s="64" t="str">
        <f t="shared" si="133"/>
        <v/>
      </c>
      <c r="T658" s="107" t="str">
        <f t="shared" si="141"/>
        <v/>
      </c>
      <c r="U658" s="74" t="str">
        <f t="shared" si="142"/>
        <v/>
      </c>
      <c r="V658" s="74"/>
      <c r="W658" s="74"/>
      <c r="Z658" s="61">
        <f t="shared" si="143"/>
        <v>0</v>
      </c>
    </row>
    <row r="659" spans="2:26" ht="31.9" customHeight="1" x14ac:dyDescent="0.25">
      <c r="B659" s="61">
        <f t="shared" si="135"/>
        <v>0</v>
      </c>
      <c r="C659" s="61" t="str">
        <f t="shared" si="134"/>
        <v/>
      </c>
      <c r="D659" s="61">
        <v>645</v>
      </c>
      <c r="E659" s="61" t="str">
        <f>IF(ISNUMBER(SMALL(Order_Form!$D:$D,1+($D659))),(VLOOKUP(SMALL(Order_Form!$D:$D,1+($D659)),Order_Form!$C:$Q,3,FALSE)),"")</f>
        <v/>
      </c>
      <c r="G659" s="64" t="str">
        <f>IFERROR(IF(E659=2,$AF$1,IF(AND(ISNUMBER(SMALL(Order_Form!$D:$D,1+($D659))),VLOOKUP(SMALL(Order_Form!$D:$D,1+($D659)),Order_Form!$C:$Q,6,FALSE)&gt;0),(VLOOKUP(SMALL(Order_Form!$D:$D,1+($D659)),Order_Form!$C:$Q,6,FALSE)),"")),"")</f>
        <v/>
      </c>
      <c r="H659" s="68" t="str">
        <f>IF(ISNUMBER(SMALL(Order_Form!$D:$D,1+($D659))),(VLOOKUP(SMALL(Order_Form!$D:$D,1+($D659)),Order_Form!$C:$Q,7,FALSE)),"")</f>
        <v/>
      </c>
      <c r="I659" s="61"/>
      <c r="J659" s="61"/>
      <c r="K659" s="61"/>
      <c r="L659" s="73" t="str">
        <f t="shared" ref="L659:L722" si="144">IF(AND(E659=1,E660=0),"In",IF($E659=2,$AG$1,""))</f>
        <v/>
      </c>
      <c r="M659" s="64" t="str">
        <f t="shared" ref="M659:M722" si="145">IFERROR(IF(AND(E659=1,E660=0),"Used",IF($E659=2,$AN$1,IF(ISBLANK(G659),"",IF(ISNUMBER(L659),G659-L659,"")))),"")</f>
        <v/>
      </c>
      <c r="N659" s="73" t="str">
        <f t="shared" si="136"/>
        <v/>
      </c>
      <c r="O659" s="73" t="str">
        <f t="shared" si="137"/>
        <v/>
      </c>
      <c r="P659" s="73" t="str">
        <f t="shared" si="138"/>
        <v/>
      </c>
      <c r="Q659" s="73" t="str">
        <f t="shared" si="139"/>
        <v/>
      </c>
      <c r="R659" s="73" t="str">
        <f t="shared" si="140"/>
        <v/>
      </c>
      <c r="S659" s="64" t="str">
        <f t="shared" ref="S659:S722" si="146">IF(AND(E659=1,E660=0),"Tracked",IF($E659=2,$AO$1,IF(ISNUMBER(L659),SUM(N659:R659),"")))</f>
        <v/>
      </c>
      <c r="T659" s="107" t="str">
        <f t="shared" si="141"/>
        <v/>
      </c>
      <c r="U659" s="74" t="str">
        <f t="shared" si="142"/>
        <v/>
      </c>
      <c r="V659" s="74"/>
      <c r="W659" s="74"/>
      <c r="Z659" s="61">
        <f t="shared" si="143"/>
        <v>0</v>
      </c>
    </row>
    <row r="660" spans="2:26" ht="31.9" customHeight="1" x14ac:dyDescent="0.25">
      <c r="B660" s="61">
        <f t="shared" si="135"/>
        <v>0</v>
      </c>
      <c r="C660" s="61" t="str">
        <f t="shared" si="134"/>
        <v/>
      </c>
      <c r="D660" s="61">
        <v>646</v>
      </c>
      <c r="E660" s="61" t="str">
        <f>IF(ISNUMBER(SMALL(Order_Form!$D:$D,1+($D660))),(VLOOKUP(SMALL(Order_Form!$D:$D,1+($D660)),Order_Form!$C:$Q,3,FALSE)),"")</f>
        <v/>
      </c>
      <c r="G660" s="64" t="str">
        <f>IFERROR(IF(E660=2,$AF$1,IF(AND(ISNUMBER(SMALL(Order_Form!$D:$D,1+($D660))),VLOOKUP(SMALL(Order_Form!$D:$D,1+($D660)),Order_Form!$C:$Q,6,FALSE)&gt;0),(VLOOKUP(SMALL(Order_Form!$D:$D,1+($D660)),Order_Form!$C:$Q,6,FALSE)),"")),"")</f>
        <v/>
      </c>
      <c r="H660" s="68" t="str">
        <f>IF(ISNUMBER(SMALL(Order_Form!$D:$D,1+($D660))),(VLOOKUP(SMALL(Order_Form!$D:$D,1+($D660)),Order_Form!$C:$Q,7,FALSE)),"")</f>
        <v/>
      </c>
      <c r="I660" s="61"/>
      <c r="J660" s="61"/>
      <c r="K660" s="61"/>
      <c r="L660" s="73" t="str">
        <f t="shared" si="144"/>
        <v/>
      </c>
      <c r="M660" s="64" t="str">
        <f t="shared" si="145"/>
        <v/>
      </c>
      <c r="N660" s="73" t="str">
        <f t="shared" si="136"/>
        <v/>
      </c>
      <c r="O660" s="73" t="str">
        <f t="shared" si="137"/>
        <v/>
      </c>
      <c r="P660" s="73" t="str">
        <f t="shared" si="138"/>
        <v/>
      </c>
      <c r="Q660" s="73" t="str">
        <f t="shared" si="139"/>
        <v/>
      </c>
      <c r="R660" s="73" t="str">
        <f t="shared" si="140"/>
        <v/>
      </c>
      <c r="S660" s="64" t="str">
        <f t="shared" si="146"/>
        <v/>
      </c>
      <c r="T660" s="107" t="str">
        <f t="shared" si="141"/>
        <v/>
      </c>
      <c r="U660" s="74" t="str">
        <f t="shared" si="142"/>
        <v/>
      </c>
      <c r="V660" s="74"/>
      <c r="W660" s="74"/>
      <c r="Z660" s="61">
        <f t="shared" si="143"/>
        <v>0</v>
      </c>
    </row>
    <row r="661" spans="2:26" ht="31.9" customHeight="1" x14ac:dyDescent="0.25">
      <c r="B661" s="61">
        <f t="shared" si="135"/>
        <v>0</v>
      </c>
      <c r="C661" s="61" t="str">
        <f t="shared" si="134"/>
        <v/>
      </c>
      <c r="D661" s="61">
        <v>647</v>
      </c>
      <c r="E661" s="61" t="str">
        <f>IF(ISNUMBER(SMALL(Order_Form!$D:$D,1+($D661))),(VLOOKUP(SMALL(Order_Form!$D:$D,1+($D661)),Order_Form!$C:$Q,3,FALSE)),"")</f>
        <v/>
      </c>
      <c r="G661" s="64" t="str">
        <f>IFERROR(IF(E661=2,$AF$1,IF(AND(ISNUMBER(SMALL(Order_Form!$D:$D,1+($D661))),VLOOKUP(SMALL(Order_Form!$D:$D,1+($D661)),Order_Form!$C:$Q,6,FALSE)&gt;0),(VLOOKUP(SMALL(Order_Form!$D:$D,1+($D661)),Order_Form!$C:$Q,6,FALSE)),"")),"")</f>
        <v/>
      </c>
      <c r="H661" s="68" t="str">
        <f>IF(ISNUMBER(SMALL(Order_Form!$D:$D,1+($D661))),(VLOOKUP(SMALL(Order_Form!$D:$D,1+($D661)),Order_Form!$C:$Q,7,FALSE)),"")</f>
        <v/>
      </c>
      <c r="I661" s="61"/>
      <c r="J661" s="61"/>
      <c r="K661" s="61"/>
      <c r="L661" s="73" t="str">
        <f t="shared" si="144"/>
        <v/>
      </c>
      <c r="M661" s="64" t="str">
        <f t="shared" si="145"/>
        <v/>
      </c>
      <c r="N661" s="73" t="str">
        <f t="shared" si="136"/>
        <v/>
      </c>
      <c r="O661" s="73" t="str">
        <f t="shared" si="137"/>
        <v/>
      </c>
      <c r="P661" s="73" t="str">
        <f t="shared" si="138"/>
        <v/>
      </c>
      <c r="Q661" s="73" t="str">
        <f t="shared" si="139"/>
        <v/>
      </c>
      <c r="R661" s="73" t="str">
        <f t="shared" si="140"/>
        <v/>
      </c>
      <c r="S661" s="64" t="str">
        <f t="shared" si="146"/>
        <v/>
      </c>
      <c r="T661" s="107" t="str">
        <f t="shared" si="141"/>
        <v/>
      </c>
      <c r="U661" s="74" t="str">
        <f t="shared" si="142"/>
        <v/>
      </c>
      <c r="V661" s="74"/>
      <c r="W661" s="74"/>
      <c r="Z661" s="61">
        <f t="shared" si="143"/>
        <v>0</v>
      </c>
    </row>
    <row r="662" spans="2:26" ht="31.9" customHeight="1" x14ac:dyDescent="0.25">
      <c r="B662" s="61">
        <f t="shared" si="135"/>
        <v>0</v>
      </c>
      <c r="C662" s="61" t="str">
        <f t="shared" ref="C662:C725" si="147">IF(B662=1,D662,"")</f>
        <v/>
      </c>
      <c r="D662" s="61">
        <v>648</v>
      </c>
      <c r="E662" s="61" t="str">
        <f>IF(ISNUMBER(SMALL(Order_Form!$D:$D,1+($D662))),(VLOOKUP(SMALL(Order_Form!$D:$D,1+($D662)),Order_Form!$C:$Q,3,FALSE)),"")</f>
        <v/>
      </c>
      <c r="G662" s="64" t="str">
        <f>IFERROR(IF(E662=2,$AF$1,IF(AND(ISNUMBER(SMALL(Order_Form!$D:$D,1+($D662))),VLOOKUP(SMALL(Order_Form!$D:$D,1+($D662)),Order_Form!$C:$Q,6,FALSE)&gt;0),(VLOOKUP(SMALL(Order_Form!$D:$D,1+($D662)),Order_Form!$C:$Q,6,FALSE)),"")),"")</f>
        <v/>
      </c>
      <c r="H662" s="68" t="str">
        <f>IF(ISNUMBER(SMALL(Order_Form!$D:$D,1+($D662))),(VLOOKUP(SMALL(Order_Form!$D:$D,1+($D662)),Order_Form!$C:$Q,7,FALSE)),"")</f>
        <v/>
      </c>
      <c r="I662" s="61"/>
      <c r="J662" s="61"/>
      <c r="K662" s="61"/>
      <c r="L662" s="73" t="str">
        <f t="shared" si="144"/>
        <v/>
      </c>
      <c r="M662" s="64" t="str">
        <f t="shared" si="145"/>
        <v/>
      </c>
      <c r="N662" s="73" t="str">
        <f t="shared" si="136"/>
        <v/>
      </c>
      <c r="O662" s="73" t="str">
        <f t="shared" si="137"/>
        <v/>
      </c>
      <c r="P662" s="73" t="str">
        <f t="shared" si="138"/>
        <v/>
      </c>
      <c r="Q662" s="73" t="str">
        <f t="shared" si="139"/>
        <v/>
      </c>
      <c r="R662" s="73" t="str">
        <f t="shared" si="140"/>
        <v/>
      </c>
      <c r="S662" s="64" t="str">
        <f t="shared" si="146"/>
        <v/>
      </c>
      <c r="T662" s="107" t="str">
        <f t="shared" si="141"/>
        <v/>
      </c>
      <c r="U662" s="74" t="str">
        <f t="shared" si="142"/>
        <v/>
      </c>
      <c r="V662" s="74"/>
      <c r="W662" s="74"/>
      <c r="Z662" s="61">
        <f t="shared" si="143"/>
        <v>0</v>
      </c>
    </row>
    <row r="663" spans="2:26" ht="31.9" customHeight="1" x14ac:dyDescent="0.25">
      <c r="B663" s="61">
        <f t="shared" si="135"/>
        <v>0</v>
      </c>
      <c r="C663" s="61" t="str">
        <f t="shared" si="147"/>
        <v/>
      </c>
      <c r="D663" s="61">
        <v>649</v>
      </c>
      <c r="E663" s="61" t="str">
        <f>IF(ISNUMBER(SMALL(Order_Form!$D:$D,1+($D663))),(VLOOKUP(SMALL(Order_Form!$D:$D,1+($D663)),Order_Form!$C:$Q,3,FALSE)),"")</f>
        <v/>
      </c>
      <c r="G663" s="64" t="str">
        <f>IFERROR(IF(E663=2,$AF$1,IF(AND(ISNUMBER(SMALL(Order_Form!$D:$D,1+($D663))),VLOOKUP(SMALL(Order_Form!$D:$D,1+($D663)),Order_Form!$C:$Q,6,FALSE)&gt;0),(VLOOKUP(SMALL(Order_Form!$D:$D,1+($D663)),Order_Form!$C:$Q,6,FALSE)),"")),"")</f>
        <v/>
      </c>
      <c r="H663" s="68" t="str">
        <f>IF(ISNUMBER(SMALL(Order_Form!$D:$D,1+($D663))),(VLOOKUP(SMALL(Order_Form!$D:$D,1+($D663)),Order_Form!$C:$Q,7,FALSE)),"")</f>
        <v/>
      </c>
      <c r="I663" s="61"/>
      <c r="J663" s="61"/>
      <c r="K663" s="61"/>
      <c r="L663" s="73" t="str">
        <f t="shared" si="144"/>
        <v/>
      </c>
      <c r="M663" s="64" t="str">
        <f t="shared" si="145"/>
        <v/>
      </c>
      <c r="N663" s="73" t="str">
        <f t="shared" si="136"/>
        <v/>
      </c>
      <c r="O663" s="73" t="str">
        <f t="shared" si="137"/>
        <v/>
      </c>
      <c r="P663" s="73" t="str">
        <f t="shared" si="138"/>
        <v/>
      </c>
      <c r="Q663" s="73" t="str">
        <f t="shared" si="139"/>
        <v/>
      </c>
      <c r="R663" s="73" t="str">
        <f t="shared" si="140"/>
        <v/>
      </c>
      <c r="S663" s="64" t="str">
        <f t="shared" si="146"/>
        <v/>
      </c>
      <c r="T663" s="107" t="str">
        <f t="shared" si="141"/>
        <v/>
      </c>
      <c r="U663" s="74" t="str">
        <f t="shared" si="142"/>
        <v/>
      </c>
      <c r="V663" s="74"/>
      <c r="W663" s="74"/>
      <c r="Z663" s="61">
        <f t="shared" si="143"/>
        <v>0</v>
      </c>
    </row>
    <row r="664" spans="2:26" ht="31.9" customHeight="1" x14ac:dyDescent="0.25">
      <c r="B664" s="61">
        <f t="shared" si="135"/>
        <v>0</v>
      </c>
      <c r="C664" s="61" t="str">
        <f t="shared" si="147"/>
        <v/>
      </c>
      <c r="D664" s="61">
        <v>650</v>
      </c>
      <c r="E664" s="61" t="str">
        <f>IF(ISNUMBER(SMALL(Order_Form!$D:$D,1+($D664))),(VLOOKUP(SMALL(Order_Form!$D:$D,1+($D664)),Order_Form!$C:$Q,3,FALSE)),"")</f>
        <v/>
      </c>
      <c r="G664" s="64" t="str">
        <f>IFERROR(IF(E664=2,$AF$1,IF(AND(ISNUMBER(SMALL(Order_Form!$D:$D,1+($D664))),VLOOKUP(SMALL(Order_Form!$D:$D,1+($D664)),Order_Form!$C:$Q,6,FALSE)&gt;0),(VLOOKUP(SMALL(Order_Form!$D:$D,1+($D664)),Order_Form!$C:$Q,6,FALSE)),"")),"")</f>
        <v/>
      </c>
      <c r="H664" s="68" t="str">
        <f>IF(ISNUMBER(SMALL(Order_Form!$D:$D,1+($D664))),(VLOOKUP(SMALL(Order_Form!$D:$D,1+($D664)),Order_Form!$C:$Q,7,FALSE)),"")</f>
        <v/>
      </c>
      <c r="I664" s="61"/>
      <c r="J664" s="61"/>
      <c r="K664" s="61"/>
      <c r="L664" s="73" t="str">
        <f t="shared" si="144"/>
        <v/>
      </c>
      <c r="M664" s="64" t="str">
        <f t="shared" si="145"/>
        <v/>
      </c>
      <c r="N664" s="73" t="str">
        <f t="shared" si="136"/>
        <v/>
      </c>
      <c r="O664" s="73" t="str">
        <f t="shared" si="137"/>
        <v/>
      </c>
      <c r="P664" s="73" t="str">
        <f t="shared" si="138"/>
        <v/>
      </c>
      <c r="Q664" s="73" t="str">
        <f t="shared" si="139"/>
        <v/>
      </c>
      <c r="R664" s="73" t="str">
        <f t="shared" si="140"/>
        <v/>
      </c>
      <c r="S664" s="64" t="str">
        <f t="shared" si="146"/>
        <v/>
      </c>
      <c r="T664" s="107" t="str">
        <f t="shared" si="141"/>
        <v/>
      </c>
      <c r="U664" s="74" t="str">
        <f t="shared" si="142"/>
        <v/>
      </c>
      <c r="V664" s="74"/>
      <c r="W664" s="74"/>
      <c r="Z664" s="61">
        <f t="shared" si="143"/>
        <v>0</v>
      </c>
    </row>
    <row r="665" spans="2:26" ht="31.9" customHeight="1" x14ac:dyDescent="0.25">
      <c r="B665" s="61">
        <f t="shared" si="135"/>
        <v>0</v>
      </c>
      <c r="C665" s="61" t="str">
        <f t="shared" si="147"/>
        <v/>
      </c>
      <c r="D665" s="61">
        <v>651</v>
      </c>
      <c r="E665" s="61" t="str">
        <f>IF(ISNUMBER(SMALL(Order_Form!$D:$D,1+($D665))),(VLOOKUP(SMALL(Order_Form!$D:$D,1+($D665)),Order_Form!$C:$Q,3,FALSE)),"")</f>
        <v/>
      </c>
      <c r="G665" s="64" t="str">
        <f>IFERROR(IF(E665=2,$AF$1,IF(AND(ISNUMBER(SMALL(Order_Form!$D:$D,1+($D665))),VLOOKUP(SMALL(Order_Form!$D:$D,1+($D665)),Order_Form!$C:$Q,6,FALSE)&gt;0),(VLOOKUP(SMALL(Order_Form!$D:$D,1+($D665)),Order_Form!$C:$Q,6,FALSE)),"")),"")</f>
        <v/>
      </c>
      <c r="H665" s="68" t="str">
        <f>IF(ISNUMBER(SMALL(Order_Form!$D:$D,1+($D665))),(VLOOKUP(SMALL(Order_Form!$D:$D,1+($D665)),Order_Form!$C:$Q,7,FALSE)),"")</f>
        <v/>
      </c>
      <c r="I665" s="61"/>
      <c r="J665" s="61"/>
      <c r="K665" s="61"/>
      <c r="L665" s="73" t="str">
        <f t="shared" si="144"/>
        <v/>
      </c>
      <c r="M665" s="64" t="str">
        <f t="shared" si="145"/>
        <v/>
      </c>
      <c r="N665" s="73" t="str">
        <f t="shared" si="136"/>
        <v/>
      </c>
      <c r="O665" s="73" t="str">
        <f t="shared" si="137"/>
        <v/>
      </c>
      <c r="P665" s="73" t="str">
        <f t="shared" si="138"/>
        <v/>
      </c>
      <c r="Q665" s="73" t="str">
        <f t="shared" si="139"/>
        <v/>
      </c>
      <c r="R665" s="73" t="str">
        <f t="shared" si="140"/>
        <v/>
      </c>
      <c r="S665" s="64" t="str">
        <f t="shared" si="146"/>
        <v/>
      </c>
      <c r="T665" s="107" t="str">
        <f t="shared" si="141"/>
        <v/>
      </c>
      <c r="U665" s="74" t="str">
        <f t="shared" si="142"/>
        <v/>
      </c>
      <c r="V665" s="74"/>
      <c r="W665" s="74"/>
      <c r="Z665" s="61">
        <f t="shared" si="143"/>
        <v>0</v>
      </c>
    </row>
    <row r="666" spans="2:26" ht="31.9" customHeight="1" x14ac:dyDescent="0.25">
      <c r="B666" s="61">
        <f t="shared" si="135"/>
        <v>0</v>
      </c>
      <c r="C666" s="61" t="str">
        <f t="shared" si="147"/>
        <v/>
      </c>
      <c r="D666" s="61">
        <v>652</v>
      </c>
      <c r="E666" s="61" t="str">
        <f>IF(ISNUMBER(SMALL(Order_Form!$D:$D,1+($D666))),(VLOOKUP(SMALL(Order_Form!$D:$D,1+($D666)),Order_Form!$C:$Q,3,FALSE)),"")</f>
        <v/>
      </c>
      <c r="G666" s="64" t="str">
        <f>IFERROR(IF(E666=2,$AF$1,IF(AND(ISNUMBER(SMALL(Order_Form!$D:$D,1+($D666))),VLOOKUP(SMALL(Order_Form!$D:$D,1+($D666)),Order_Form!$C:$Q,6,FALSE)&gt;0),(VLOOKUP(SMALL(Order_Form!$D:$D,1+($D666)),Order_Form!$C:$Q,6,FALSE)),"")),"")</f>
        <v/>
      </c>
      <c r="H666" s="68" t="str">
        <f>IF(ISNUMBER(SMALL(Order_Form!$D:$D,1+($D666))),(VLOOKUP(SMALL(Order_Form!$D:$D,1+($D666)),Order_Form!$C:$Q,7,FALSE)),"")</f>
        <v/>
      </c>
      <c r="I666" s="61"/>
      <c r="J666" s="61"/>
      <c r="K666" s="61"/>
      <c r="L666" s="73" t="str">
        <f t="shared" si="144"/>
        <v/>
      </c>
      <c r="M666" s="64" t="str">
        <f t="shared" si="145"/>
        <v/>
      </c>
      <c r="N666" s="73" t="str">
        <f t="shared" si="136"/>
        <v/>
      </c>
      <c r="O666" s="73" t="str">
        <f t="shared" si="137"/>
        <v/>
      </c>
      <c r="P666" s="73" t="str">
        <f t="shared" si="138"/>
        <v/>
      </c>
      <c r="Q666" s="73" t="str">
        <f t="shared" si="139"/>
        <v/>
      </c>
      <c r="R666" s="73" t="str">
        <f t="shared" si="140"/>
        <v/>
      </c>
      <c r="S666" s="64" t="str">
        <f t="shared" si="146"/>
        <v/>
      </c>
      <c r="T666" s="107" t="str">
        <f t="shared" si="141"/>
        <v/>
      </c>
      <c r="U666" s="74" t="str">
        <f t="shared" si="142"/>
        <v/>
      </c>
      <c r="V666" s="74"/>
      <c r="W666" s="74"/>
      <c r="Z666" s="61">
        <f t="shared" si="143"/>
        <v>0</v>
      </c>
    </row>
    <row r="667" spans="2:26" ht="31.9" customHeight="1" x14ac:dyDescent="0.25">
      <c r="B667" s="61">
        <f t="shared" si="135"/>
        <v>0</v>
      </c>
      <c r="C667" s="61" t="str">
        <f t="shared" si="147"/>
        <v/>
      </c>
      <c r="D667" s="61">
        <v>653</v>
      </c>
      <c r="E667" s="61" t="str">
        <f>IF(ISNUMBER(SMALL(Order_Form!$D:$D,1+($D667))),(VLOOKUP(SMALL(Order_Form!$D:$D,1+($D667)),Order_Form!$C:$Q,3,FALSE)),"")</f>
        <v/>
      </c>
      <c r="G667" s="64" t="str">
        <f>IFERROR(IF(E667=2,$AF$1,IF(AND(ISNUMBER(SMALL(Order_Form!$D:$D,1+($D667))),VLOOKUP(SMALL(Order_Form!$D:$D,1+($D667)),Order_Form!$C:$Q,6,FALSE)&gt;0),(VLOOKUP(SMALL(Order_Form!$D:$D,1+($D667)),Order_Form!$C:$Q,6,FALSE)),"")),"")</f>
        <v/>
      </c>
      <c r="H667" s="68" t="str">
        <f>IF(ISNUMBER(SMALL(Order_Form!$D:$D,1+($D667))),(VLOOKUP(SMALL(Order_Form!$D:$D,1+($D667)),Order_Form!$C:$Q,7,FALSE)),"")</f>
        <v/>
      </c>
      <c r="I667" s="61"/>
      <c r="J667" s="61"/>
      <c r="K667" s="61"/>
      <c r="L667" s="73" t="str">
        <f t="shared" si="144"/>
        <v/>
      </c>
      <c r="M667" s="64" t="str">
        <f t="shared" si="145"/>
        <v/>
      </c>
      <c r="N667" s="73" t="str">
        <f t="shared" si="136"/>
        <v/>
      </c>
      <c r="O667" s="73" t="str">
        <f t="shared" si="137"/>
        <v/>
      </c>
      <c r="P667" s="73" t="str">
        <f t="shared" si="138"/>
        <v/>
      </c>
      <c r="Q667" s="73" t="str">
        <f t="shared" si="139"/>
        <v/>
      </c>
      <c r="R667" s="73" t="str">
        <f t="shared" si="140"/>
        <v/>
      </c>
      <c r="S667" s="64" t="str">
        <f t="shared" si="146"/>
        <v/>
      </c>
      <c r="T667" s="107" t="str">
        <f t="shared" si="141"/>
        <v/>
      </c>
      <c r="U667" s="74" t="str">
        <f t="shared" si="142"/>
        <v/>
      </c>
      <c r="V667" s="74"/>
      <c r="W667" s="74"/>
      <c r="Z667" s="61">
        <f t="shared" si="143"/>
        <v>0</v>
      </c>
    </row>
    <row r="668" spans="2:26" ht="31.9" customHeight="1" x14ac:dyDescent="0.25">
      <c r="B668" s="61">
        <f t="shared" si="135"/>
        <v>0</v>
      </c>
      <c r="C668" s="61" t="str">
        <f t="shared" si="147"/>
        <v/>
      </c>
      <c r="D668" s="61">
        <v>654</v>
      </c>
      <c r="E668" s="61" t="str">
        <f>IF(ISNUMBER(SMALL(Order_Form!$D:$D,1+($D668))),(VLOOKUP(SMALL(Order_Form!$D:$D,1+($D668)),Order_Form!$C:$Q,3,FALSE)),"")</f>
        <v/>
      </c>
      <c r="G668" s="64" t="str">
        <f>IFERROR(IF(E668=2,$AF$1,IF(AND(ISNUMBER(SMALL(Order_Form!$D:$D,1+($D668))),VLOOKUP(SMALL(Order_Form!$D:$D,1+($D668)),Order_Form!$C:$Q,6,FALSE)&gt;0),(VLOOKUP(SMALL(Order_Form!$D:$D,1+($D668)),Order_Form!$C:$Q,6,FALSE)),"")),"")</f>
        <v/>
      </c>
      <c r="H668" s="68" t="str">
        <f>IF(ISNUMBER(SMALL(Order_Form!$D:$D,1+($D668))),(VLOOKUP(SMALL(Order_Form!$D:$D,1+($D668)),Order_Form!$C:$Q,7,FALSE)),"")</f>
        <v/>
      </c>
      <c r="I668" s="61"/>
      <c r="J668" s="61"/>
      <c r="K668" s="61"/>
      <c r="L668" s="73" t="str">
        <f t="shared" si="144"/>
        <v/>
      </c>
      <c r="M668" s="64" t="str">
        <f t="shared" si="145"/>
        <v/>
      </c>
      <c r="N668" s="73" t="str">
        <f t="shared" si="136"/>
        <v/>
      </c>
      <c r="O668" s="73" t="str">
        <f t="shared" si="137"/>
        <v/>
      </c>
      <c r="P668" s="73" t="str">
        <f t="shared" si="138"/>
        <v/>
      </c>
      <c r="Q668" s="73" t="str">
        <f t="shared" si="139"/>
        <v/>
      </c>
      <c r="R668" s="73" t="str">
        <f t="shared" si="140"/>
        <v/>
      </c>
      <c r="S668" s="64" t="str">
        <f t="shared" si="146"/>
        <v/>
      </c>
      <c r="T668" s="107" t="str">
        <f t="shared" si="141"/>
        <v/>
      </c>
      <c r="U668" s="74" t="str">
        <f t="shared" si="142"/>
        <v/>
      </c>
      <c r="V668" s="74"/>
      <c r="W668" s="74"/>
      <c r="Z668" s="61">
        <f t="shared" si="143"/>
        <v>0</v>
      </c>
    </row>
    <row r="669" spans="2:26" ht="31.9" customHeight="1" x14ac:dyDescent="0.25">
      <c r="B669" s="61">
        <f t="shared" si="135"/>
        <v>0</v>
      </c>
      <c r="C669" s="61" t="str">
        <f t="shared" si="147"/>
        <v/>
      </c>
      <c r="D669" s="61">
        <v>655</v>
      </c>
      <c r="E669" s="61" t="str">
        <f>IF(ISNUMBER(SMALL(Order_Form!$D:$D,1+($D669))),(VLOOKUP(SMALL(Order_Form!$D:$D,1+($D669)),Order_Form!$C:$Q,3,FALSE)),"")</f>
        <v/>
      </c>
      <c r="G669" s="64" t="str">
        <f>IFERROR(IF(E669=2,$AF$1,IF(AND(ISNUMBER(SMALL(Order_Form!$D:$D,1+($D669))),VLOOKUP(SMALL(Order_Form!$D:$D,1+($D669)),Order_Form!$C:$Q,6,FALSE)&gt;0),(VLOOKUP(SMALL(Order_Form!$D:$D,1+($D669)),Order_Form!$C:$Q,6,FALSE)),"")),"")</f>
        <v/>
      </c>
      <c r="H669" s="68" t="str">
        <f>IF(ISNUMBER(SMALL(Order_Form!$D:$D,1+($D669))),(VLOOKUP(SMALL(Order_Form!$D:$D,1+($D669)),Order_Form!$C:$Q,7,FALSE)),"")</f>
        <v/>
      </c>
      <c r="I669" s="61"/>
      <c r="J669" s="61"/>
      <c r="K669" s="61"/>
      <c r="L669" s="73" t="str">
        <f t="shared" si="144"/>
        <v/>
      </c>
      <c r="M669" s="64" t="str">
        <f t="shared" si="145"/>
        <v/>
      </c>
      <c r="N669" s="73" t="str">
        <f t="shared" si="136"/>
        <v/>
      </c>
      <c r="O669" s="73" t="str">
        <f t="shared" si="137"/>
        <v/>
      </c>
      <c r="P669" s="73" t="str">
        <f t="shared" si="138"/>
        <v/>
      </c>
      <c r="Q669" s="73" t="str">
        <f t="shared" si="139"/>
        <v/>
      </c>
      <c r="R669" s="73" t="str">
        <f t="shared" si="140"/>
        <v/>
      </c>
      <c r="S669" s="64" t="str">
        <f t="shared" si="146"/>
        <v/>
      </c>
      <c r="T669" s="107" t="str">
        <f t="shared" si="141"/>
        <v/>
      </c>
      <c r="U669" s="74" t="str">
        <f t="shared" si="142"/>
        <v/>
      </c>
      <c r="V669" s="74"/>
      <c r="W669" s="74"/>
      <c r="Z669" s="61">
        <f t="shared" si="143"/>
        <v>0</v>
      </c>
    </row>
    <row r="670" spans="2:26" ht="31.9" customHeight="1" x14ac:dyDescent="0.25">
      <c r="B670" s="61">
        <f t="shared" si="135"/>
        <v>0</v>
      </c>
      <c r="C670" s="61" t="str">
        <f t="shared" si="147"/>
        <v/>
      </c>
      <c r="D670" s="61">
        <v>656</v>
      </c>
      <c r="E670" s="61" t="str">
        <f>IF(ISNUMBER(SMALL(Order_Form!$D:$D,1+($D670))),(VLOOKUP(SMALL(Order_Form!$D:$D,1+($D670)),Order_Form!$C:$Q,3,FALSE)),"")</f>
        <v/>
      </c>
      <c r="G670" s="64" t="str">
        <f>IFERROR(IF(E670=2,$AF$1,IF(AND(ISNUMBER(SMALL(Order_Form!$D:$D,1+($D670))),VLOOKUP(SMALL(Order_Form!$D:$D,1+($D670)),Order_Form!$C:$Q,6,FALSE)&gt;0),(VLOOKUP(SMALL(Order_Form!$D:$D,1+($D670)),Order_Form!$C:$Q,6,FALSE)),"")),"")</f>
        <v/>
      </c>
      <c r="H670" s="68" t="str">
        <f>IF(ISNUMBER(SMALL(Order_Form!$D:$D,1+($D670))),(VLOOKUP(SMALL(Order_Form!$D:$D,1+($D670)),Order_Form!$C:$Q,7,FALSE)),"")</f>
        <v/>
      </c>
      <c r="I670" s="61"/>
      <c r="J670" s="61"/>
      <c r="K670" s="61"/>
      <c r="L670" s="73" t="str">
        <f t="shared" si="144"/>
        <v/>
      </c>
      <c r="M670" s="64" t="str">
        <f t="shared" si="145"/>
        <v/>
      </c>
      <c r="N670" s="73" t="str">
        <f t="shared" si="136"/>
        <v/>
      </c>
      <c r="O670" s="73" t="str">
        <f t="shared" si="137"/>
        <v/>
      </c>
      <c r="P670" s="73" t="str">
        <f t="shared" si="138"/>
        <v/>
      </c>
      <c r="Q670" s="73" t="str">
        <f t="shared" si="139"/>
        <v/>
      </c>
      <c r="R670" s="73" t="str">
        <f t="shared" si="140"/>
        <v/>
      </c>
      <c r="S670" s="64" t="str">
        <f t="shared" si="146"/>
        <v/>
      </c>
      <c r="T670" s="107" t="str">
        <f t="shared" si="141"/>
        <v/>
      </c>
      <c r="U670" s="74" t="str">
        <f t="shared" si="142"/>
        <v/>
      </c>
      <c r="V670" s="74"/>
      <c r="W670" s="74"/>
      <c r="Z670" s="61">
        <f t="shared" si="143"/>
        <v>0</v>
      </c>
    </row>
    <row r="671" spans="2:26" ht="31.9" customHeight="1" x14ac:dyDescent="0.25">
      <c r="B671" s="61">
        <f t="shared" si="135"/>
        <v>0</v>
      </c>
      <c r="C671" s="61" t="str">
        <f t="shared" si="147"/>
        <v/>
      </c>
      <c r="D671" s="61">
        <v>657</v>
      </c>
      <c r="E671" s="61" t="str">
        <f>IF(ISNUMBER(SMALL(Order_Form!$D:$D,1+($D671))),(VLOOKUP(SMALL(Order_Form!$D:$D,1+($D671)),Order_Form!$C:$Q,3,FALSE)),"")</f>
        <v/>
      </c>
      <c r="G671" s="64" t="str">
        <f>IFERROR(IF(E671=2,$AF$1,IF(AND(ISNUMBER(SMALL(Order_Form!$D:$D,1+($D671))),VLOOKUP(SMALL(Order_Form!$D:$D,1+($D671)),Order_Form!$C:$Q,6,FALSE)&gt;0),(VLOOKUP(SMALL(Order_Form!$D:$D,1+($D671)),Order_Form!$C:$Q,6,FALSE)),"")),"")</f>
        <v/>
      </c>
      <c r="H671" s="68" t="str">
        <f>IF(ISNUMBER(SMALL(Order_Form!$D:$D,1+($D671))),(VLOOKUP(SMALL(Order_Form!$D:$D,1+($D671)),Order_Form!$C:$Q,7,FALSE)),"")</f>
        <v/>
      </c>
      <c r="I671" s="61"/>
      <c r="J671" s="61"/>
      <c r="K671" s="61"/>
      <c r="L671" s="73" t="str">
        <f t="shared" si="144"/>
        <v/>
      </c>
      <c r="M671" s="64" t="str">
        <f t="shared" si="145"/>
        <v/>
      </c>
      <c r="N671" s="73" t="str">
        <f t="shared" si="136"/>
        <v/>
      </c>
      <c r="O671" s="73" t="str">
        <f t="shared" si="137"/>
        <v/>
      </c>
      <c r="P671" s="73" t="str">
        <f t="shared" si="138"/>
        <v/>
      </c>
      <c r="Q671" s="73" t="str">
        <f t="shared" si="139"/>
        <v/>
      </c>
      <c r="R671" s="73" t="str">
        <f t="shared" si="140"/>
        <v/>
      </c>
      <c r="S671" s="64" t="str">
        <f t="shared" si="146"/>
        <v/>
      </c>
      <c r="T671" s="107" t="str">
        <f t="shared" si="141"/>
        <v/>
      </c>
      <c r="U671" s="74" t="str">
        <f t="shared" si="142"/>
        <v/>
      </c>
      <c r="V671" s="74"/>
      <c r="W671" s="74"/>
      <c r="Z671" s="61">
        <f t="shared" si="143"/>
        <v>0</v>
      </c>
    </row>
    <row r="672" spans="2:26" ht="31.9" customHeight="1" x14ac:dyDescent="0.25">
      <c r="B672" s="61">
        <f t="shared" si="135"/>
        <v>0</v>
      </c>
      <c r="C672" s="61" t="str">
        <f t="shared" si="147"/>
        <v/>
      </c>
      <c r="D672" s="61">
        <v>658</v>
      </c>
      <c r="E672" s="61" t="str">
        <f>IF(ISNUMBER(SMALL(Order_Form!$D:$D,1+($D672))),(VLOOKUP(SMALL(Order_Form!$D:$D,1+($D672)),Order_Form!$C:$Q,3,FALSE)),"")</f>
        <v/>
      </c>
      <c r="G672" s="64" t="str">
        <f>IFERROR(IF(E672=2,$AF$1,IF(AND(ISNUMBER(SMALL(Order_Form!$D:$D,1+($D672))),VLOOKUP(SMALL(Order_Form!$D:$D,1+($D672)),Order_Form!$C:$Q,6,FALSE)&gt;0),(VLOOKUP(SMALL(Order_Form!$D:$D,1+($D672)),Order_Form!$C:$Q,6,FALSE)),"")),"")</f>
        <v/>
      </c>
      <c r="H672" s="68" t="str">
        <f>IF(ISNUMBER(SMALL(Order_Form!$D:$D,1+($D672))),(VLOOKUP(SMALL(Order_Form!$D:$D,1+($D672)),Order_Form!$C:$Q,7,FALSE)),"")</f>
        <v/>
      </c>
      <c r="I672" s="61"/>
      <c r="J672" s="61"/>
      <c r="K672" s="61"/>
      <c r="L672" s="73" t="str">
        <f t="shared" si="144"/>
        <v/>
      </c>
      <c r="M672" s="64" t="str">
        <f t="shared" si="145"/>
        <v/>
      </c>
      <c r="N672" s="73" t="str">
        <f t="shared" si="136"/>
        <v/>
      </c>
      <c r="O672" s="73" t="str">
        <f t="shared" si="137"/>
        <v/>
      </c>
      <c r="P672" s="73" t="str">
        <f t="shared" si="138"/>
        <v/>
      </c>
      <c r="Q672" s="73" t="str">
        <f t="shared" si="139"/>
        <v/>
      </c>
      <c r="R672" s="73" t="str">
        <f t="shared" si="140"/>
        <v/>
      </c>
      <c r="S672" s="64" t="str">
        <f t="shared" si="146"/>
        <v/>
      </c>
      <c r="T672" s="107" t="str">
        <f t="shared" si="141"/>
        <v/>
      </c>
      <c r="U672" s="74" t="str">
        <f t="shared" si="142"/>
        <v/>
      </c>
      <c r="V672" s="74"/>
      <c r="W672" s="74"/>
      <c r="Z672" s="61">
        <f t="shared" si="143"/>
        <v>0</v>
      </c>
    </row>
    <row r="673" spans="2:26" ht="31.9" customHeight="1" x14ac:dyDescent="0.25">
      <c r="B673" s="61">
        <f t="shared" si="135"/>
        <v>0</v>
      </c>
      <c r="C673" s="61" t="str">
        <f t="shared" si="147"/>
        <v/>
      </c>
      <c r="D673" s="61">
        <v>659</v>
      </c>
      <c r="E673" s="61" t="str">
        <f>IF(ISNUMBER(SMALL(Order_Form!$D:$D,1+($D673))),(VLOOKUP(SMALL(Order_Form!$D:$D,1+($D673)),Order_Form!$C:$Q,3,FALSE)),"")</f>
        <v/>
      </c>
      <c r="G673" s="64" t="str">
        <f>IFERROR(IF(E673=2,$AF$1,IF(AND(ISNUMBER(SMALL(Order_Form!$D:$D,1+($D673))),VLOOKUP(SMALL(Order_Form!$D:$D,1+($D673)),Order_Form!$C:$Q,6,FALSE)&gt;0),(VLOOKUP(SMALL(Order_Form!$D:$D,1+($D673)),Order_Form!$C:$Q,6,FALSE)),"")),"")</f>
        <v/>
      </c>
      <c r="H673" s="68" t="str">
        <f>IF(ISNUMBER(SMALL(Order_Form!$D:$D,1+($D673))),(VLOOKUP(SMALL(Order_Form!$D:$D,1+($D673)),Order_Form!$C:$Q,7,FALSE)),"")</f>
        <v/>
      </c>
      <c r="I673" s="61"/>
      <c r="J673" s="61"/>
      <c r="K673" s="61"/>
      <c r="L673" s="73" t="str">
        <f t="shared" si="144"/>
        <v/>
      </c>
      <c r="M673" s="64" t="str">
        <f t="shared" si="145"/>
        <v/>
      </c>
      <c r="N673" s="73" t="str">
        <f t="shared" si="136"/>
        <v/>
      </c>
      <c r="O673" s="73" t="str">
        <f t="shared" si="137"/>
        <v/>
      </c>
      <c r="P673" s="73" t="str">
        <f t="shared" si="138"/>
        <v/>
      </c>
      <c r="Q673" s="73" t="str">
        <f t="shared" si="139"/>
        <v/>
      </c>
      <c r="R673" s="73" t="str">
        <f t="shared" si="140"/>
        <v/>
      </c>
      <c r="S673" s="64" t="str">
        <f t="shared" si="146"/>
        <v/>
      </c>
      <c r="T673" s="107" t="str">
        <f t="shared" si="141"/>
        <v/>
      </c>
      <c r="U673" s="74" t="str">
        <f t="shared" si="142"/>
        <v/>
      </c>
      <c r="V673" s="74"/>
      <c r="W673" s="74"/>
      <c r="Z673" s="61">
        <f t="shared" si="143"/>
        <v>0</v>
      </c>
    </row>
    <row r="674" spans="2:26" ht="31.9" customHeight="1" x14ac:dyDescent="0.25">
      <c r="B674" s="61">
        <f t="shared" si="135"/>
        <v>0</v>
      </c>
      <c r="C674" s="61" t="str">
        <f t="shared" si="147"/>
        <v/>
      </c>
      <c r="D674" s="61">
        <v>660</v>
      </c>
      <c r="E674" s="61" t="str">
        <f>IF(ISNUMBER(SMALL(Order_Form!$D:$D,1+($D674))),(VLOOKUP(SMALL(Order_Form!$D:$D,1+($D674)),Order_Form!$C:$Q,3,FALSE)),"")</f>
        <v/>
      </c>
      <c r="G674" s="64" t="str">
        <f>IFERROR(IF(E674=2,$AF$1,IF(AND(ISNUMBER(SMALL(Order_Form!$D:$D,1+($D674))),VLOOKUP(SMALL(Order_Form!$D:$D,1+($D674)),Order_Form!$C:$Q,6,FALSE)&gt;0),(VLOOKUP(SMALL(Order_Form!$D:$D,1+($D674)),Order_Form!$C:$Q,6,FALSE)),"")),"")</f>
        <v/>
      </c>
      <c r="H674" s="68" t="str">
        <f>IF(ISNUMBER(SMALL(Order_Form!$D:$D,1+($D674))),(VLOOKUP(SMALL(Order_Form!$D:$D,1+($D674)),Order_Form!$C:$Q,7,FALSE)),"")</f>
        <v/>
      </c>
      <c r="I674" s="61"/>
      <c r="J674" s="61"/>
      <c r="K674" s="61"/>
      <c r="L674" s="73" t="str">
        <f t="shared" si="144"/>
        <v/>
      </c>
      <c r="M674" s="64" t="str">
        <f t="shared" si="145"/>
        <v/>
      </c>
      <c r="N674" s="73" t="str">
        <f t="shared" si="136"/>
        <v/>
      </c>
      <c r="O674" s="73" t="str">
        <f t="shared" si="137"/>
        <v/>
      </c>
      <c r="P674" s="73" t="str">
        <f t="shared" si="138"/>
        <v/>
      </c>
      <c r="Q674" s="73" t="str">
        <f t="shared" si="139"/>
        <v/>
      </c>
      <c r="R674" s="73" t="str">
        <f t="shared" si="140"/>
        <v/>
      </c>
      <c r="S674" s="64" t="str">
        <f t="shared" si="146"/>
        <v/>
      </c>
      <c r="T674" s="107" t="str">
        <f t="shared" si="141"/>
        <v/>
      </c>
      <c r="U674" s="74" t="str">
        <f t="shared" si="142"/>
        <v/>
      </c>
      <c r="V674" s="74"/>
      <c r="W674" s="74"/>
      <c r="Z674" s="61">
        <f t="shared" si="143"/>
        <v>0</v>
      </c>
    </row>
    <row r="675" spans="2:26" ht="31.9" customHeight="1" x14ac:dyDescent="0.25">
      <c r="B675" s="61">
        <f t="shared" si="135"/>
        <v>0</v>
      </c>
      <c r="C675" s="61" t="str">
        <f t="shared" si="147"/>
        <v/>
      </c>
      <c r="D675" s="61">
        <v>661</v>
      </c>
      <c r="E675" s="61" t="str">
        <f>IF(ISNUMBER(SMALL(Order_Form!$D:$D,1+($D675))),(VLOOKUP(SMALL(Order_Form!$D:$D,1+($D675)),Order_Form!$C:$Q,3,FALSE)),"")</f>
        <v/>
      </c>
      <c r="G675" s="64" t="str">
        <f>IFERROR(IF(E675=2,$AF$1,IF(AND(ISNUMBER(SMALL(Order_Form!$D:$D,1+($D675))),VLOOKUP(SMALL(Order_Form!$D:$D,1+($D675)),Order_Form!$C:$Q,6,FALSE)&gt;0),(VLOOKUP(SMALL(Order_Form!$D:$D,1+($D675)),Order_Form!$C:$Q,6,FALSE)),"")),"")</f>
        <v/>
      </c>
      <c r="H675" s="68" t="str">
        <f>IF(ISNUMBER(SMALL(Order_Form!$D:$D,1+($D675))),(VLOOKUP(SMALL(Order_Form!$D:$D,1+($D675)),Order_Form!$C:$Q,7,FALSE)),"")</f>
        <v/>
      </c>
      <c r="I675" s="61"/>
      <c r="J675" s="61"/>
      <c r="K675" s="61"/>
      <c r="L675" s="73" t="str">
        <f t="shared" si="144"/>
        <v/>
      </c>
      <c r="M675" s="64" t="str">
        <f t="shared" si="145"/>
        <v/>
      </c>
      <c r="N675" s="73" t="str">
        <f t="shared" si="136"/>
        <v/>
      </c>
      <c r="O675" s="73" t="str">
        <f t="shared" si="137"/>
        <v/>
      </c>
      <c r="P675" s="73" t="str">
        <f t="shared" si="138"/>
        <v/>
      </c>
      <c r="Q675" s="73" t="str">
        <f t="shared" si="139"/>
        <v/>
      </c>
      <c r="R675" s="73" t="str">
        <f t="shared" si="140"/>
        <v/>
      </c>
      <c r="S675" s="64" t="str">
        <f t="shared" si="146"/>
        <v/>
      </c>
      <c r="T675" s="107" t="str">
        <f t="shared" si="141"/>
        <v/>
      </c>
      <c r="U675" s="74" t="str">
        <f t="shared" si="142"/>
        <v/>
      </c>
      <c r="V675" s="74"/>
      <c r="W675" s="74"/>
      <c r="Z675" s="61">
        <f t="shared" si="143"/>
        <v>0</v>
      </c>
    </row>
    <row r="676" spans="2:26" ht="31.9" customHeight="1" x14ac:dyDescent="0.25">
      <c r="B676" s="61">
        <f t="shared" si="135"/>
        <v>0</v>
      </c>
      <c r="C676" s="61" t="str">
        <f t="shared" si="147"/>
        <v/>
      </c>
      <c r="D676" s="61">
        <v>662</v>
      </c>
      <c r="E676" s="61" t="str">
        <f>IF(ISNUMBER(SMALL(Order_Form!$D:$D,1+($D676))),(VLOOKUP(SMALL(Order_Form!$D:$D,1+($D676)),Order_Form!$C:$Q,3,FALSE)),"")</f>
        <v/>
      </c>
      <c r="G676" s="64" t="str">
        <f>IFERROR(IF(E676=2,$AF$1,IF(AND(ISNUMBER(SMALL(Order_Form!$D:$D,1+($D676))),VLOOKUP(SMALL(Order_Form!$D:$D,1+($D676)),Order_Form!$C:$Q,6,FALSE)&gt;0),(VLOOKUP(SMALL(Order_Form!$D:$D,1+($D676)),Order_Form!$C:$Q,6,FALSE)),"")),"")</f>
        <v/>
      </c>
      <c r="H676" s="68" t="str">
        <f>IF(ISNUMBER(SMALL(Order_Form!$D:$D,1+($D676))),(VLOOKUP(SMALL(Order_Form!$D:$D,1+($D676)),Order_Form!$C:$Q,7,FALSE)),"")</f>
        <v/>
      </c>
      <c r="I676" s="61"/>
      <c r="J676" s="61"/>
      <c r="K676" s="61"/>
      <c r="L676" s="73" t="str">
        <f t="shared" si="144"/>
        <v/>
      </c>
      <c r="M676" s="64" t="str">
        <f t="shared" si="145"/>
        <v/>
      </c>
      <c r="N676" s="73" t="str">
        <f t="shared" si="136"/>
        <v/>
      </c>
      <c r="O676" s="73" t="str">
        <f t="shared" si="137"/>
        <v/>
      </c>
      <c r="P676" s="73" t="str">
        <f t="shared" si="138"/>
        <v/>
      </c>
      <c r="Q676" s="73" t="str">
        <f t="shared" si="139"/>
        <v/>
      </c>
      <c r="R676" s="73" t="str">
        <f t="shared" si="140"/>
        <v/>
      </c>
      <c r="S676" s="64" t="str">
        <f t="shared" si="146"/>
        <v/>
      </c>
      <c r="T676" s="107" t="str">
        <f t="shared" si="141"/>
        <v/>
      </c>
      <c r="U676" s="74" t="str">
        <f t="shared" si="142"/>
        <v/>
      </c>
      <c r="V676" s="74"/>
      <c r="W676" s="74"/>
      <c r="Z676" s="61">
        <f t="shared" si="143"/>
        <v>0</v>
      </c>
    </row>
    <row r="677" spans="2:26" ht="31.9" customHeight="1" x14ac:dyDescent="0.25">
      <c r="B677" s="61">
        <f t="shared" si="135"/>
        <v>0</v>
      </c>
      <c r="C677" s="61" t="str">
        <f t="shared" si="147"/>
        <v/>
      </c>
      <c r="D677" s="61">
        <v>663</v>
      </c>
      <c r="E677" s="61" t="str">
        <f>IF(ISNUMBER(SMALL(Order_Form!$D:$D,1+($D677))),(VLOOKUP(SMALL(Order_Form!$D:$D,1+($D677)),Order_Form!$C:$Q,3,FALSE)),"")</f>
        <v/>
      </c>
      <c r="G677" s="64" t="str">
        <f>IFERROR(IF(E677=2,$AF$1,IF(AND(ISNUMBER(SMALL(Order_Form!$D:$D,1+($D677))),VLOOKUP(SMALL(Order_Form!$D:$D,1+($D677)),Order_Form!$C:$Q,6,FALSE)&gt;0),(VLOOKUP(SMALL(Order_Form!$D:$D,1+($D677)),Order_Form!$C:$Q,6,FALSE)),"")),"")</f>
        <v/>
      </c>
      <c r="H677" s="68" t="str">
        <f>IF(ISNUMBER(SMALL(Order_Form!$D:$D,1+($D677))),(VLOOKUP(SMALL(Order_Form!$D:$D,1+($D677)),Order_Form!$C:$Q,7,FALSE)),"")</f>
        <v/>
      </c>
      <c r="I677" s="61"/>
      <c r="J677" s="61"/>
      <c r="K677" s="61"/>
      <c r="L677" s="73" t="str">
        <f t="shared" si="144"/>
        <v/>
      </c>
      <c r="M677" s="64" t="str">
        <f t="shared" si="145"/>
        <v/>
      </c>
      <c r="N677" s="73" t="str">
        <f t="shared" si="136"/>
        <v/>
      </c>
      <c r="O677" s="73" t="str">
        <f t="shared" si="137"/>
        <v/>
      </c>
      <c r="P677" s="73" t="str">
        <f t="shared" si="138"/>
        <v/>
      </c>
      <c r="Q677" s="73" t="str">
        <f t="shared" si="139"/>
        <v/>
      </c>
      <c r="R677" s="73" t="str">
        <f t="shared" si="140"/>
        <v/>
      </c>
      <c r="S677" s="64" t="str">
        <f t="shared" si="146"/>
        <v/>
      </c>
      <c r="T677" s="107" t="str">
        <f t="shared" si="141"/>
        <v/>
      </c>
      <c r="U677" s="74" t="str">
        <f t="shared" si="142"/>
        <v/>
      </c>
      <c r="V677" s="74"/>
      <c r="W677" s="74"/>
      <c r="Z677" s="61">
        <f t="shared" si="143"/>
        <v>0</v>
      </c>
    </row>
    <row r="678" spans="2:26" ht="31.9" customHeight="1" x14ac:dyDescent="0.25">
      <c r="B678" s="61">
        <f t="shared" si="135"/>
        <v>0</v>
      </c>
      <c r="C678" s="61" t="str">
        <f t="shared" si="147"/>
        <v/>
      </c>
      <c r="D678" s="61">
        <v>664</v>
      </c>
      <c r="E678" s="61" t="str">
        <f>IF(ISNUMBER(SMALL(Order_Form!$D:$D,1+($D678))),(VLOOKUP(SMALL(Order_Form!$D:$D,1+($D678)),Order_Form!$C:$Q,3,FALSE)),"")</f>
        <v/>
      </c>
      <c r="G678" s="64" t="str">
        <f>IFERROR(IF(E678=2,$AF$1,IF(AND(ISNUMBER(SMALL(Order_Form!$D:$D,1+($D678))),VLOOKUP(SMALL(Order_Form!$D:$D,1+($D678)),Order_Form!$C:$Q,6,FALSE)&gt;0),(VLOOKUP(SMALL(Order_Form!$D:$D,1+($D678)),Order_Form!$C:$Q,6,FALSE)),"")),"")</f>
        <v/>
      </c>
      <c r="H678" s="68" t="str">
        <f>IF(ISNUMBER(SMALL(Order_Form!$D:$D,1+($D678))),(VLOOKUP(SMALL(Order_Form!$D:$D,1+($D678)),Order_Form!$C:$Q,7,FALSE)),"")</f>
        <v/>
      </c>
      <c r="I678" s="61"/>
      <c r="J678" s="61"/>
      <c r="K678" s="61"/>
      <c r="L678" s="73" t="str">
        <f t="shared" si="144"/>
        <v/>
      </c>
      <c r="M678" s="64" t="str">
        <f t="shared" si="145"/>
        <v/>
      </c>
      <c r="N678" s="73" t="str">
        <f t="shared" si="136"/>
        <v/>
      </c>
      <c r="O678" s="73" t="str">
        <f t="shared" si="137"/>
        <v/>
      </c>
      <c r="P678" s="73" t="str">
        <f t="shared" si="138"/>
        <v/>
      </c>
      <c r="Q678" s="73" t="str">
        <f t="shared" si="139"/>
        <v/>
      </c>
      <c r="R678" s="73" t="str">
        <f t="shared" si="140"/>
        <v/>
      </c>
      <c r="S678" s="64" t="str">
        <f t="shared" si="146"/>
        <v/>
      </c>
      <c r="T678" s="107" t="str">
        <f t="shared" si="141"/>
        <v/>
      </c>
      <c r="U678" s="74" t="str">
        <f t="shared" si="142"/>
        <v/>
      </c>
      <c r="V678" s="74"/>
      <c r="W678" s="74"/>
      <c r="Z678" s="61">
        <f t="shared" si="143"/>
        <v>0</v>
      </c>
    </row>
    <row r="679" spans="2:26" ht="31.9" customHeight="1" x14ac:dyDescent="0.25">
      <c r="B679" s="61">
        <f t="shared" si="135"/>
        <v>0</v>
      </c>
      <c r="C679" s="61" t="str">
        <f t="shared" si="147"/>
        <v/>
      </c>
      <c r="D679" s="61">
        <v>665</v>
      </c>
      <c r="E679" s="61" t="str">
        <f>IF(ISNUMBER(SMALL(Order_Form!$D:$D,1+($D679))),(VLOOKUP(SMALL(Order_Form!$D:$D,1+($D679)),Order_Form!$C:$Q,3,FALSE)),"")</f>
        <v/>
      </c>
      <c r="G679" s="64" t="str">
        <f>IFERROR(IF(E679=2,$AF$1,IF(AND(ISNUMBER(SMALL(Order_Form!$D:$D,1+($D679))),VLOOKUP(SMALL(Order_Form!$D:$D,1+($D679)),Order_Form!$C:$Q,6,FALSE)&gt;0),(VLOOKUP(SMALL(Order_Form!$D:$D,1+($D679)),Order_Form!$C:$Q,6,FALSE)),"")),"")</f>
        <v/>
      </c>
      <c r="H679" s="68" t="str">
        <f>IF(ISNUMBER(SMALL(Order_Form!$D:$D,1+($D679))),(VLOOKUP(SMALL(Order_Form!$D:$D,1+($D679)),Order_Form!$C:$Q,7,FALSE)),"")</f>
        <v/>
      </c>
      <c r="I679" s="61"/>
      <c r="J679" s="61"/>
      <c r="K679" s="61"/>
      <c r="L679" s="73" t="str">
        <f t="shared" si="144"/>
        <v/>
      </c>
      <c r="M679" s="64" t="str">
        <f t="shared" si="145"/>
        <v/>
      </c>
      <c r="N679" s="73" t="str">
        <f t="shared" si="136"/>
        <v/>
      </c>
      <c r="O679" s="73" t="str">
        <f t="shared" si="137"/>
        <v/>
      </c>
      <c r="P679" s="73" t="str">
        <f t="shared" si="138"/>
        <v/>
      </c>
      <c r="Q679" s="73" t="str">
        <f t="shared" si="139"/>
        <v/>
      </c>
      <c r="R679" s="73" t="str">
        <f t="shared" si="140"/>
        <v/>
      </c>
      <c r="S679" s="64" t="str">
        <f t="shared" si="146"/>
        <v/>
      </c>
      <c r="T679" s="107" t="str">
        <f t="shared" si="141"/>
        <v/>
      </c>
      <c r="U679" s="74" t="str">
        <f t="shared" si="142"/>
        <v/>
      </c>
      <c r="V679" s="74"/>
      <c r="W679" s="74"/>
      <c r="Z679" s="61">
        <f t="shared" si="143"/>
        <v>0</v>
      </c>
    </row>
    <row r="680" spans="2:26" ht="31.9" customHeight="1" x14ac:dyDescent="0.25">
      <c r="B680" s="61">
        <f t="shared" si="135"/>
        <v>0</v>
      </c>
      <c r="C680" s="61" t="str">
        <f t="shared" si="147"/>
        <v/>
      </c>
      <c r="D680" s="61">
        <v>666</v>
      </c>
      <c r="E680" s="61" t="str">
        <f>IF(ISNUMBER(SMALL(Order_Form!$D:$D,1+($D680))),(VLOOKUP(SMALL(Order_Form!$D:$D,1+($D680)),Order_Form!$C:$Q,3,FALSE)),"")</f>
        <v/>
      </c>
      <c r="G680" s="64" t="str">
        <f>IFERROR(IF(E680=2,$AF$1,IF(AND(ISNUMBER(SMALL(Order_Form!$D:$D,1+($D680))),VLOOKUP(SMALL(Order_Form!$D:$D,1+($D680)),Order_Form!$C:$Q,6,FALSE)&gt;0),(VLOOKUP(SMALL(Order_Form!$D:$D,1+($D680)),Order_Form!$C:$Q,6,FALSE)),"")),"")</f>
        <v/>
      </c>
      <c r="H680" s="68" t="str">
        <f>IF(ISNUMBER(SMALL(Order_Form!$D:$D,1+($D680))),(VLOOKUP(SMALL(Order_Form!$D:$D,1+($D680)),Order_Form!$C:$Q,7,FALSE)),"")</f>
        <v/>
      </c>
      <c r="I680" s="61"/>
      <c r="J680" s="61"/>
      <c r="K680" s="61"/>
      <c r="L680" s="73" t="str">
        <f t="shared" si="144"/>
        <v/>
      </c>
      <c r="M680" s="64" t="str">
        <f t="shared" si="145"/>
        <v/>
      </c>
      <c r="N680" s="73" t="str">
        <f t="shared" si="136"/>
        <v/>
      </c>
      <c r="O680" s="73" t="str">
        <f t="shared" si="137"/>
        <v/>
      </c>
      <c r="P680" s="73" t="str">
        <f t="shared" si="138"/>
        <v/>
      </c>
      <c r="Q680" s="73" t="str">
        <f t="shared" si="139"/>
        <v/>
      </c>
      <c r="R680" s="73" t="str">
        <f t="shared" si="140"/>
        <v/>
      </c>
      <c r="S680" s="64" t="str">
        <f t="shared" si="146"/>
        <v/>
      </c>
      <c r="T680" s="107" t="str">
        <f t="shared" si="141"/>
        <v/>
      </c>
      <c r="U680" s="74" t="str">
        <f t="shared" si="142"/>
        <v/>
      </c>
      <c r="V680" s="74"/>
      <c r="W680" s="74"/>
      <c r="Z680" s="61">
        <f t="shared" si="143"/>
        <v>0</v>
      </c>
    </row>
    <row r="681" spans="2:26" ht="31.9" customHeight="1" x14ac:dyDescent="0.25">
      <c r="B681" s="61">
        <f t="shared" si="135"/>
        <v>0</v>
      </c>
      <c r="C681" s="61" t="str">
        <f t="shared" si="147"/>
        <v/>
      </c>
      <c r="D681" s="61">
        <v>667</v>
      </c>
      <c r="E681" s="61" t="str">
        <f>IF(ISNUMBER(SMALL(Order_Form!$D:$D,1+($D681))),(VLOOKUP(SMALL(Order_Form!$D:$D,1+($D681)),Order_Form!$C:$Q,3,FALSE)),"")</f>
        <v/>
      </c>
      <c r="G681" s="64" t="str">
        <f>IFERROR(IF(E681=2,$AF$1,IF(AND(ISNUMBER(SMALL(Order_Form!$D:$D,1+($D681))),VLOOKUP(SMALL(Order_Form!$D:$D,1+($D681)),Order_Form!$C:$Q,6,FALSE)&gt;0),(VLOOKUP(SMALL(Order_Form!$D:$D,1+($D681)),Order_Form!$C:$Q,6,FALSE)),"")),"")</f>
        <v/>
      </c>
      <c r="H681" s="68" t="str">
        <f>IF(ISNUMBER(SMALL(Order_Form!$D:$D,1+($D681))),(VLOOKUP(SMALL(Order_Form!$D:$D,1+($D681)),Order_Form!$C:$Q,7,FALSE)),"")</f>
        <v/>
      </c>
      <c r="I681" s="61"/>
      <c r="J681" s="61"/>
      <c r="K681" s="61"/>
      <c r="L681" s="73" t="str">
        <f t="shared" si="144"/>
        <v/>
      </c>
      <c r="M681" s="64" t="str">
        <f t="shared" si="145"/>
        <v/>
      </c>
      <c r="N681" s="73" t="str">
        <f t="shared" si="136"/>
        <v/>
      </c>
      <c r="O681" s="73" t="str">
        <f t="shared" si="137"/>
        <v/>
      </c>
      <c r="P681" s="73" t="str">
        <f t="shared" si="138"/>
        <v/>
      </c>
      <c r="Q681" s="73" t="str">
        <f t="shared" si="139"/>
        <v/>
      </c>
      <c r="R681" s="73" t="str">
        <f t="shared" si="140"/>
        <v/>
      </c>
      <c r="S681" s="64" t="str">
        <f t="shared" si="146"/>
        <v/>
      </c>
      <c r="T681" s="107" t="str">
        <f t="shared" si="141"/>
        <v/>
      </c>
      <c r="U681" s="74" t="str">
        <f t="shared" si="142"/>
        <v/>
      </c>
      <c r="V681" s="74"/>
      <c r="W681" s="74"/>
      <c r="Z681" s="61">
        <f t="shared" si="143"/>
        <v>0</v>
      </c>
    </row>
    <row r="682" spans="2:26" ht="31.9" customHeight="1" x14ac:dyDescent="0.25">
      <c r="B682" s="61">
        <f t="shared" si="135"/>
        <v>0</v>
      </c>
      <c r="C682" s="61" t="str">
        <f t="shared" si="147"/>
        <v/>
      </c>
      <c r="D682" s="61">
        <v>668</v>
      </c>
      <c r="E682" s="61" t="str">
        <f>IF(ISNUMBER(SMALL(Order_Form!$D:$D,1+($D682))),(VLOOKUP(SMALL(Order_Form!$D:$D,1+($D682)),Order_Form!$C:$Q,3,FALSE)),"")</f>
        <v/>
      </c>
      <c r="G682" s="64" t="str">
        <f>IFERROR(IF(E682=2,$AF$1,IF(AND(ISNUMBER(SMALL(Order_Form!$D:$D,1+($D682))),VLOOKUP(SMALL(Order_Form!$D:$D,1+($D682)),Order_Form!$C:$Q,6,FALSE)&gt;0),(VLOOKUP(SMALL(Order_Form!$D:$D,1+($D682)),Order_Form!$C:$Q,6,FALSE)),"")),"")</f>
        <v/>
      </c>
      <c r="H682" s="68" t="str">
        <f>IF(ISNUMBER(SMALL(Order_Form!$D:$D,1+($D682))),(VLOOKUP(SMALL(Order_Form!$D:$D,1+($D682)),Order_Form!$C:$Q,7,FALSE)),"")</f>
        <v/>
      </c>
      <c r="I682" s="61"/>
      <c r="J682" s="61"/>
      <c r="K682" s="61"/>
      <c r="L682" s="73" t="str">
        <f t="shared" si="144"/>
        <v/>
      </c>
      <c r="M682" s="64" t="str">
        <f t="shared" si="145"/>
        <v/>
      </c>
      <c r="N682" s="73" t="str">
        <f t="shared" si="136"/>
        <v/>
      </c>
      <c r="O682" s="73" t="str">
        <f t="shared" si="137"/>
        <v/>
      </c>
      <c r="P682" s="73" t="str">
        <f t="shared" si="138"/>
        <v/>
      </c>
      <c r="Q682" s="73" t="str">
        <f t="shared" si="139"/>
        <v/>
      </c>
      <c r="R682" s="73" t="str">
        <f t="shared" si="140"/>
        <v/>
      </c>
      <c r="S682" s="64" t="str">
        <f t="shared" si="146"/>
        <v/>
      </c>
      <c r="T682" s="107" t="str">
        <f t="shared" si="141"/>
        <v/>
      </c>
      <c r="U682" s="74" t="str">
        <f t="shared" si="142"/>
        <v/>
      </c>
      <c r="V682" s="74"/>
      <c r="W682" s="74"/>
      <c r="Z682" s="61">
        <f t="shared" si="143"/>
        <v>0</v>
      </c>
    </row>
    <row r="683" spans="2:26" ht="31.9" customHeight="1" x14ac:dyDescent="0.25">
      <c r="B683" s="61">
        <f t="shared" si="135"/>
        <v>0</v>
      </c>
      <c r="C683" s="61" t="str">
        <f t="shared" si="147"/>
        <v/>
      </c>
      <c r="D683" s="61">
        <v>669</v>
      </c>
      <c r="E683" s="61" t="str">
        <f>IF(ISNUMBER(SMALL(Order_Form!$D:$D,1+($D683))),(VLOOKUP(SMALL(Order_Form!$D:$D,1+($D683)),Order_Form!$C:$Q,3,FALSE)),"")</f>
        <v/>
      </c>
      <c r="G683" s="64" t="str">
        <f>IFERROR(IF(E683=2,$AF$1,IF(AND(ISNUMBER(SMALL(Order_Form!$D:$D,1+($D683))),VLOOKUP(SMALL(Order_Form!$D:$D,1+($D683)),Order_Form!$C:$Q,6,FALSE)&gt;0),(VLOOKUP(SMALL(Order_Form!$D:$D,1+($D683)),Order_Form!$C:$Q,6,FALSE)),"")),"")</f>
        <v/>
      </c>
      <c r="H683" s="68" t="str">
        <f>IF(ISNUMBER(SMALL(Order_Form!$D:$D,1+($D683))),(VLOOKUP(SMALL(Order_Form!$D:$D,1+($D683)),Order_Form!$C:$Q,7,FALSE)),"")</f>
        <v/>
      </c>
      <c r="I683" s="61"/>
      <c r="J683" s="61"/>
      <c r="K683" s="61"/>
      <c r="L683" s="73" t="str">
        <f t="shared" si="144"/>
        <v/>
      </c>
      <c r="M683" s="64" t="str">
        <f t="shared" si="145"/>
        <v/>
      </c>
      <c r="N683" s="73" t="str">
        <f t="shared" si="136"/>
        <v/>
      </c>
      <c r="O683" s="73" t="str">
        <f t="shared" si="137"/>
        <v/>
      </c>
      <c r="P683" s="73" t="str">
        <f t="shared" si="138"/>
        <v/>
      </c>
      <c r="Q683" s="73" t="str">
        <f t="shared" si="139"/>
        <v/>
      </c>
      <c r="R683" s="73" t="str">
        <f t="shared" si="140"/>
        <v/>
      </c>
      <c r="S683" s="64" t="str">
        <f t="shared" si="146"/>
        <v/>
      </c>
      <c r="T683" s="107" t="str">
        <f t="shared" si="141"/>
        <v/>
      </c>
      <c r="U683" s="74" t="str">
        <f t="shared" si="142"/>
        <v/>
      </c>
      <c r="V683" s="74"/>
      <c r="W683" s="74"/>
      <c r="Z683" s="61">
        <f t="shared" si="143"/>
        <v>0</v>
      </c>
    </row>
    <row r="684" spans="2:26" ht="31.9" customHeight="1" x14ac:dyDescent="0.25">
      <c r="B684" s="61">
        <f t="shared" si="135"/>
        <v>0</v>
      </c>
      <c r="C684" s="61" t="str">
        <f t="shared" si="147"/>
        <v/>
      </c>
      <c r="D684" s="61">
        <v>670</v>
      </c>
      <c r="E684" s="61" t="str">
        <f>IF(ISNUMBER(SMALL(Order_Form!$D:$D,1+($D684))),(VLOOKUP(SMALL(Order_Form!$D:$D,1+($D684)),Order_Form!$C:$Q,3,FALSE)),"")</f>
        <v/>
      </c>
      <c r="G684" s="64" t="str">
        <f>IFERROR(IF(E684=2,$AF$1,IF(AND(ISNUMBER(SMALL(Order_Form!$D:$D,1+($D684))),VLOOKUP(SMALL(Order_Form!$D:$D,1+($D684)),Order_Form!$C:$Q,6,FALSE)&gt;0),(VLOOKUP(SMALL(Order_Form!$D:$D,1+($D684)),Order_Form!$C:$Q,6,FALSE)),"")),"")</f>
        <v/>
      </c>
      <c r="H684" s="68" t="str">
        <f>IF(ISNUMBER(SMALL(Order_Form!$D:$D,1+($D684))),(VLOOKUP(SMALL(Order_Form!$D:$D,1+($D684)),Order_Form!$C:$Q,7,FALSE)),"")</f>
        <v/>
      </c>
      <c r="I684" s="61"/>
      <c r="J684" s="61"/>
      <c r="K684" s="61"/>
      <c r="L684" s="73" t="str">
        <f t="shared" si="144"/>
        <v/>
      </c>
      <c r="M684" s="64" t="str">
        <f t="shared" si="145"/>
        <v/>
      </c>
      <c r="N684" s="73" t="str">
        <f t="shared" si="136"/>
        <v/>
      </c>
      <c r="O684" s="73" t="str">
        <f t="shared" si="137"/>
        <v/>
      </c>
      <c r="P684" s="73" t="str">
        <f t="shared" si="138"/>
        <v/>
      </c>
      <c r="Q684" s="73" t="str">
        <f t="shared" si="139"/>
        <v/>
      </c>
      <c r="R684" s="73" t="str">
        <f t="shared" si="140"/>
        <v/>
      </c>
      <c r="S684" s="64" t="str">
        <f t="shared" si="146"/>
        <v/>
      </c>
      <c r="T684" s="107" t="str">
        <f t="shared" si="141"/>
        <v/>
      </c>
      <c r="U684" s="74" t="str">
        <f t="shared" si="142"/>
        <v/>
      </c>
      <c r="V684" s="74"/>
      <c r="W684" s="74"/>
      <c r="Z684" s="61">
        <f t="shared" si="143"/>
        <v>0</v>
      </c>
    </row>
    <row r="685" spans="2:26" ht="31.9" customHeight="1" x14ac:dyDescent="0.25">
      <c r="B685" s="61">
        <f t="shared" si="135"/>
        <v>0</v>
      </c>
      <c r="C685" s="61" t="str">
        <f t="shared" si="147"/>
        <v/>
      </c>
      <c r="D685" s="61">
        <v>671</v>
      </c>
      <c r="E685" s="61" t="str">
        <f>IF(ISNUMBER(SMALL(Order_Form!$D:$D,1+($D685))),(VLOOKUP(SMALL(Order_Form!$D:$D,1+($D685)),Order_Form!$C:$Q,3,FALSE)),"")</f>
        <v/>
      </c>
      <c r="G685" s="64" t="str">
        <f>IFERROR(IF(E685=2,$AF$1,IF(AND(ISNUMBER(SMALL(Order_Form!$D:$D,1+($D685))),VLOOKUP(SMALL(Order_Form!$D:$D,1+($D685)),Order_Form!$C:$Q,6,FALSE)&gt;0),(VLOOKUP(SMALL(Order_Form!$D:$D,1+($D685)),Order_Form!$C:$Q,6,FALSE)),"")),"")</f>
        <v/>
      </c>
      <c r="H685" s="68" t="str">
        <f>IF(ISNUMBER(SMALL(Order_Form!$D:$D,1+($D685))),(VLOOKUP(SMALL(Order_Form!$D:$D,1+($D685)),Order_Form!$C:$Q,7,FALSE)),"")</f>
        <v/>
      </c>
      <c r="I685" s="61"/>
      <c r="J685" s="61"/>
      <c r="K685" s="61"/>
      <c r="L685" s="73" t="str">
        <f t="shared" si="144"/>
        <v/>
      </c>
      <c r="M685" s="64" t="str">
        <f t="shared" si="145"/>
        <v/>
      </c>
      <c r="N685" s="73" t="str">
        <f t="shared" si="136"/>
        <v/>
      </c>
      <c r="O685" s="73" t="str">
        <f t="shared" si="137"/>
        <v/>
      </c>
      <c r="P685" s="73" t="str">
        <f t="shared" si="138"/>
        <v/>
      </c>
      <c r="Q685" s="73" t="str">
        <f t="shared" si="139"/>
        <v/>
      </c>
      <c r="R685" s="73" t="str">
        <f t="shared" si="140"/>
        <v/>
      </c>
      <c r="S685" s="64" t="str">
        <f t="shared" si="146"/>
        <v/>
      </c>
      <c r="T685" s="107" t="str">
        <f t="shared" si="141"/>
        <v/>
      </c>
      <c r="U685" s="74" t="str">
        <f t="shared" si="142"/>
        <v/>
      </c>
      <c r="V685" s="74"/>
      <c r="W685" s="74"/>
      <c r="Z685" s="61">
        <f t="shared" si="143"/>
        <v>0</v>
      </c>
    </row>
    <row r="686" spans="2:26" ht="31.9" customHeight="1" x14ac:dyDescent="0.25">
      <c r="B686" s="61">
        <f t="shared" si="135"/>
        <v>0</v>
      </c>
      <c r="C686" s="61" t="str">
        <f t="shared" si="147"/>
        <v/>
      </c>
      <c r="D686" s="61">
        <v>672</v>
      </c>
      <c r="E686" s="61" t="str">
        <f>IF(ISNUMBER(SMALL(Order_Form!$D:$D,1+($D686))),(VLOOKUP(SMALL(Order_Form!$D:$D,1+($D686)),Order_Form!$C:$Q,3,FALSE)),"")</f>
        <v/>
      </c>
      <c r="G686" s="64" t="str">
        <f>IFERROR(IF(E686=2,$AF$1,IF(AND(ISNUMBER(SMALL(Order_Form!$D:$D,1+($D686))),VLOOKUP(SMALL(Order_Form!$D:$D,1+($D686)),Order_Form!$C:$Q,6,FALSE)&gt;0),(VLOOKUP(SMALL(Order_Form!$D:$D,1+($D686)),Order_Form!$C:$Q,6,FALSE)),"")),"")</f>
        <v/>
      </c>
      <c r="H686" s="68" t="str">
        <f>IF(ISNUMBER(SMALL(Order_Form!$D:$D,1+($D686))),(VLOOKUP(SMALL(Order_Form!$D:$D,1+($D686)),Order_Form!$C:$Q,7,FALSE)),"")</f>
        <v/>
      </c>
      <c r="I686" s="61"/>
      <c r="J686" s="61"/>
      <c r="K686" s="61"/>
      <c r="L686" s="73" t="str">
        <f t="shared" si="144"/>
        <v/>
      </c>
      <c r="M686" s="64" t="str">
        <f t="shared" si="145"/>
        <v/>
      </c>
      <c r="N686" s="73" t="str">
        <f t="shared" si="136"/>
        <v/>
      </c>
      <c r="O686" s="73" t="str">
        <f t="shared" si="137"/>
        <v/>
      </c>
      <c r="P686" s="73" t="str">
        <f t="shared" si="138"/>
        <v/>
      </c>
      <c r="Q686" s="73" t="str">
        <f t="shared" si="139"/>
        <v/>
      </c>
      <c r="R686" s="73" t="str">
        <f t="shared" si="140"/>
        <v/>
      </c>
      <c r="S686" s="64" t="str">
        <f t="shared" si="146"/>
        <v/>
      </c>
      <c r="T686" s="107" t="str">
        <f t="shared" si="141"/>
        <v/>
      </c>
      <c r="U686" s="74" t="str">
        <f t="shared" si="142"/>
        <v/>
      </c>
      <c r="V686" s="74"/>
      <c r="W686" s="74"/>
      <c r="Z686" s="61">
        <f t="shared" si="143"/>
        <v>0</v>
      </c>
    </row>
    <row r="687" spans="2:26" ht="31.9" customHeight="1" x14ac:dyDescent="0.25">
      <c r="B687" s="61">
        <f t="shared" si="135"/>
        <v>0</v>
      </c>
      <c r="C687" s="61" t="str">
        <f t="shared" si="147"/>
        <v/>
      </c>
      <c r="D687" s="61">
        <v>673</v>
      </c>
      <c r="E687" s="61" t="str">
        <f>IF(ISNUMBER(SMALL(Order_Form!$D:$D,1+($D687))),(VLOOKUP(SMALL(Order_Form!$D:$D,1+($D687)),Order_Form!$C:$Q,3,FALSE)),"")</f>
        <v/>
      </c>
      <c r="G687" s="64" t="str">
        <f>IFERROR(IF(E687=2,$AF$1,IF(AND(ISNUMBER(SMALL(Order_Form!$D:$D,1+($D687))),VLOOKUP(SMALL(Order_Form!$D:$D,1+($D687)),Order_Form!$C:$Q,6,FALSE)&gt;0),(VLOOKUP(SMALL(Order_Form!$D:$D,1+($D687)),Order_Form!$C:$Q,6,FALSE)),"")),"")</f>
        <v/>
      </c>
      <c r="H687" s="68" t="str">
        <f>IF(ISNUMBER(SMALL(Order_Form!$D:$D,1+($D687))),(VLOOKUP(SMALL(Order_Form!$D:$D,1+($D687)),Order_Form!$C:$Q,7,FALSE)),"")</f>
        <v/>
      </c>
      <c r="I687" s="61"/>
      <c r="J687" s="61"/>
      <c r="K687" s="61"/>
      <c r="L687" s="73" t="str">
        <f t="shared" si="144"/>
        <v/>
      </c>
      <c r="M687" s="64" t="str">
        <f t="shared" si="145"/>
        <v/>
      </c>
      <c r="N687" s="73" t="str">
        <f t="shared" si="136"/>
        <v/>
      </c>
      <c r="O687" s="73" t="str">
        <f t="shared" si="137"/>
        <v/>
      </c>
      <c r="P687" s="73" t="str">
        <f t="shared" si="138"/>
        <v/>
      </c>
      <c r="Q687" s="73" t="str">
        <f t="shared" si="139"/>
        <v/>
      </c>
      <c r="R687" s="73" t="str">
        <f t="shared" si="140"/>
        <v/>
      </c>
      <c r="S687" s="64" t="str">
        <f t="shared" si="146"/>
        <v/>
      </c>
      <c r="T687" s="107" t="str">
        <f t="shared" si="141"/>
        <v/>
      </c>
      <c r="U687" s="74" t="str">
        <f t="shared" si="142"/>
        <v/>
      </c>
      <c r="V687" s="74"/>
      <c r="W687" s="74"/>
      <c r="Z687" s="61">
        <f t="shared" si="143"/>
        <v>0</v>
      </c>
    </row>
    <row r="688" spans="2:26" ht="31.9" customHeight="1" x14ac:dyDescent="0.25">
      <c r="B688" s="61">
        <f t="shared" si="135"/>
        <v>0</v>
      </c>
      <c r="C688" s="61" t="str">
        <f t="shared" si="147"/>
        <v/>
      </c>
      <c r="D688" s="61">
        <v>674</v>
      </c>
      <c r="E688" s="61" t="str">
        <f>IF(ISNUMBER(SMALL(Order_Form!$D:$D,1+($D688))),(VLOOKUP(SMALL(Order_Form!$D:$D,1+($D688)),Order_Form!$C:$Q,3,FALSE)),"")</f>
        <v/>
      </c>
      <c r="G688" s="64" t="str">
        <f>IFERROR(IF(E688=2,$AF$1,IF(AND(ISNUMBER(SMALL(Order_Form!$D:$D,1+($D688))),VLOOKUP(SMALL(Order_Form!$D:$D,1+($D688)),Order_Form!$C:$Q,6,FALSE)&gt;0),(VLOOKUP(SMALL(Order_Form!$D:$D,1+($D688)),Order_Form!$C:$Q,6,FALSE)),"")),"")</f>
        <v/>
      </c>
      <c r="H688" s="68" t="str">
        <f>IF(ISNUMBER(SMALL(Order_Form!$D:$D,1+($D688))),(VLOOKUP(SMALL(Order_Form!$D:$D,1+($D688)),Order_Form!$C:$Q,7,FALSE)),"")</f>
        <v/>
      </c>
      <c r="I688" s="61"/>
      <c r="J688" s="61"/>
      <c r="K688" s="61"/>
      <c r="L688" s="73" t="str">
        <f t="shared" si="144"/>
        <v/>
      </c>
      <c r="M688" s="64" t="str">
        <f t="shared" si="145"/>
        <v/>
      </c>
      <c r="N688" s="73" t="str">
        <f t="shared" si="136"/>
        <v/>
      </c>
      <c r="O688" s="73" t="str">
        <f t="shared" si="137"/>
        <v/>
      </c>
      <c r="P688" s="73" t="str">
        <f t="shared" si="138"/>
        <v/>
      </c>
      <c r="Q688" s="73" t="str">
        <f t="shared" si="139"/>
        <v/>
      </c>
      <c r="R688" s="73" t="str">
        <f t="shared" si="140"/>
        <v/>
      </c>
      <c r="S688" s="64" t="str">
        <f t="shared" si="146"/>
        <v/>
      </c>
      <c r="T688" s="107" t="str">
        <f t="shared" si="141"/>
        <v/>
      </c>
      <c r="U688" s="74" t="str">
        <f t="shared" si="142"/>
        <v/>
      </c>
      <c r="V688" s="74"/>
      <c r="W688" s="74"/>
      <c r="Z688" s="61">
        <f t="shared" si="143"/>
        <v>0</v>
      </c>
    </row>
    <row r="689" spans="2:26" ht="31.9" customHeight="1" x14ac:dyDescent="0.25">
      <c r="B689" s="61">
        <f t="shared" si="135"/>
        <v>0</v>
      </c>
      <c r="C689" s="61" t="str">
        <f t="shared" si="147"/>
        <v/>
      </c>
      <c r="D689" s="61">
        <v>675</v>
      </c>
      <c r="E689" s="61" t="str">
        <f>IF(ISNUMBER(SMALL(Order_Form!$D:$D,1+($D689))),(VLOOKUP(SMALL(Order_Form!$D:$D,1+($D689)),Order_Form!$C:$Q,3,FALSE)),"")</f>
        <v/>
      </c>
      <c r="G689" s="64" t="str">
        <f>IFERROR(IF(E689=2,$AF$1,IF(AND(ISNUMBER(SMALL(Order_Form!$D:$D,1+($D689))),VLOOKUP(SMALL(Order_Form!$D:$D,1+($D689)),Order_Form!$C:$Q,6,FALSE)&gt;0),(VLOOKUP(SMALL(Order_Form!$D:$D,1+($D689)),Order_Form!$C:$Q,6,FALSE)),"")),"")</f>
        <v/>
      </c>
      <c r="H689" s="68" t="str">
        <f>IF(ISNUMBER(SMALL(Order_Form!$D:$D,1+($D689))),(VLOOKUP(SMALL(Order_Form!$D:$D,1+($D689)),Order_Form!$C:$Q,7,FALSE)),"")</f>
        <v/>
      </c>
      <c r="I689" s="61"/>
      <c r="J689" s="61"/>
      <c r="K689" s="61"/>
      <c r="L689" s="73" t="str">
        <f t="shared" si="144"/>
        <v/>
      </c>
      <c r="M689" s="64" t="str">
        <f t="shared" si="145"/>
        <v/>
      </c>
      <c r="N689" s="73" t="str">
        <f t="shared" si="136"/>
        <v/>
      </c>
      <c r="O689" s="73" t="str">
        <f t="shared" si="137"/>
        <v/>
      </c>
      <c r="P689" s="73" t="str">
        <f t="shared" si="138"/>
        <v/>
      </c>
      <c r="Q689" s="73" t="str">
        <f t="shared" si="139"/>
        <v/>
      </c>
      <c r="R689" s="73" t="str">
        <f t="shared" si="140"/>
        <v/>
      </c>
      <c r="S689" s="64" t="str">
        <f t="shared" si="146"/>
        <v/>
      </c>
      <c r="T689" s="107" t="str">
        <f t="shared" si="141"/>
        <v/>
      </c>
      <c r="U689" s="74" t="str">
        <f t="shared" si="142"/>
        <v/>
      </c>
      <c r="V689" s="74"/>
      <c r="W689" s="74"/>
      <c r="Z689" s="61">
        <f t="shared" si="143"/>
        <v>0</v>
      </c>
    </row>
    <row r="690" spans="2:26" ht="31.9" customHeight="1" x14ac:dyDescent="0.25">
      <c r="B690" s="61">
        <f t="shared" si="135"/>
        <v>0</v>
      </c>
      <c r="C690" s="61" t="str">
        <f t="shared" si="147"/>
        <v/>
      </c>
      <c r="D690" s="61">
        <v>676</v>
      </c>
      <c r="E690" s="61" t="str">
        <f>IF(ISNUMBER(SMALL(Order_Form!$D:$D,1+($D690))),(VLOOKUP(SMALL(Order_Form!$D:$D,1+($D690)),Order_Form!$C:$Q,3,FALSE)),"")</f>
        <v/>
      </c>
      <c r="G690" s="64" t="str">
        <f>IFERROR(IF(E690=2,$AF$1,IF(AND(ISNUMBER(SMALL(Order_Form!$D:$D,1+($D690))),VLOOKUP(SMALL(Order_Form!$D:$D,1+($D690)),Order_Form!$C:$Q,6,FALSE)&gt;0),(VLOOKUP(SMALL(Order_Form!$D:$D,1+($D690)),Order_Form!$C:$Q,6,FALSE)),"")),"")</f>
        <v/>
      </c>
      <c r="H690" s="68" t="str">
        <f>IF(ISNUMBER(SMALL(Order_Form!$D:$D,1+($D690))),(VLOOKUP(SMALL(Order_Form!$D:$D,1+($D690)),Order_Form!$C:$Q,7,FALSE)),"")</f>
        <v/>
      </c>
      <c r="I690" s="61"/>
      <c r="J690" s="61"/>
      <c r="K690" s="61"/>
      <c r="L690" s="73" t="str">
        <f t="shared" si="144"/>
        <v/>
      </c>
      <c r="M690" s="64" t="str">
        <f t="shared" si="145"/>
        <v/>
      </c>
      <c r="N690" s="73" t="str">
        <f t="shared" si="136"/>
        <v/>
      </c>
      <c r="O690" s="73" t="str">
        <f t="shared" si="137"/>
        <v/>
      </c>
      <c r="P690" s="73" t="str">
        <f t="shared" si="138"/>
        <v/>
      </c>
      <c r="Q690" s="73" t="str">
        <f t="shared" si="139"/>
        <v/>
      </c>
      <c r="R690" s="73" t="str">
        <f t="shared" si="140"/>
        <v/>
      </c>
      <c r="S690" s="64" t="str">
        <f t="shared" si="146"/>
        <v/>
      </c>
      <c r="T690" s="107" t="str">
        <f t="shared" si="141"/>
        <v/>
      </c>
      <c r="U690" s="74" t="str">
        <f t="shared" si="142"/>
        <v/>
      </c>
      <c r="V690" s="74"/>
      <c r="W690" s="74"/>
      <c r="Z690" s="61">
        <f t="shared" si="143"/>
        <v>0</v>
      </c>
    </row>
    <row r="691" spans="2:26" ht="31.9" customHeight="1" x14ac:dyDescent="0.25">
      <c r="B691" s="61">
        <f t="shared" si="135"/>
        <v>0</v>
      </c>
      <c r="C691" s="61" t="str">
        <f t="shared" si="147"/>
        <v/>
      </c>
      <c r="D691" s="61">
        <v>677</v>
      </c>
      <c r="E691" s="61" t="str">
        <f>IF(ISNUMBER(SMALL(Order_Form!$D:$D,1+($D691))),(VLOOKUP(SMALL(Order_Form!$D:$D,1+($D691)),Order_Form!$C:$Q,3,FALSE)),"")</f>
        <v/>
      </c>
      <c r="G691" s="64" t="str">
        <f>IFERROR(IF(E691=2,$AF$1,IF(AND(ISNUMBER(SMALL(Order_Form!$D:$D,1+($D691))),VLOOKUP(SMALL(Order_Form!$D:$D,1+($D691)),Order_Form!$C:$Q,6,FALSE)&gt;0),(VLOOKUP(SMALL(Order_Form!$D:$D,1+($D691)),Order_Form!$C:$Q,6,FALSE)),"")),"")</f>
        <v/>
      </c>
      <c r="H691" s="68" t="str">
        <f>IF(ISNUMBER(SMALL(Order_Form!$D:$D,1+($D691))),(VLOOKUP(SMALL(Order_Form!$D:$D,1+($D691)),Order_Form!$C:$Q,7,FALSE)),"")</f>
        <v/>
      </c>
      <c r="I691" s="61"/>
      <c r="J691" s="61"/>
      <c r="K691" s="61"/>
      <c r="L691" s="73" t="str">
        <f t="shared" si="144"/>
        <v/>
      </c>
      <c r="M691" s="64" t="str">
        <f t="shared" si="145"/>
        <v/>
      </c>
      <c r="N691" s="73" t="str">
        <f t="shared" si="136"/>
        <v/>
      </c>
      <c r="O691" s="73" t="str">
        <f t="shared" si="137"/>
        <v/>
      </c>
      <c r="P691" s="73" t="str">
        <f t="shared" si="138"/>
        <v/>
      </c>
      <c r="Q691" s="73" t="str">
        <f t="shared" si="139"/>
        <v/>
      </c>
      <c r="R691" s="73" t="str">
        <f t="shared" si="140"/>
        <v/>
      </c>
      <c r="S691" s="64" t="str">
        <f t="shared" si="146"/>
        <v/>
      </c>
      <c r="T691" s="107" t="str">
        <f t="shared" si="141"/>
        <v/>
      </c>
      <c r="U691" s="74" t="str">
        <f t="shared" si="142"/>
        <v/>
      </c>
      <c r="V691" s="74"/>
      <c r="W691" s="74"/>
      <c r="Z691" s="61">
        <f t="shared" si="143"/>
        <v>0</v>
      </c>
    </row>
    <row r="692" spans="2:26" ht="31.9" customHeight="1" x14ac:dyDescent="0.25">
      <c r="B692" s="61">
        <f t="shared" si="135"/>
        <v>0</v>
      </c>
      <c r="C692" s="61" t="str">
        <f t="shared" si="147"/>
        <v/>
      </c>
      <c r="D692" s="61">
        <v>678</v>
      </c>
      <c r="E692" s="61" t="str">
        <f>IF(ISNUMBER(SMALL(Order_Form!$D:$D,1+($D692))),(VLOOKUP(SMALL(Order_Form!$D:$D,1+($D692)),Order_Form!$C:$Q,3,FALSE)),"")</f>
        <v/>
      </c>
      <c r="G692" s="64" t="str">
        <f>IFERROR(IF(E692=2,$AF$1,IF(AND(ISNUMBER(SMALL(Order_Form!$D:$D,1+($D692))),VLOOKUP(SMALL(Order_Form!$D:$D,1+($D692)),Order_Form!$C:$Q,6,FALSE)&gt;0),(VLOOKUP(SMALL(Order_Form!$D:$D,1+($D692)),Order_Form!$C:$Q,6,FALSE)),"")),"")</f>
        <v/>
      </c>
      <c r="H692" s="68" t="str">
        <f>IF(ISNUMBER(SMALL(Order_Form!$D:$D,1+($D692))),(VLOOKUP(SMALL(Order_Form!$D:$D,1+($D692)),Order_Form!$C:$Q,7,FALSE)),"")</f>
        <v/>
      </c>
      <c r="I692" s="61"/>
      <c r="J692" s="61"/>
      <c r="K692" s="61"/>
      <c r="L692" s="73" t="str">
        <f t="shared" si="144"/>
        <v/>
      </c>
      <c r="M692" s="64" t="str">
        <f t="shared" si="145"/>
        <v/>
      </c>
      <c r="N692" s="73" t="str">
        <f t="shared" si="136"/>
        <v/>
      </c>
      <c r="O692" s="73" t="str">
        <f t="shared" si="137"/>
        <v/>
      </c>
      <c r="P692" s="73" t="str">
        <f t="shared" si="138"/>
        <v/>
      </c>
      <c r="Q692" s="73" t="str">
        <f t="shared" si="139"/>
        <v/>
      </c>
      <c r="R692" s="73" t="str">
        <f t="shared" si="140"/>
        <v/>
      </c>
      <c r="S692" s="64" t="str">
        <f t="shared" si="146"/>
        <v/>
      </c>
      <c r="T692" s="107" t="str">
        <f t="shared" si="141"/>
        <v/>
      </c>
      <c r="U692" s="74" t="str">
        <f t="shared" si="142"/>
        <v/>
      </c>
      <c r="V692" s="74"/>
      <c r="W692" s="74"/>
      <c r="Z692" s="61">
        <f t="shared" si="143"/>
        <v>0</v>
      </c>
    </row>
    <row r="693" spans="2:26" ht="31.9" customHeight="1" x14ac:dyDescent="0.25">
      <c r="B693" s="61">
        <f t="shared" si="135"/>
        <v>0</v>
      </c>
      <c r="C693" s="61" t="str">
        <f t="shared" si="147"/>
        <v/>
      </c>
      <c r="D693" s="61">
        <v>679</v>
      </c>
      <c r="E693" s="61" t="str">
        <f>IF(ISNUMBER(SMALL(Order_Form!$D:$D,1+($D693))),(VLOOKUP(SMALL(Order_Form!$D:$D,1+($D693)),Order_Form!$C:$Q,3,FALSE)),"")</f>
        <v/>
      </c>
      <c r="G693" s="64" t="str">
        <f>IFERROR(IF(E693=2,$AF$1,IF(AND(ISNUMBER(SMALL(Order_Form!$D:$D,1+($D693))),VLOOKUP(SMALL(Order_Form!$D:$D,1+($D693)),Order_Form!$C:$Q,6,FALSE)&gt;0),(VLOOKUP(SMALL(Order_Form!$D:$D,1+($D693)),Order_Form!$C:$Q,6,FALSE)),"")),"")</f>
        <v/>
      </c>
      <c r="H693" s="68" t="str">
        <f>IF(ISNUMBER(SMALL(Order_Form!$D:$D,1+($D693))),(VLOOKUP(SMALL(Order_Form!$D:$D,1+($D693)),Order_Form!$C:$Q,7,FALSE)),"")</f>
        <v/>
      </c>
      <c r="I693" s="61"/>
      <c r="J693" s="61"/>
      <c r="K693" s="61"/>
      <c r="L693" s="73" t="str">
        <f t="shared" si="144"/>
        <v/>
      </c>
      <c r="M693" s="64" t="str">
        <f t="shared" si="145"/>
        <v/>
      </c>
      <c r="N693" s="73" t="str">
        <f t="shared" si="136"/>
        <v/>
      </c>
      <c r="O693" s="73" t="str">
        <f t="shared" si="137"/>
        <v/>
      </c>
      <c r="P693" s="73" t="str">
        <f t="shared" si="138"/>
        <v/>
      </c>
      <c r="Q693" s="73" t="str">
        <f t="shared" si="139"/>
        <v/>
      </c>
      <c r="R693" s="73" t="str">
        <f t="shared" si="140"/>
        <v/>
      </c>
      <c r="S693" s="64" t="str">
        <f t="shared" si="146"/>
        <v/>
      </c>
      <c r="T693" s="107" t="str">
        <f t="shared" si="141"/>
        <v/>
      </c>
      <c r="U693" s="74" t="str">
        <f t="shared" si="142"/>
        <v/>
      </c>
      <c r="V693" s="74"/>
      <c r="W693" s="74"/>
      <c r="Z693" s="61">
        <f t="shared" si="143"/>
        <v>0</v>
      </c>
    </row>
    <row r="694" spans="2:26" ht="31.9" customHeight="1" x14ac:dyDescent="0.25">
      <c r="B694" s="61">
        <f t="shared" si="135"/>
        <v>0</v>
      </c>
      <c r="C694" s="61" t="str">
        <f t="shared" si="147"/>
        <v/>
      </c>
      <c r="D694" s="61">
        <v>680</v>
      </c>
      <c r="E694" s="61" t="str">
        <f>IF(ISNUMBER(SMALL(Order_Form!$D:$D,1+($D694))),(VLOOKUP(SMALL(Order_Form!$D:$D,1+($D694)),Order_Form!$C:$Q,3,FALSE)),"")</f>
        <v/>
      </c>
      <c r="G694" s="64" t="str">
        <f>IFERROR(IF(E694=2,$AF$1,IF(AND(ISNUMBER(SMALL(Order_Form!$D:$D,1+($D694))),VLOOKUP(SMALL(Order_Form!$D:$D,1+($D694)),Order_Form!$C:$Q,6,FALSE)&gt;0),(VLOOKUP(SMALL(Order_Form!$D:$D,1+($D694)),Order_Form!$C:$Q,6,FALSE)),"")),"")</f>
        <v/>
      </c>
      <c r="H694" s="68" t="str">
        <f>IF(ISNUMBER(SMALL(Order_Form!$D:$D,1+($D694))),(VLOOKUP(SMALL(Order_Form!$D:$D,1+($D694)),Order_Form!$C:$Q,7,FALSE)),"")</f>
        <v/>
      </c>
      <c r="I694" s="61"/>
      <c r="J694" s="61"/>
      <c r="K694" s="61"/>
      <c r="L694" s="73" t="str">
        <f t="shared" si="144"/>
        <v/>
      </c>
      <c r="M694" s="64" t="str">
        <f t="shared" si="145"/>
        <v/>
      </c>
      <c r="N694" s="73" t="str">
        <f t="shared" si="136"/>
        <v/>
      </c>
      <c r="O694" s="73" t="str">
        <f t="shared" si="137"/>
        <v/>
      </c>
      <c r="P694" s="73" t="str">
        <f t="shared" si="138"/>
        <v/>
      </c>
      <c r="Q694" s="73" t="str">
        <f t="shared" si="139"/>
        <v/>
      </c>
      <c r="R694" s="73" t="str">
        <f t="shared" si="140"/>
        <v/>
      </c>
      <c r="S694" s="64" t="str">
        <f t="shared" si="146"/>
        <v/>
      </c>
      <c r="T694" s="107" t="str">
        <f t="shared" si="141"/>
        <v/>
      </c>
      <c r="U694" s="74" t="str">
        <f t="shared" si="142"/>
        <v/>
      </c>
      <c r="V694" s="74"/>
      <c r="W694" s="74"/>
      <c r="Z694" s="61">
        <f t="shared" si="143"/>
        <v>0</v>
      </c>
    </row>
    <row r="695" spans="2:26" ht="31.9" customHeight="1" x14ac:dyDescent="0.25">
      <c r="B695" s="61">
        <f t="shared" si="135"/>
        <v>0</v>
      </c>
      <c r="C695" s="61" t="str">
        <f t="shared" si="147"/>
        <v/>
      </c>
      <c r="D695" s="61">
        <v>681</v>
      </c>
      <c r="E695" s="61" t="str">
        <f>IF(ISNUMBER(SMALL(Order_Form!$D:$D,1+($D695))),(VLOOKUP(SMALL(Order_Form!$D:$D,1+($D695)),Order_Form!$C:$Q,3,FALSE)),"")</f>
        <v/>
      </c>
      <c r="G695" s="64" t="str">
        <f>IFERROR(IF(E695=2,$AF$1,IF(AND(ISNUMBER(SMALL(Order_Form!$D:$D,1+($D695))),VLOOKUP(SMALL(Order_Form!$D:$D,1+($D695)),Order_Form!$C:$Q,6,FALSE)&gt;0),(VLOOKUP(SMALL(Order_Form!$D:$D,1+($D695)),Order_Form!$C:$Q,6,FALSE)),"")),"")</f>
        <v/>
      </c>
      <c r="H695" s="68" t="str">
        <f>IF(ISNUMBER(SMALL(Order_Form!$D:$D,1+($D695))),(VLOOKUP(SMALL(Order_Form!$D:$D,1+($D695)),Order_Form!$C:$Q,7,FALSE)),"")</f>
        <v/>
      </c>
      <c r="I695" s="61"/>
      <c r="J695" s="61"/>
      <c r="K695" s="61"/>
      <c r="L695" s="73" t="str">
        <f t="shared" si="144"/>
        <v/>
      </c>
      <c r="M695" s="64" t="str">
        <f t="shared" si="145"/>
        <v/>
      </c>
      <c r="N695" s="73" t="str">
        <f t="shared" si="136"/>
        <v/>
      </c>
      <c r="O695" s="73" t="str">
        <f t="shared" si="137"/>
        <v/>
      </c>
      <c r="P695" s="73" t="str">
        <f t="shared" si="138"/>
        <v/>
      </c>
      <c r="Q695" s="73" t="str">
        <f t="shared" si="139"/>
        <v/>
      </c>
      <c r="R695" s="73" t="str">
        <f t="shared" si="140"/>
        <v/>
      </c>
      <c r="S695" s="64" t="str">
        <f t="shared" si="146"/>
        <v/>
      </c>
      <c r="T695" s="107" t="str">
        <f t="shared" si="141"/>
        <v/>
      </c>
      <c r="U695" s="74" t="str">
        <f t="shared" si="142"/>
        <v/>
      </c>
      <c r="V695" s="74"/>
      <c r="W695" s="74"/>
      <c r="Z695" s="61">
        <f t="shared" si="143"/>
        <v>0</v>
      </c>
    </row>
    <row r="696" spans="2:26" ht="31.9" customHeight="1" x14ac:dyDescent="0.25">
      <c r="B696" s="61">
        <f t="shared" si="135"/>
        <v>0</v>
      </c>
      <c r="C696" s="61" t="str">
        <f t="shared" si="147"/>
        <v/>
      </c>
      <c r="D696" s="61">
        <v>682</v>
      </c>
      <c r="E696" s="61" t="str">
        <f>IF(ISNUMBER(SMALL(Order_Form!$D:$D,1+($D696))),(VLOOKUP(SMALL(Order_Form!$D:$D,1+($D696)),Order_Form!$C:$Q,3,FALSE)),"")</f>
        <v/>
      </c>
      <c r="G696" s="64" t="str">
        <f>IFERROR(IF(E696=2,$AF$1,IF(AND(ISNUMBER(SMALL(Order_Form!$D:$D,1+($D696))),VLOOKUP(SMALL(Order_Form!$D:$D,1+($D696)),Order_Form!$C:$Q,6,FALSE)&gt;0),(VLOOKUP(SMALL(Order_Form!$D:$D,1+($D696)),Order_Form!$C:$Q,6,FALSE)),"")),"")</f>
        <v/>
      </c>
      <c r="H696" s="68" t="str">
        <f>IF(ISNUMBER(SMALL(Order_Form!$D:$D,1+($D696))),(VLOOKUP(SMALL(Order_Form!$D:$D,1+($D696)),Order_Form!$C:$Q,7,FALSE)),"")</f>
        <v/>
      </c>
      <c r="I696" s="61"/>
      <c r="J696" s="61"/>
      <c r="K696" s="61"/>
      <c r="L696" s="73" t="str">
        <f t="shared" si="144"/>
        <v/>
      </c>
      <c r="M696" s="64" t="str">
        <f t="shared" si="145"/>
        <v/>
      </c>
      <c r="N696" s="73" t="str">
        <f t="shared" si="136"/>
        <v/>
      </c>
      <c r="O696" s="73" t="str">
        <f t="shared" si="137"/>
        <v/>
      </c>
      <c r="P696" s="73" t="str">
        <f t="shared" si="138"/>
        <v/>
      </c>
      <c r="Q696" s="73" t="str">
        <f t="shared" si="139"/>
        <v/>
      </c>
      <c r="R696" s="73" t="str">
        <f t="shared" si="140"/>
        <v/>
      </c>
      <c r="S696" s="64" t="str">
        <f t="shared" si="146"/>
        <v/>
      </c>
      <c r="T696" s="107" t="str">
        <f t="shared" si="141"/>
        <v/>
      </c>
      <c r="U696" s="74" t="str">
        <f t="shared" si="142"/>
        <v/>
      </c>
      <c r="V696" s="74"/>
      <c r="W696" s="74"/>
      <c r="Z696" s="61">
        <f t="shared" si="143"/>
        <v>0</v>
      </c>
    </row>
    <row r="697" spans="2:26" ht="31.9" customHeight="1" x14ac:dyDescent="0.25">
      <c r="B697" s="61">
        <f t="shared" si="135"/>
        <v>0</v>
      </c>
      <c r="C697" s="61" t="str">
        <f t="shared" si="147"/>
        <v/>
      </c>
      <c r="D697" s="61">
        <v>683</v>
      </c>
      <c r="E697" s="61" t="str">
        <f>IF(ISNUMBER(SMALL(Order_Form!$D:$D,1+($D697))),(VLOOKUP(SMALL(Order_Form!$D:$D,1+($D697)),Order_Form!$C:$Q,3,FALSE)),"")</f>
        <v/>
      </c>
      <c r="G697" s="64" t="str">
        <f>IFERROR(IF(E697=2,$AF$1,IF(AND(ISNUMBER(SMALL(Order_Form!$D:$D,1+($D697))),VLOOKUP(SMALL(Order_Form!$D:$D,1+($D697)),Order_Form!$C:$Q,6,FALSE)&gt;0),(VLOOKUP(SMALL(Order_Form!$D:$D,1+($D697)),Order_Form!$C:$Q,6,FALSE)),"")),"")</f>
        <v/>
      </c>
      <c r="H697" s="68" t="str">
        <f>IF(ISNUMBER(SMALL(Order_Form!$D:$D,1+($D697))),(VLOOKUP(SMALL(Order_Form!$D:$D,1+($D697)),Order_Form!$C:$Q,7,FALSE)),"")</f>
        <v/>
      </c>
      <c r="I697" s="61"/>
      <c r="J697" s="61"/>
      <c r="K697" s="61"/>
      <c r="L697" s="73" t="str">
        <f t="shared" si="144"/>
        <v/>
      </c>
      <c r="M697" s="64" t="str">
        <f t="shared" si="145"/>
        <v/>
      </c>
      <c r="N697" s="73" t="str">
        <f t="shared" si="136"/>
        <v/>
      </c>
      <c r="O697" s="73" t="str">
        <f t="shared" si="137"/>
        <v/>
      </c>
      <c r="P697" s="73" t="str">
        <f t="shared" si="138"/>
        <v/>
      </c>
      <c r="Q697" s="73" t="str">
        <f t="shared" si="139"/>
        <v/>
      </c>
      <c r="R697" s="73" t="str">
        <f t="shared" si="140"/>
        <v/>
      </c>
      <c r="S697" s="64" t="str">
        <f t="shared" si="146"/>
        <v/>
      </c>
      <c r="T697" s="107" t="str">
        <f t="shared" si="141"/>
        <v/>
      </c>
      <c r="U697" s="74" t="str">
        <f t="shared" si="142"/>
        <v/>
      </c>
      <c r="V697" s="74"/>
      <c r="W697" s="74"/>
      <c r="Z697" s="61">
        <f t="shared" si="143"/>
        <v>0</v>
      </c>
    </row>
    <row r="698" spans="2:26" ht="31.9" customHeight="1" x14ac:dyDescent="0.25">
      <c r="B698" s="61">
        <f t="shared" si="135"/>
        <v>0</v>
      </c>
      <c r="C698" s="61" t="str">
        <f t="shared" si="147"/>
        <v/>
      </c>
      <c r="D698" s="61">
        <v>684</v>
      </c>
      <c r="E698" s="61" t="str">
        <f>IF(ISNUMBER(SMALL(Order_Form!$D:$D,1+($D698))),(VLOOKUP(SMALL(Order_Form!$D:$D,1+($D698)),Order_Form!$C:$Q,3,FALSE)),"")</f>
        <v/>
      </c>
      <c r="G698" s="64" t="str">
        <f>IFERROR(IF(E698=2,$AF$1,IF(AND(ISNUMBER(SMALL(Order_Form!$D:$D,1+($D698))),VLOOKUP(SMALL(Order_Form!$D:$D,1+($D698)),Order_Form!$C:$Q,6,FALSE)&gt;0),(VLOOKUP(SMALL(Order_Form!$D:$D,1+($D698)),Order_Form!$C:$Q,6,FALSE)),"")),"")</f>
        <v/>
      </c>
      <c r="H698" s="68" t="str">
        <f>IF(ISNUMBER(SMALL(Order_Form!$D:$D,1+($D698))),(VLOOKUP(SMALL(Order_Form!$D:$D,1+($D698)),Order_Form!$C:$Q,7,FALSE)),"")</f>
        <v/>
      </c>
      <c r="I698" s="61"/>
      <c r="J698" s="61"/>
      <c r="K698" s="61"/>
      <c r="L698" s="73" t="str">
        <f t="shared" si="144"/>
        <v/>
      </c>
      <c r="M698" s="64" t="str">
        <f t="shared" si="145"/>
        <v/>
      </c>
      <c r="N698" s="73" t="str">
        <f t="shared" si="136"/>
        <v/>
      </c>
      <c r="O698" s="73" t="str">
        <f t="shared" si="137"/>
        <v/>
      </c>
      <c r="P698" s="73" t="str">
        <f t="shared" si="138"/>
        <v/>
      </c>
      <c r="Q698" s="73" t="str">
        <f t="shared" si="139"/>
        <v/>
      </c>
      <c r="R698" s="73" t="str">
        <f t="shared" si="140"/>
        <v/>
      </c>
      <c r="S698" s="64" t="str">
        <f t="shared" si="146"/>
        <v/>
      </c>
      <c r="T698" s="107" t="str">
        <f t="shared" si="141"/>
        <v/>
      </c>
      <c r="U698" s="74" t="str">
        <f t="shared" si="142"/>
        <v/>
      </c>
      <c r="V698" s="74"/>
      <c r="W698" s="74"/>
      <c r="Z698" s="61">
        <f t="shared" si="143"/>
        <v>0</v>
      </c>
    </row>
    <row r="699" spans="2:26" ht="31.9" customHeight="1" x14ac:dyDescent="0.25">
      <c r="B699" s="61">
        <f t="shared" si="135"/>
        <v>0</v>
      </c>
      <c r="C699" s="61" t="str">
        <f t="shared" si="147"/>
        <v/>
      </c>
      <c r="D699" s="61">
        <v>685</v>
      </c>
      <c r="E699" s="61" t="str">
        <f>IF(ISNUMBER(SMALL(Order_Form!$D:$D,1+($D699))),(VLOOKUP(SMALL(Order_Form!$D:$D,1+($D699)),Order_Form!$C:$Q,3,FALSE)),"")</f>
        <v/>
      </c>
      <c r="G699" s="64" t="str">
        <f>IFERROR(IF(E699=2,$AF$1,IF(AND(ISNUMBER(SMALL(Order_Form!$D:$D,1+($D699))),VLOOKUP(SMALL(Order_Form!$D:$D,1+($D699)),Order_Form!$C:$Q,6,FALSE)&gt;0),(VLOOKUP(SMALL(Order_Form!$D:$D,1+($D699)),Order_Form!$C:$Q,6,FALSE)),"")),"")</f>
        <v/>
      </c>
      <c r="H699" s="68" t="str">
        <f>IF(ISNUMBER(SMALL(Order_Form!$D:$D,1+($D699))),(VLOOKUP(SMALL(Order_Form!$D:$D,1+($D699)),Order_Form!$C:$Q,7,FALSE)),"")</f>
        <v/>
      </c>
      <c r="I699" s="61"/>
      <c r="J699" s="61"/>
      <c r="K699" s="61"/>
      <c r="L699" s="73" t="str">
        <f t="shared" si="144"/>
        <v/>
      </c>
      <c r="M699" s="64" t="str">
        <f t="shared" si="145"/>
        <v/>
      </c>
      <c r="N699" s="73" t="str">
        <f t="shared" si="136"/>
        <v/>
      </c>
      <c r="O699" s="73" t="str">
        <f t="shared" si="137"/>
        <v/>
      </c>
      <c r="P699" s="73" t="str">
        <f t="shared" si="138"/>
        <v/>
      </c>
      <c r="Q699" s="73" t="str">
        <f t="shared" si="139"/>
        <v/>
      </c>
      <c r="R699" s="73" t="str">
        <f t="shared" si="140"/>
        <v/>
      </c>
      <c r="S699" s="64" t="str">
        <f t="shared" si="146"/>
        <v/>
      </c>
      <c r="T699" s="107" t="str">
        <f t="shared" si="141"/>
        <v/>
      </c>
      <c r="U699" s="74" t="str">
        <f t="shared" si="142"/>
        <v/>
      </c>
      <c r="V699" s="74"/>
      <c r="W699" s="74"/>
      <c r="Z699" s="61">
        <f t="shared" si="143"/>
        <v>0</v>
      </c>
    </row>
    <row r="700" spans="2:26" ht="31.9" customHeight="1" x14ac:dyDescent="0.25">
      <c r="B700" s="61">
        <f t="shared" si="135"/>
        <v>0</v>
      </c>
      <c r="C700" s="61" t="str">
        <f t="shared" si="147"/>
        <v/>
      </c>
      <c r="D700" s="61">
        <v>686</v>
      </c>
      <c r="E700" s="61" t="str">
        <f>IF(ISNUMBER(SMALL(Order_Form!$D:$D,1+($D700))),(VLOOKUP(SMALL(Order_Form!$D:$D,1+($D700)),Order_Form!$C:$Q,3,FALSE)),"")</f>
        <v/>
      </c>
      <c r="G700" s="64" t="str">
        <f>IFERROR(IF(E700=2,$AF$1,IF(AND(ISNUMBER(SMALL(Order_Form!$D:$D,1+($D700))),VLOOKUP(SMALL(Order_Form!$D:$D,1+($D700)),Order_Form!$C:$Q,6,FALSE)&gt;0),(VLOOKUP(SMALL(Order_Form!$D:$D,1+($D700)),Order_Form!$C:$Q,6,FALSE)),"")),"")</f>
        <v/>
      </c>
      <c r="H700" s="68" t="str">
        <f>IF(ISNUMBER(SMALL(Order_Form!$D:$D,1+($D700))),(VLOOKUP(SMALL(Order_Form!$D:$D,1+($D700)),Order_Form!$C:$Q,7,FALSE)),"")</f>
        <v/>
      </c>
      <c r="I700" s="61"/>
      <c r="J700" s="61"/>
      <c r="K700" s="61"/>
      <c r="L700" s="73" t="str">
        <f t="shared" si="144"/>
        <v/>
      </c>
      <c r="M700" s="64" t="str">
        <f t="shared" si="145"/>
        <v/>
      </c>
      <c r="N700" s="73" t="str">
        <f t="shared" si="136"/>
        <v/>
      </c>
      <c r="O700" s="73" t="str">
        <f t="shared" si="137"/>
        <v/>
      </c>
      <c r="P700" s="73" t="str">
        <f t="shared" si="138"/>
        <v/>
      </c>
      <c r="Q700" s="73" t="str">
        <f t="shared" si="139"/>
        <v/>
      </c>
      <c r="R700" s="73" t="str">
        <f t="shared" si="140"/>
        <v/>
      </c>
      <c r="S700" s="64" t="str">
        <f t="shared" si="146"/>
        <v/>
      </c>
      <c r="T700" s="107" t="str">
        <f t="shared" si="141"/>
        <v/>
      </c>
      <c r="U700" s="74" t="str">
        <f t="shared" si="142"/>
        <v/>
      </c>
      <c r="V700" s="74"/>
      <c r="W700" s="74"/>
      <c r="Z700" s="61">
        <f t="shared" si="143"/>
        <v>0</v>
      </c>
    </row>
    <row r="701" spans="2:26" ht="31.9" customHeight="1" x14ac:dyDescent="0.25">
      <c r="B701" s="61">
        <f t="shared" si="135"/>
        <v>0</v>
      </c>
      <c r="C701" s="61" t="str">
        <f t="shared" si="147"/>
        <v/>
      </c>
      <c r="D701" s="61">
        <v>687</v>
      </c>
      <c r="E701" s="61" t="str">
        <f>IF(ISNUMBER(SMALL(Order_Form!$D:$D,1+($D701))),(VLOOKUP(SMALL(Order_Form!$D:$D,1+($D701)),Order_Form!$C:$Q,3,FALSE)),"")</f>
        <v/>
      </c>
      <c r="G701" s="64" t="str">
        <f>IFERROR(IF(E701=2,$AF$1,IF(AND(ISNUMBER(SMALL(Order_Form!$D:$D,1+($D701))),VLOOKUP(SMALL(Order_Form!$D:$D,1+($D701)),Order_Form!$C:$Q,6,FALSE)&gt;0),(VLOOKUP(SMALL(Order_Form!$D:$D,1+($D701)),Order_Form!$C:$Q,6,FALSE)),"")),"")</f>
        <v/>
      </c>
      <c r="H701" s="68" t="str">
        <f>IF(ISNUMBER(SMALL(Order_Form!$D:$D,1+($D701))),(VLOOKUP(SMALL(Order_Form!$D:$D,1+($D701)),Order_Form!$C:$Q,7,FALSE)),"")</f>
        <v/>
      </c>
      <c r="I701" s="61"/>
      <c r="J701" s="61"/>
      <c r="K701" s="61"/>
      <c r="L701" s="73" t="str">
        <f t="shared" si="144"/>
        <v/>
      </c>
      <c r="M701" s="64" t="str">
        <f t="shared" si="145"/>
        <v/>
      </c>
      <c r="N701" s="73" t="str">
        <f t="shared" si="136"/>
        <v/>
      </c>
      <c r="O701" s="73" t="str">
        <f t="shared" si="137"/>
        <v/>
      </c>
      <c r="P701" s="73" t="str">
        <f t="shared" si="138"/>
        <v/>
      </c>
      <c r="Q701" s="73" t="str">
        <f t="shared" si="139"/>
        <v/>
      </c>
      <c r="R701" s="73" t="str">
        <f t="shared" si="140"/>
        <v/>
      </c>
      <c r="S701" s="64" t="str">
        <f t="shared" si="146"/>
        <v/>
      </c>
      <c r="T701" s="107" t="str">
        <f t="shared" si="141"/>
        <v/>
      </c>
      <c r="U701" s="74" t="str">
        <f t="shared" si="142"/>
        <v/>
      </c>
      <c r="V701" s="74"/>
      <c r="W701" s="74"/>
      <c r="Z701" s="61">
        <f t="shared" si="143"/>
        <v>0</v>
      </c>
    </row>
    <row r="702" spans="2:26" ht="31.9" customHeight="1" x14ac:dyDescent="0.25">
      <c r="B702" s="61">
        <f t="shared" si="135"/>
        <v>0</v>
      </c>
      <c r="C702" s="61" t="str">
        <f t="shared" si="147"/>
        <v/>
      </c>
      <c r="D702" s="61">
        <v>688</v>
      </c>
      <c r="E702" s="61" t="str">
        <f>IF(ISNUMBER(SMALL(Order_Form!$D:$D,1+($D702))),(VLOOKUP(SMALL(Order_Form!$D:$D,1+($D702)),Order_Form!$C:$Q,3,FALSE)),"")</f>
        <v/>
      </c>
      <c r="G702" s="64" t="str">
        <f>IFERROR(IF(E702=2,$AF$1,IF(AND(ISNUMBER(SMALL(Order_Form!$D:$D,1+($D702))),VLOOKUP(SMALL(Order_Form!$D:$D,1+($D702)),Order_Form!$C:$Q,6,FALSE)&gt;0),(VLOOKUP(SMALL(Order_Form!$D:$D,1+($D702)),Order_Form!$C:$Q,6,FALSE)),"")),"")</f>
        <v/>
      </c>
      <c r="H702" s="68" t="str">
        <f>IF(ISNUMBER(SMALL(Order_Form!$D:$D,1+($D702))),(VLOOKUP(SMALL(Order_Form!$D:$D,1+($D702)),Order_Form!$C:$Q,7,FALSE)),"")</f>
        <v/>
      </c>
      <c r="I702" s="61"/>
      <c r="J702" s="61"/>
      <c r="K702" s="61"/>
      <c r="L702" s="73" t="str">
        <f t="shared" si="144"/>
        <v/>
      </c>
      <c r="M702" s="64" t="str">
        <f t="shared" si="145"/>
        <v/>
      </c>
      <c r="N702" s="73" t="str">
        <f t="shared" si="136"/>
        <v/>
      </c>
      <c r="O702" s="73" t="str">
        <f t="shared" si="137"/>
        <v/>
      </c>
      <c r="P702" s="73" t="str">
        <f t="shared" si="138"/>
        <v/>
      </c>
      <c r="Q702" s="73" t="str">
        <f t="shared" si="139"/>
        <v/>
      </c>
      <c r="R702" s="73" t="str">
        <f t="shared" si="140"/>
        <v/>
      </c>
      <c r="S702" s="64" t="str">
        <f t="shared" si="146"/>
        <v/>
      </c>
      <c r="T702" s="107" t="str">
        <f t="shared" si="141"/>
        <v/>
      </c>
      <c r="U702" s="74" t="str">
        <f t="shared" si="142"/>
        <v/>
      </c>
      <c r="V702" s="74"/>
      <c r="W702" s="74"/>
      <c r="Z702" s="61">
        <f t="shared" si="143"/>
        <v>0</v>
      </c>
    </row>
    <row r="703" spans="2:26" ht="31.9" customHeight="1" x14ac:dyDescent="0.25">
      <c r="B703" s="61">
        <f t="shared" si="135"/>
        <v>0</v>
      </c>
      <c r="C703" s="61" t="str">
        <f t="shared" si="147"/>
        <v/>
      </c>
      <c r="D703" s="61">
        <v>689</v>
      </c>
      <c r="E703" s="61" t="str">
        <f>IF(ISNUMBER(SMALL(Order_Form!$D:$D,1+($D703))),(VLOOKUP(SMALL(Order_Form!$D:$D,1+($D703)),Order_Form!$C:$Q,3,FALSE)),"")</f>
        <v/>
      </c>
      <c r="G703" s="64" t="str">
        <f>IFERROR(IF(E703=2,$AF$1,IF(AND(ISNUMBER(SMALL(Order_Form!$D:$D,1+($D703))),VLOOKUP(SMALL(Order_Form!$D:$D,1+($D703)),Order_Form!$C:$Q,6,FALSE)&gt;0),(VLOOKUP(SMALL(Order_Form!$D:$D,1+($D703)),Order_Form!$C:$Q,6,FALSE)),"")),"")</f>
        <v/>
      </c>
      <c r="H703" s="68" t="str">
        <f>IF(ISNUMBER(SMALL(Order_Form!$D:$D,1+($D703))),(VLOOKUP(SMALL(Order_Form!$D:$D,1+($D703)),Order_Form!$C:$Q,7,FALSE)),"")</f>
        <v/>
      </c>
      <c r="I703" s="61"/>
      <c r="J703" s="61"/>
      <c r="K703" s="61"/>
      <c r="L703" s="73" t="str">
        <f t="shared" si="144"/>
        <v/>
      </c>
      <c r="M703" s="64" t="str">
        <f t="shared" si="145"/>
        <v/>
      </c>
      <c r="N703" s="73" t="str">
        <f t="shared" si="136"/>
        <v/>
      </c>
      <c r="O703" s="73" t="str">
        <f t="shared" si="137"/>
        <v/>
      </c>
      <c r="P703" s="73" t="str">
        <f t="shared" si="138"/>
        <v/>
      </c>
      <c r="Q703" s="73" t="str">
        <f t="shared" si="139"/>
        <v/>
      </c>
      <c r="R703" s="73" t="str">
        <f t="shared" si="140"/>
        <v/>
      </c>
      <c r="S703" s="64" t="str">
        <f t="shared" si="146"/>
        <v/>
      </c>
      <c r="T703" s="107" t="str">
        <f t="shared" si="141"/>
        <v/>
      </c>
      <c r="U703" s="74" t="str">
        <f t="shared" si="142"/>
        <v/>
      </c>
      <c r="V703" s="74"/>
      <c r="W703" s="74"/>
      <c r="Z703" s="61">
        <f t="shared" si="143"/>
        <v>0</v>
      </c>
    </row>
    <row r="704" spans="2:26" ht="31.9" customHeight="1" x14ac:dyDescent="0.25">
      <c r="B704" s="61">
        <f t="shared" si="135"/>
        <v>0</v>
      </c>
      <c r="C704" s="61" t="str">
        <f t="shared" si="147"/>
        <v/>
      </c>
      <c r="D704" s="61">
        <v>690</v>
      </c>
      <c r="E704" s="61" t="str">
        <f>IF(ISNUMBER(SMALL(Order_Form!$D:$D,1+($D704))),(VLOOKUP(SMALL(Order_Form!$D:$D,1+($D704)),Order_Form!$C:$Q,3,FALSE)),"")</f>
        <v/>
      </c>
      <c r="G704" s="64" t="str">
        <f>IFERROR(IF(E704=2,$AF$1,IF(AND(ISNUMBER(SMALL(Order_Form!$D:$D,1+($D704))),VLOOKUP(SMALL(Order_Form!$D:$D,1+($D704)),Order_Form!$C:$Q,6,FALSE)&gt;0),(VLOOKUP(SMALL(Order_Form!$D:$D,1+($D704)),Order_Form!$C:$Q,6,FALSE)),"")),"")</f>
        <v/>
      </c>
      <c r="H704" s="68" t="str">
        <f>IF(ISNUMBER(SMALL(Order_Form!$D:$D,1+($D704))),(VLOOKUP(SMALL(Order_Form!$D:$D,1+($D704)),Order_Form!$C:$Q,7,FALSE)),"")</f>
        <v/>
      </c>
      <c r="I704" s="61"/>
      <c r="J704" s="61"/>
      <c r="K704" s="61"/>
      <c r="L704" s="73" t="str">
        <f t="shared" si="144"/>
        <v/>
      </c>
      <c r="M704" s="64" t="str">
        <f t="shared" si="145"/>
        <v/>
      </c>
      <c r="N704" s="73" t="str">
        <f t="shared" si="136"/>
        <v/>
      </c>
      <c r="O704" s="73" t="str">
        <f t="shared" si="137"/>
        <v/>
      </c>
      <c r="P704" s="73" t="str">
        <f t="shared" si="138"/>
        <v/>
      </c>
      <c r="Q704" s="73" t="str">
        <f t="shared" si="139"/>
        <v/>
      </c>
      <c r="R704" s="73" t="str">
        <f t="shared" si="140"/>
        <v/>
      </c>
      <c r="S704" s="64" t="str">
        <f t="shared" si="146"/>
        <v/>
      </c>
      <c r="T704" s="107" t="str">
        <f t="shared" si="141"/>
        <v/>
      </c>
      <c r="U704" s="74" t="str">
        <f t="shared" si="142"/>
        <v/>
      </c>
      <c r="V704" s="74"/>
      <c r="W704" s="74"/>
      <c r="Z704" s="61">
        <f t="shared" si="143"/>
        <v>0</v>
      </c>
    </row>
    <row r="705" spans="2:26" ht="31.9" customHeight="1" x14ac:dyDescent="0.25">
      <c r="B705" s="61">
        <f t="shared" si="135"/>
        <v>0</v>
      </c>
      <c r="C705" s="61" t="str">
        <f t="shared" si="147"/>
        <v/>
      </c>
      <c r="D705" s="61">
        <v>691</v>
      </c>
      <c r="E705" s="61" t="str">
        <f>IF(ISNUMBER(SMALL(Order_Form!$D:$D,1+($D705))),(VLOOKUP(SMALL(Order_Form!$D:$D,1+($D705)),Order_Form!$C:$Q,3,FALSE)),"")</f>
        <v/>
      </c>
      <c r="G705" s="64" t="str">
        <f>IFERROR(IF(E705=2,$AF$1,IF(AND(ISNUMBER(SMALL(Order_Form!$D:$D,1+($D705))),VLOOKUP(SMALL(Order_Form!$D:$D,1+($D705)),Order_Form!$C:$Q,6,FALSE)&gt;0),(VLOOKUP(SMALL(Order_Form!$D:$D,1+($D705)),Order_Form!$C:$Q,6,FALSE)),"")),"")</f>
        <v/>
      </c>
      <c r="H705" s="68" t="str">
        <f>IF(ISNUMBER(SMALL(Order_Form!$D:$D,1+($D705))),(VLOOKUP(SMALL(Order_Form!$D:$D,1+($D705)),Order_Form!$C:$Q,7,FALSE)),"")</f>
        <v/>
      </c>
      <c r="I705" s="61"/>
      <c r="J705" s="61"/>
      <c r="K705" s="61"/>
      <c r="L705" s="73" t="str">
        <f t="shared" si="144"/>
        <v/>
      </c>
      <c r="M705" s="64" t="str">
        <f t="shared" si="145"/>
        <v/>
      </c>
      <c r="N705" s="73" t="str">
        <f t="shared" si="136"/>
        <v/>
      </c>
      <c r="O705" s="73" t="str">
        <f t="shared" si="137"/>
        <v/>
      </c>
      <c r="P705" s="73" t="str">
        <f t="shared" si="138"/>
        <v/>
      </c>
      <c r="Q705" s="73" t="str">
        <f t="shared" si="139"/>
        <v/>
      </c>
      <c r="R705" s="73" t="str">
        <f t="shared" si="140"/>
        <v/>
      </c>
      <c r="S705" s="64" t="str">
        <f t="shared" si="146"/>
        <v/>
      </c>
      <c r="T705" s="107" t="str">
        <f t="shared" si="141"/>
        <v/>
      </c>
      <c r="U705" s="74" t="str">
        <f t="shared" si="142"/>
        <v/>
      </c>
      <c r="V705" s="74"/>
      <c r="W705" s="74"/>
      <c r="Z705" s="61">
        <f t="shared" si="143"/>
        <v>0</v>
      </c>
    </row>
    <row r="706" spans="2:26" ht="31.9" customHeight="1" x14ac:dyDescent="0.25">
      <c r="B706" s="61">
        <f t="shared" si="135"/>
        <v>0</v>
      </c>
      <c r="C706" s="61" t="str">
        <f t="shared" si="147"/>
        <v/>
      </c>
      <c r="D706" s="61">
        <v>692</v>
      </c>
      <c r="E706" s="61" t="str">
        <f>IF(ISNUMBER(SMALL(Order_Form!$D:$D,1+($D706))),(VLOOKUP(SMALL(Order_Form!$D:$D,1+($D706)),Order_Form!$C:$Q,3,FALSE)),"")</f>
        <v/>
      </c>
      <c r="G706" s="64" t="str">
        <f>IFERROR(IF(E706=2,$AF$1,IF(AND(ISNUMBER(SMALL(Order_Form!$D:$D,1+($D706))),VLOOKUP(SMALL(Order_Form!$D:$D,1+($D706)),Order_Form!$C:$Q,6,FALSE)&gt;0),(VLOOKUP(SMALL(Order_Form!$D:$D,1+($D706)),Order_Form!$C:$Q,6,FALSE)),"")),"")</f>
        <v/>
      </c>
      <c r="H706" s="68" t="str">
        <f>IF(ISNUMBER(SMALL(Order_Form!$D:$D,1+($D706))),(VLOOKUP(SMALL(Order_Form!$D:$D,1+($D706)),Order_Form!$C:$Q,7,FALSE)),"")</f>
        <v/>
      </c>
      <c r="I706" s="61"/>
      <c r="J706" s="61"/>
      <c r="K706" s="61"/>
      <c r="L706" s="73" t="str">
        <f t="shared" si="144"/>
        <v/>
      </c>
      <c r="M706" s="64" t="str">
        <f t="shared" si="145"/>
        <v/>
      </c>
      <c r="N706" s="73" t="str">
        <f t="shared" si="136"/>
        <v/>
      </c>
      <c r="O706" s="73" t="str">
        <f t="shared" si="137"/>
        <v/>
      </c>
      <c r="P706" s="73" t="str">
        <f t="shared" si="138"/>
        <v/>
      </c>
      <c r="Q706" s="73" t="str">
        <f t="shared" si="139"/>
        <v/>
      </c>
      <c r="R706" s="73" t="str">
        <f t="shared" si="140"/>
        <v/>
      </c>
      <c r="S706" s="64" t="str">
        <f t="shared" si="146"/>
        <v/>
      </c>
      <c r="T706" s="107" t="str">
        <f t="shared" si="141"/>
        <v/>
      </c>
      <c r="U706" s="74" t="str">
        <f t="shared" si="142"/>
        <v/>
      </c>
      <c r="V706" s="74"/>
      <c r="W706" s="74"/>
      <c r="Z706" s="61">
        <f t="shared" si="143"/>
        <v>0</v>
      </c>
    </row>
    <row r="707" spans="2:26" ht="31.9" customHeight="1" x14ac:dyDescent="0.25">
      <c r="B707" s="61">
        <f t="shared" si="135"/>
        <v>0</v>
      </c>
      <c r="C707" s="61" t="str">
        <f t="shared" si="147"/>
        <v/>
      </c>
      <c r="D707" s="61">
        <v>693</v>
      </c>
      <c r="E707" s="61" t="str">
        <f>IF(ISNUMBER(SMALL(Order_Form!$D:$D,1+($D707))),(VLOOKUP(SMALL(Order_Form!$D:$D,1+($D707)),Order_Form!$C:$Q,3,FALSE)),"")</f>
        <v/>
      </c>
      <c r="G707" s="64" t="str">
        <f>IFERROR(IF(E707=2,$AF$1,IF(AND(ISNUMBER(SMALL(Order_Form!$D:$D,1+($D707))),VLOOKUP(SMALL(Order_Form!$D:$D,1+($D707)),Order_Form!$C:$Q,6,FALSE)&gt;0),(VLOOKUP(SMALL(Order_Form!$D:$D,1+($D707)),Order_Form!$C:$Q,6,FALSE)),"")),"")</f>
        <v/>
      </c>
      <c r="H707" s="68" t="str">
        <f>IF(ISNUMBER(SMALL(Order_Form!$D:$D,1+($D707))),(VLOOKUP(SMALL(Order_Form!$D:$D,1+($D707)),Order_Form!$C:$Q,7,FALSE)),"")</f>
        <v/>
      </c>
      <c r="I707" s="61"/>
      <c r="J707" s="61"/>
      <c r="K707" s="61"/>
      <c r="L707" s="73" t="str">
        <f t="shared" si="144"/>
        <v/>
      </c>
      <c r="M707" s="64" t="str">
        <f t="shared" si="145"/>
        <v/>
      </c>
      <c r="N707" s="73" t="str">
        <f t="shared" si="136"/>
        <v/>
      </c>
      <c r="O707" s="73" t="str">
        <f t="shared" si="137"/>
        <v/>
      </c>
      <c r="P707" s="73" t="str">
        <f t="shared" si="138"/>
        <v/>
      </c>
      <c r="Q707" s="73" t="str">
        <f t="shared" si="139"/>
        <v/>
      </c>
      <c r="R707" s="73" t="str">
        <f t="shared" si="140"/>
        <v/>
      </c>
      <c r="S707" s="64" t="str">
        <f t="shared" si="146"/>
        <v/>
      </c>
      <c r="T707" s="107" t="str">
        <f t="shared" si="141"/>
        <v/>
      </c>
      <c r="U707" s="74" t="str">
        <f t="shared" si="142"/>
        <v/>
      </c>
      <c r="V707" s="74"/>
      <c r="W707" s="74"/>
      <c r="Z707" s="61">
        <f t="shared" si="143"/>
        <v>0</v>
      </c>
    </row>
    <row r="708" spans="2:26" ht="31.9" customHeight="1" x14ac:dyDescent="0.25">
      <c r="B708" s="61">
        <f t="shared" si="135"/>
        <v>0</v>
      </c>
      <c r="C708" s="61" t="str">
        <f t="shared" si="147"/>
        <v/>
      </c>
      <c r="D708" s="61">
        <v>694</v>
      </c>
      <c r="E708" s="61" t="str">
        <f>IF(ISNUMBER(SMALL(Order_Form!$D:$D,1+($D708))),(VLOOKUP(SMALL(Order_Form!$D:$D,1+($D708)),Order_Form!$C:$Q,3,FALSE)),"")</f>
        <v/>
      </c>
      <c r="G708" s="64" t="str">
        <f>IFERROR(IF(E708=2,$AF$1,IF(AND(ISNUMBER(SMALL(Order_Form!$D:$D,1+($D708))),VLOOKUP(SMALL(Order_Form!$D:$D,1+($D708)),Order_Form!$C:$Q,6,FALSE)&gt;0),(VLOOKUP(SMALL(Order_Form!$D:$D,1+($D708)),Order_Form!$C:$Q,6,FALSE)),"")),"")</f>
        <v/>
      </c>
      <c r="H708" s="68" t="str">
        <f>IF(ISNUMBER(SMALL(Order_Form!$D:$D,1+($D708))),(VLOOKUP(SMALL(Order_Form!$D:$D,1+($D708)),Order_Form!$C:$Q,7,FALSE)),"")</f>
        <v/>
      </c>
      <c r="I708" s="61"/>
      <c r="J708" s="61"/>
      <c r="K708" s="61"/>
      <c r="L708" s="73" t="str">
        <f t="shared" si="144"/>
        <v/>
      </c>
      <c r="M708" s="64" t="str">
        <f t="shared" si="145"/>
        <v/>
      </c>
      <c r="N708" s="73" t="str">
        <f t="shared" si="136"/>
        <v/>
      </c>
      <c r="O708" s="73" t="str">
        <f t="shared" si="137"/>
        <v/>
      </c>
      <c r="P708" s="73" t="str">
        <f t="shared" si="138"/>
        <v/>
      </c>
      <c r="Q708" s="73" t="str">
        <f t="shared" si="139"/>
        <v/>
      </c>
      <c r="R708" s="73" t="str">
        <f t="shared" si="140"/>
        <v/>
      </c>
      <c r="S708" s="64" t="str">
        <f t="shared" si="146"/>
        <v/>
      </c>
      <c r="T708" s="107" t="str">
        <f t="shared" si="141"/>
        <v/>
      </c>
      <c r="U708" s="74" t="str">
        <f t="shared" si="142"/>
        <v/>
      </c>
      <c r="V708" s="74"/>
      <c r="W708" s="74"/>
      <c r="Z708" s="61">
        <f t="shared" si="143"/>
        <v>0</v>
      </c>
    </row>
    <row r="709" spans="2:26" ht="31.9" customHeight="1" x14ac:dyDescent="0.25">
      <c r="B709" s="61">
        <f t="shared" si="135"/>
        <v>0</v>
      </c>
      <c r="C709" s="61" t="str">
        <f t="shared" si="147"/>
        <v/>
      </c>
      <c r="D709" s="61">
        <v>695</v>
      </c>
      <c r="E709" s="61" t="str">
        <f>IF(ISNUMBER(SMALL(Order_Form!$D:$D,1+($D709))),(VLOOKUP(SMALL(Order_Form!$D:$D,1+($D709)),Order_Form!$C:$Q,3,FALSE)),"")</f>
        <v/>
      </c>
      <c r="G709" s="64" t="str">
        <f>IFERROR(IF(E709=2,$AF$1,IF(AND(ISNUMBER(SMALL(Order_Form!$D:$D,1+($D709))),VLOOKUP(SMALL(Order_Form!$D:$D,1+($D709)),Order_Form!$C:$Q,6,FALSE)&gt;0),(VLOOKUP(SMALL(Order_Form!$D:$D,1+($D709)),Order_Form!$C:$Q,6,FALSE)),"")),"")</f>
        <v/>
      </c>
      <c r="H709" s="68" t="str">
        <f>IF(ISNUMBER(SMALL(Order_Form!$D:$D,1+($D709))),(VLOOKUP(SMALL(Order_Form!$D:$D,1+($D709)),Order_Form!$C:$Q,7,FALSE)),"")</f>
        <v/>
      </c>
      <c r="I709" s="61"/>
      <c r="J709" s="61"/>
      <c r="K709" s="61"/>
      <c r="L709" s="73" t="str">
        <f t="shared" si="144"/>
        <v/>
      </c>
      <c r="M709" s="64" t="str">
        <f t="shared" si="145"/>
        <v/>
      </c>
      <c r="N709" s="73" t="str">
        <f t="shared" si="136"/>
        <v/>
      </c>
      <c r="O709" s="73" t="str">
        <f t="shared" si="137"/>
        <v/>
      </c>
      <c r="P709" s="73" t="str">
        <f t="shared" si="138"/>
        <v/>
      </c>
      <c r="Q709" s="73" t="str">
        <f t="shared" si="139"/>
        <v/>
      </c>
      <c r="R709" s="73" t="str">
        <f t="shared" si="140"/>
        <v/>
      </c>
      <c r="S709" s="64" t="str">
        <f t="shared" si="146"/>
        <v/>
      </c>
      <c r="T709" s="107" t="str">
        <f t="shared" si="141"/>
        <v/>
      </c>
      <c r="U709" s="74" t="str">
        <f t="shared" si="142"/>
        <v/>
      </c>
      <c r="V709" s="74"/>
      <c r="W709" s="74"/>
      <c r="Z709" s="61">
        <f t="shared" si="143"/>
        <v>0</v>
      </c>
    </row>
    <row r="710" spans="2:26" ht="31.9" customHeight="1" x14ac:dyDescent="0.25">
      <c r="B710" s="61">
        <f t="shared" si="135"/>
        <v>0</v>
      </c>
      <c r="C710" s="61" t="str">
        <f t="shared" si="147"/>
        <v/>
      </c>
      <c r="D710" s="61">
        <v>696</v>
      </c>
      <c r="E710" s="61" t="str">
        <f>IF(ISNUMBER(SMALL(Order_Form!$D:$D,1+($D710))),(VLOOKUP(SMALL(Order_Form!$D:$D,1+($D710)),Order_Form!$C:$Q,3,FALSE)),"")</f>
        <v/>
      </c>
      <c r="G710" s="64" t="str">
        <f>IFERROR(IF(E710=2,$AF$1,IF(AND(ISNUMBER(SMALL(Order_Form!$D:$D,1+($D710))),VLOOKUP(SMALL(Order_Form!$D:$D,1+($D710)),Order_Form!$C:$Q,6,FALSE)&gt;0),(VLOOKUP(SMALL(Order_Form!$D:$D,1+($D710)),Order_Form!$C:$Q,6,FALSE)),"")),"")</f>
        <v/>
      </c>
      <c r="H710" s="68" t="str">
        <f>IF(ISNUMBER(SMALL(Order_Form!$D:$D,1+($D710))),(VLOOKUP(SMALL(Order_Form!$D:$D,1+($D710)),Order_Form!$C:$Q,7,FALSE)),"")</f>
        <v/>
      </c>
      <c r="I710" s="61"/>
      <c r="J710" s="61"/>
      <c r="K710" s="61"/>
      <c r="L710" s="73" t="str">
        <f t="shared" si="144"/>
        <v/>
      </c>
      <c r="M710" s="64" t="str">
        <f t="shared" si="145"/>
        <v/>
      </c>
      <c r="N710" s="73" t="str">
        <f t="shared" si="136"/>
        <v/>
      </c>
      <c r="O710" s="73" t="str">
        <f t="shared" si="137"/>
        <v/>
      </c>
      <c r="P710" s="73" t="str">
        <f t="shared" si="138"/>
        <v/>
      </c>
      <c r="Q710" s="73" t="str">
        <f t="shared" si="139"/>
        <v/>
      </c>
      <c r="R710" s="73" t="str">
        <f t="shared" si="140"/>
        <v/>
      </c>
      <c r="S710" s="64" t="str">
        <f t="shared" si="146"/>
        <v/>
      </c>
      <c r="T710" s="107" t="str">
        <f t="shared" si="141"/>
        <v/>
      </c>
      <c r="U710" s="74" t="str">
        <f t="shared" si="142"/>
        <v/>
      </c>
      <c r="V710" s="74"/>
      <c r="W710" s="74"/>
      <c r="Z710" s="61">
        <f t="shared" si="143"/>
        <v>0</v>
      </c>
    </row>
    <row r="711" spans="2:26" ht="31.9" customHeight="1" x14ac:dyDescent="0.25">
      <c r="B711" s="61">
        <f t="shared" si="135"/>
        <v>0</v>
      </c>
      <c r="C711" s="61" t="str">
        <f t="shared" si="147"/>
        <v/>
      </c>
      <c r="D711" s="61">
        <v>697</v>
      </c>
      <c r="E711" s="61" t="str">
        <f>IF(ISNUMBER(SMALL(Order_Form!$D:$D,1+($D711))),(VLOOKUP(SMALL(Order_Form!$D:$D,1+($D711)),Order_Form!$C:$Q,3,FALSE)),"")</f>
        <v/>
      </c>
      <c r="G711" s="64" t="str">
        <f>IFERROR(IF(E711=2,$AF$1,IF(AND(ISNUMBER(SMALL(Order_Form!$D:$D,1+($D711))),VLOOKUP(SMALL(Order_Form!$D:$D,1+($D711)),Order_Form!$C:$Q,6,FALSE)&gt;0),(VLOOKUP(SMALL(Order_Form!$D:$D,1+($D711)),Order_Form!$C:$Q,6,FALSE)),"")),"")</f>
        <v/>
      </c>
      <c r="H711" s="68" t="str">
        <f>IF(ISNUMBER(SMALL(Order_Form!$D:$D,1+($D711))),(VLOOKUP(SMALL(Order_Form!$D:$D,1+($D711)),Order_Form!$C:$Q,7,FALSE)),"")</f>
        <v/>
      </c>
      <c r="I711" s="61"/>
      <c r="J711" s="61"/>
      <c r="K711" s="61"/>
      <c r="L711" s="73" t="str">
        <f t="shared" si="144"/>
        <v/>
      </c>
      <c r="M711" s="64" t="str">
        <f t="shared" si="145"/>
        <v/>
      </c>
      <c r="N711" s="73" t="str">
        <f t="shared" si="136"/>
        <v/>
      </c>
      <c r="O711" s="73" t="str">
        <f t="shared" si="137"/>
        <v/>
      </c>
      <c r="P711" s="73" t="str">
        <f t="shared" si="138"/>
        <v/>
      </c>
      <c r="Q711" s="73" t="str">
        <f t="shared" si="139"/>
        <v/>
      </c>
      <c r="R711" s="73" t="str">
        <f t="shared" si="140"/>
        <v/>
      </c>
      <c r="S711" s="64" t="str">
        <f t="shared" si="146"/>
        <v/>
      </c>
      <c r="T711" s="107" t="str">
        <f t="shared" si="141"/>
        <v/>
      </c>
      <c r="U711" s="74" t="str">
        <f t="shared" si="142"/>
        <v/>
      </c>
      <c r="V711" s="74"/>
      <c r="W711" s="74"/>
      <c r="Z711" s="61">
        <f t="shared" si="143"/>
        <v>0</v>
      </c>
    </row>
    <row r="712" spans="2:26" ht="31.9" customHeight="1" x14ac:dyDescent="0.25">
      <c r="B712" s="61">
        <f t="shared" si="135"/>
        <v>0</v>
      </c>
      <c r="C712" s="61" t="str">
        <f t="shared" si="147"/>
        <v/>
      </c>
      <c r="D712" s="61">
        <v>698</v>
      </c>
      <c r="E712" s="61" t="str">
        <f>IF(ISNUMBER(SMALL(Order_Form!$D:$D,1+($D712))),(VLOOKUP(SMALL(Order_Form!$D:$D,1+($D712)),Order_Form!$C:$Q,3,FALSE)),"")</f>
        <v/>
      </c>
      <c r="G712" s="64" t="str">
        <f>IFERROR(IF(E712=2,$AF$1,IF(AND(ISNUMBER(SMALL(Order_Form!$D:$D,1+($D712))),VLOOKUP(SMALL(Order_Form!$D:$D,1+($D712)),Order_Form!$C:$Q,6,FALSE)&gt;0),(VLOOKUP(SMALL(Order_Form!$D:$D,1+($D712)),Order_Form!$C:$Q,6,FALSE)),"")),"")</f>
        <v/>
      </c>
      <c r="H712" s="68" t="str">
        <f>IF(ISNUMBER(SMALL(Order_Form!$D:$D,1+($D712))),(VLOOKUP(SMALL(Order_Form!$D:$D,1+($D712)),Order_Form!$C:$Q,7,FALSE)),"")</f>
        <v/>
      </c>
      <c r="I712" s="61"/>
      <c r="J712" s="61"/>
      <c r="K712" s="61"/>
      <c r="L712" s="73" t="str">
        <f t="shared" si="144"/>
        <v/>
      </c>
      <c r="M712" s="64" t="str">
        <f t="shared" si="145"/>
        <v/>
      </c>
      <c r="N712" s="73" t="str">
        <f t="shared" si="136"/>
        <v/>
      </c>
      <c r="O712" s="73" t="str">
        <f t="shared" si="137"/>
        <v/>
      </c>
      <c r="P712" s="73" t="str">
        <f t="shared" si="138"/>
        <v/>
      </c>
      <c r="Q712" s="73" t="str">
        <f t="shared" si="139"/>
        <v/>
      </c>
      <c r="R712" s="73" t="str">
        <f t="shared" si="140"/>
        <v/>
      </c>
      <c r="S712" s="64" t="str">
        <f t="shared" si="146"/>
        <v/>
      </c>
      <c r="T712" s="107" t="str">
        <f t="shared" si="141"/>
        <v/>
      </c>
      <c r="U712" s="74" t="str">
        <f t="shared" si="142"/>
        <v/>
      </c>
      <c r="V712" s="74"/>
      <c r="W712" s="74"/>
      <c r="Z712" s="61">
        <f t="shared" si="143"/>
        <v>0</v>
      </c>
    </row>
    <row r="713" spans="2:26" ht="31.9" customHeight="1" x14ac:dyDescent="0.25">
      <c r="B713" s="61">
        <f t="shared" si="135"/>
        <v>0</v>
      </c>
      <c r="C713" s="61" t="str">
        <f t="shared" si="147"/>
        <v/>
      </c>
      <c r="D713" s="61">
        <v>699</v>
      </c>
      <c r="E713" s="61" t="str">
        <f>IF(ISNUMBER(SMALL(Order_Form!$D:$D,1+($D713))),(VLOOKUP(SMALL(Order_Form!$D:$D,1+($D713)),Order_Form!$C:$Q,3,FALSE)),"")</f>
        <v/>
      </c>
      <c r="G713" s="64" t="str">
        <f>IFERROR(IF(E713=2,$AF$1,IF(AND(ISNUMBER(SMALL(Order_Form!$D:$D,1+($D713))),VLOOKUP(SMALL(Order_Form!$D:$D,1+($D713)),Order_Form!$C:$Q,6,FALSE)&gt;0),(VLOOKUP(SMALL(Order_Form!$D:$D,1+($D713)),Order_Form!$C:$Q,6,FALSE)),"")),"")</f>
        <v/>
      </c>
      <c r="H713" s="68" t="str">
        <f>IF(ISNUMBER(SMALL(Order_Form!$D:$D,1+($D713))),(VLOOKUP(SMALL(Order_Form!$D:$D,1+($D713)),Order_Form!$C:$Q,7,FALSE)),"")</f>
        <v/>
      </c>
      <c r="I713" s="61"/>
      <c r="J713" s="61"/>
      <c r="K713" s="61"/>
      <c r="L713" s="73" t="str">
        <f t="shared" si="144"/>
        <v/>
      </c>
      <c r="M713" s="64" t="str">
        <f t="shared" si="145"/>
        <v/>
      </c>
      <c r="N713" s="73" t="str">
        <f t="shared" si="136"/>
        <v/>
      </c>
      <c r="O713" s="73" t="str">
        <f t="shared" si="137"/>
        <v/>
      </c>
      <c r="P713" s="73" t="str">
        <f t="shared" si="138"/>
        <v/>
      </c>
      <c r="Q713" s="73" t="str">
        <f t="shared" si="139"/>
        <v/>
      </c>
      <c r="R713" s="73" t="str">
        <f t="shared" si="140"/>
        <v/>
      </c>
      <c r="S713" s="64" t="str">
        <f t="shared" si="146"/>
        <v/>
      </c>
      <c r="T713" s="107" t="str">
        <f t="shared" si="141"/>
        <v/>
      </c>
      <c r="U713" s="74" t="str">
        <f t="shared" si="142"/>
        <v/>
      </c>
      <c r="V713" s="74"/>
      <c r="W713" s="74"/>
      <c r="Z713" s="61">
        <f t="shared" si="143"/>
        <v>0</v>
      </c>
    </row>
    <row r="714" spans="2:26" ht="31.9" customHeight="1" x14ac:dyDescent="0.25">
      <c r="B714" s="61">
        <f t="shared" si="135"/>
        <v>0</v>
      </c>
      <c r="C714" s="61" t="str">
        <f t="shared" si="147"/>
        <v/>
      </c>
      <c r="D714" s="61">
        <v>700</v>
      </c>
      <c r="E714" s="61" t="str">
        <f>IF(ISNUMBER(SMALL(Order_Form!$D:$D,1+($D714))),(VLOOKUP(SMALL(Order_Form!$D:$D,1+($D714)),Order_Form!$C:$Q,3,FALSE)),"")</f>
        <v/>
      </c>
      <c r="G714" s="64" t="str">
        <f>IFERROR(IF(E714=2,$AF$1,IF(AND(ISNUMBER(SMALL(Order_Form!$D:$D,1+($D714))),VLOOKUP(SMALL(Order_Form!$D:$D,1+($D714)),Order_Form!$C:$Q,6,FALSE)&gt;0),(VLOOKUP(SMALL(Order_Form!$D:$D,1+($D714)),Order_Form!$C:$Q,6,FALSE)),"")),"")</f>
        <v/>
      </c>
      <c r="H714" s="68" t="str">
        <f>IF(ISNUMBER(SMALL(Order_Form!$D:$D,1+($D714))),(VLOOKUP(SMALL(Order_Form!$D:$D,1+($D714)),Order_Form!$C:$Q,7,FALSE)),"")</f>
        <v/>
      </c>
      <c r="I714" s="61"/>
      <c r="J714" s="61"/>
      <c r="K714" s="61"/>
      <c r="L714" s="73" t="str">
        <f t="shared" si="144"/>
        <v/>
      </c>
      <c r="M714" s="64" t="str">
        <f t="shared" si="145"/>
        <v/>
      </c>
      <c r="N714" s="73" t="str">
        <f t="shared" si="136"/>
        <v/>
      </c>
      <c r="O714" s="73" t="str">
        <f t="shared" si="137"/>
        <v/>
      </c>
      <c r="P714" s="73" t="str">
        <f t="shared" si="138"/>
        <v/>
      </c>
      <c r="Q714" s="73" t="str">
        <f t="shared" si="139"/>
        <v/>
      </c>
      <c r="R714" s="73" t="str">
        <f t="shared" si="140"/>
        <v/>
      </c>
      <c r="S714" s="64" t="str">
        <f t="shared" si="146"/>
        <v/>
      </c>
      <c r="T714" s="107" t="str">
        <f t="shared" si="141"/>
        <v/>
      </c>
      <c r="U714" s="74" t="str">
        <f t="shared" si="142"/>
        <v/>
      </c>
      <c r="V714" s="74"/>
      <c r="W714" s="74"/>
      <c r="Z714" s="61">
        <f t="shared" si="143"/>
        <v>0</v>
      </c>
    </row>
    <row r="715" spans="2:26" ht="31.9" customHeight="1" x14ac:dyDescent="0.25">
      <c r="B715" s="61">
        <f t="shared" si="135"/>
        <v>0</v>
      </c>
      <c r="C715" s="61" t="str">
        <f t="shared" si="147"/>
        <v/>
      </c>
      <c r="D715" s="61">
        <v>701</v>
      </c>
      <c r="E715" s="61" t="str">
        <f>IF(ISNUMBER(SMALL(Order_Form!$D:$D,1+($D715))),(VLOOKUP(SMALL(Order_Form!$D:$D,1+($D715)),Order_Form!$C:$Q,3,FALSE)),"")</f>
        <v/>
      </c>
      <c r="G715" s="64" t="str">
        <f>IFERROR(IF(E715=2,$AF$1,IF(AND(ISNUMBER(SMALL(Order_Form!$D:$D,1+($D715))),VLOOKUP(SMALL(Order_Form!$D:$D,1+($D715)),Order_Form!$C:$Q,6,FALSE)&gt;0),(VLOOKUP(SMALL(Order_Form!$D:$D,1+($D715)),Order_Form!$C:$Q,6,FALSE)),"")),"")</f>
        <v/>
      </c>
      <c r="H715" s="68" t="str">
        <f>IF(ISNUMBER(SMALL(Order_Form!$D:$D,1+($D715))),(VLOOKUP(SMALL(Order_Form!$D:$D,1+($D715)),Order_Form!$C:$Q,7,FALSE)),"")</f>
        <v/>
      </c>
      <c r="I715" s="61"/>
      <c r="J715" s="61"/>
      <c r="K715" s="61"/>
      <c r="L715" s="73" t="str">
        <f t="shared" si="144"/>
        <v/>
      </c>
      <c r="M715" s="64" t="str">
        <f t="shared" si="145"/>
        <v/>
      </c>
      <c r="N715" s="73" t="str">
        <f t="shared" si="136"/>
        <v/>
      </c>
      <c r="O715" s="73" t="str">
        <f t="shared" si="137"/>
        <v/>
      </c>
      <c r="P715" s="73" t="str">
        <f t="shared" si="138"/>
        <v/>
      </c>
      <c r="Q715" s="73" t="str">
        <f t="shared" si="139"/>
        <v/>
      </c>
      <c r="R715" s="73" t="str">
        <f t="shared" si="140"/>
        <v/>
      </c>
      <c r="S715" s="64" t="str">
        <f t="shared" si="146"/>
        <v/>
      </c>
      <c r="T715" s="107" t="str">
        <f t="shared" si="141"/>
        <v/>
      </c>
      <c r="U715" s="74" t="str">
        <f t="shared" si="142"/>
        <v/>
      </c>
      <c r="V715" s="74"/>
      <c r="W715" s="74"/>
      <c r="Z715" s="61">
        <f t="shared" si="143"/>
        <v>0</v>
      </c>
    </row>
    <row r="716" spans="2:26" ht="31.9" customHeight="1" x14ac:dyDescent="0.25">
      <c r="B716" s="61">
        <f t="shared" si="135"/>
        <v>0</v>
      </c>
      <c r="C716" s="61" t="str">
        <f t="shared" si="147"/>
        <v/>
      </c>
      <c r="D716" s="61">
        <v>702</v>
      </c>
      <c r="E716" s="61" t="str">
        <f>IF(ISNUMBER(SMALL(Order_Form!$D:$D,1+($D716))),(VLOOKUP(SMALL(Order_Form!$D:$D,1+($D716)),Order_Form!$C:$Q,3,FALSE)),"")</f>
        <v/>
      </c>
      <c r="G716" s="64" t="str">
        <f>IFERROR(IF(E716=2,$AF$1,IF(AND(ISNUMBER(SMALL(Order_Form!$D:$D,1+($D716))),VLOOKUP(SMALL(Order_Form!$D:$D,1+($D716)),Order_Form!$C:$Q,6,FALSE)&gt;0),(VLOOKUP(SMALL(Order_Form!$D:$D,1+($D716)),Order_Form!$C:$Q,6,FALSE)),"")),"")</f>
        <v/>
      </c>
      <c r="H716" s="68" t="str">
        <f>IF(ISNUMBER(SMALL(Order_Form!$D:$D,1+($D716))),(VLOOKUP(SMALL(Order_Form!$D:$D,1+($D716)),Order_Form!$C:$Q,7,FALSE)),"")</f>
        <v/>
      </c>
      <c r="I716" s="61"/>
      <c r="J716" s="61"/>
      <c r="K716" s="61"/>
      <c r="L716" s="73" t="str">
        <f t="shared" si="144"/>
        <v/>
      </c>
      <c r="M716" s="64" t="str">
        <f t="shared" si="145"/>
        <v/>
      </c>
      <c r="N716" s="73" t="str">
        <f t="shared" si="136"/>
        <v/>
      </c>
      <c r="O716" s="73" t="str">
        <f t="shared" si="137"/>
        <v/>
      </c>
      <c r="P716" s="73" t="str">
        <f t="shared" si="138"/>
        <v/>
      </c>
      <c r="Q716" s="73" t="str">
        <f t="shared" si="139"/>
        <v/>
      </c>
      <c r="R716" s="73" t="str">
        <f t="shared" si="140"/>
        <v/>
      </c>
      <c r="S716" s="64" t="str">
        <f t="shared" si="146"/>
        <v/>
      </c>
      <c r="T716" s="107" t="str">
        <f t="shared" si="141"/>
        <v/>
      </c>
      <c r="U716" s="74" t="str">
        <f t="shared" si="142"/>
        <v/>
      </c>
      <c r="V716" s="74"/>
      <c r="W716" s="74"/>
      <c r="Z716" s="61">
        <f t="shared" si="143"/>
        <v>0</v>
      </c>
    </row>
    <row r="717" spans="2:26" ht="31.9" customHeight="1" x14ac:dyDescent="0.25">
      <c r="B717" s="61">
        <f t="shared" si="135"/>
        <v>0</v>
      </c>
      <c r="C717" s="61" t="str">
        <f t="shared" si="147"/>
        <v/>
      </c>
      <c r="D717" s="61">
        <v>703</v>
      </c>
      <c r="E717" s="61" t="str">
        <f>IF(ISNUMBER(SMALL(Order_Form!$D:$D,1+($D717))),(VLOOKUP(SMALL(Order_Form!$D:$D,1+($D717)),Order_Form!$C:$Q,3,FALSE)),"")</f>
        <v/>
      </c>
      <c r="G717" s="64" t="str">
        <f>IFERROR(IF(E717=2,$AF$1,IF(AND(ISNUMBER(SMALL(Order_Form!$D:$D,1+($D717))),VLOOKUP(SMALL(Order_Form!$D:$D,1+($D717)),Order_Form!$C:$Q,6,FALSE)&gt;0),(VLOOKUP(SMALL(Order_Form!$D:$D,1+($D717)),Order_Form!$C:$Q,6,FALSE)),"")),"")</f>
        <v/>
      </c>
      <c r="H717" s="68" t="str">
        <f>IF(ISNUMBER(SMALL(Order_Form!$D:$D,1+($D717))),(VLOOKUP(SMALL(Order_Form!$D:$D,1+($D717)),Order_Form!$C:$Q,7,FALSE)),"")</f>
        <v/>
      </c>
      <c r="I717" s="61"/>
      <c r="J717" s="61"/>
      <c r="K717" s="61"/>
      <c r="L717" s="73" t="str">
        <f t="shared" si="144"/>
        <v/>
      </c>
      <c r="M717" s="64" t="str">
        <f t="shared" si="145"/>
        <v/>
      </c>
      <c r="N717" s="73" t="str">
        <f t="shared" si="136"/>
        <v/>
      </c>
      <c r="O717" s="73" t="str">
        <f t="shared" si="137"/>
        <v/>
      </c>
      <c r="P717" s="73" t="str">
        <f t="shared" si="138"/>
        <v/>
      </c>
      <c r="Q717" s="73" t="str">
        <f t="shared" si="139"/>
        <v/>
      </c>
      <c r="R717" s="73" t="str">
        <f t="shared" si="140"/>
        <v/>
      </c>
      <c r="S717" s="64" t="str">
        <f t="shared" si="146"/>
        <v/>
      </c>
      <c r="T717" s="107" t="str">
        <f t="shared" si="141"/>
        <v/>
      </c>
      <c r="U717" s="74" t="str">
        <f t="shared" si="142"/>
        <v/>
      </c>
      <c r="V717" s="74"/>
      <c r="W717" s="74"/>
      <c r="Z717" s="61">
        <f t="shared" si="143"/>
        <v>0</v>
      </c>
    </row>
    <row r="718" spans="2:26" ht="31.9" customHeight="1" x14ac:dyDescent="0.25">
      <c r="B718" s="61">
        <f t="shared" ref="B718:B781" si="148">IF(AND(G718&gt;0,ISNONTEXT(G718)),1,0)</f>
        <v>0</v>
      </c>
      <c r="C718" s="61" t="str">
        <f t="shared" si="147"/>
        <v/>
      </c>
      <c r="D718" s="61">
        <v>704</v>
      </c>
      <c r="E718" s="61" t="str">
        <f>IF(ISNUMBER(SMALL(Order_Form!$D:$D,1+($D718))),(VLOOKUP(SMALL(Order_Form!$D:$D,1+($D718)),Order_Form!$C:$Q,3,FALSE)),"")</f>
        <v/>
      </c>
      <c r="G718" s="64" t="str">
        <f>IFERROR(IF(E718=2,$AF$1,IF(AND(ISNUMBER(SMALL(Order_Form!$D:$D,1+($D718))),VLOOKUP(SMALL(Order_Form!$D:$D,1+($D718)),Order_Form!$C:$Q,6,FALSE)&gt;0),(VLOOKUP(SMALL(Order_Form!$D:$D,1+($D718)),Order_Form!$C:$Q,6,FALSE)),"")),"")</f>
        <v/>
      </c>
      <c r="H718" s="68" t="str">
        <f>IF(ISNUMBER(SMALL(Order_Form!$D:$D,1+($D718))),(VLOOKUP(SMALL(Order_Form!$D:$D,1+($D718)),Order_Form!$C:$Q,7,FALSE)),"")</f>
        <v/>
      </c>
      <c r="I718" s="61"/>
      <c r="J718" s="61"/>
      <c r="K718" s="61"/>
      <c r="L718" s="73" t="str">
        <f t="shared" si="144"/>
        <v/>
      </c>
      <c r="M718" s="64" t="str">
        <f t="shared" si="145"/>
        <v/>
      </c>
      <c r="N718" s="73" t="str">
        <f t="shared" ref="N718:N781" si="149">IF($E718=2,$AH$1,"")</f>
        <v/>
      </c>
      <c r="O718" s="73" t="str">
        <f t="shared" ref="O718:O781" si="150">IF($E718=2,$AI$1,"")</f>
        <v/>
      </c>
      <c r="P718" s="73" t="str">
        <f t="shared" ref="P718:P781" si="151">IF($E718=2,$AK$1,"")</f>
        <v/>
      </c>
      <c r="Q718" s="73" t="str">
        <f t="shared" ref="Q718:Q781" si="152">IF($E718=2,$AL$1,"")</f>
        <v/>
      </c>
      <c r="R718" s="73" t="str">
        <f t="shared" ref="R718:R781" si="153">IF($E718=2,$AM$1,"")</f>
        <v/>
      </c>
      <c r="S718" s="64" t="str">
        <f t="shared" si="146"/>
        <v/>
      </c>
      <c r="T718" s="107" t="str">
        <f t="shared" ref="T718:T781" si="154">IF($E718=2,$AJ$1,"")</f>
        <v/>
      </c>
      <c r="U718" s="74" t="str">
        <f t="shared" ref="U718:U781" si="155">IF($E718=2,$AP$1,"")</f>
        <v/>
      </c>
      <c r="V718" s="74"/>
      <c r="W718" s="74"/>
      <c r="Z718" s="61">
        <f t="shared" ref="Z718:Z781" si="156">IF(OR(B718=1,E718=2),1,0)</f>
        <v>0</v>
      </c>
    </row>
    <row r="719" spans="2:26" ht="31.9" customHeight="1" x14ac:dyDescent="0.25">
      <c r="B719" s="61">
        <f t="shared" si="148"/>
        <v>0</v>
      </c>
      <c r="C719" s="61" t="str">
        <f t="shared" si="147"/>
        <v/>
      </c>
      <c r="D719" s="61">
        <v>705</v>
      </c>
      <c r="E719" s="61" t="str">
        <f>IF(ISNUMBER(SMALL(Order_Form!$D:$D,1+($D719))),(VLOOKUP(SMALL(Order_Form!$D:$D,1+($D719)),Order_Form!$C:$Q,3,FALSE)),"")</f>
        <v/>
      </c>
      <c r="G719" s="64" t="str">
        <f>IFERROR(IF(E719=2,$AF$1,IF(AND(ISNUMBER(SMALL(Order_Form!$D:$D,1+($D719))),VLOOKUP(SMALL(Order_Form!$D:$D,1+($D719)),Order_Form!$C:$Q,6,FALSE)&gt;0),(VLOOKUP(SMALL(Order_Form!$D:$D,1+($D719)),Order_Form!$C:$Q,6,FALSE)),"")),"")</f>
        <v/>
      </c>
      <c r="H719" s="68" t="str">
        <f>IF(ISNUMBER(SMALL(Order_Form!$D:$D,1+($D719))),(VLOOKUP(SMALL(Order_Form!$D:$D,1+($D719)),Order_Form!$C:$Q,7,FALSE)),"")</f>
        <v/>
      </c>
      <c r="I719" s="61"/>
      <c r="J719" s="61"/>
      <c r="K719" s="61"/>
      <c r="L719" s="73" t="str">
        <f t="shared" si="144"/>
        <v/>
      </c>
      <c r="M719" s="64" t="str">
        <f t="shared" si="145"/>
        <v/>
      </c>
      <c r="N719" s="73" t="str">
        <f t="shared" si="149"/>
        <v/>
      </c>
      <c r="O719" s="73" t="str">
        <f t="shared" si="150"/>
        <v/>
      </c>
      <c r="P719" s="73" t="str">
        <f t="shared" si="151"/>
        <v/>
      </c>
      <c r="Q719" s="73" t="str">
        <f t="shared" si="152"/>
        <v/>
      </c>
      <c r="R719" s="73" t="str">
        <f t="shared" si="153"/>
        <v/>
      </c>
      <c r="S719" s="64" t="str">
        <f t="shared" si="146"/>
        <v/>
      </c>
      <c r="T719" s="107" t="str">
        <f t="shared" si="154"/>
        <v/>
      </c>
      <c r="U719" s="74" t="str">
        <f t="shared" si="155"/>
        <v/>
      </c>
      <c r="V719" s="74"/>
      <c r="W719" s="74"/>
      <c r="Z719" s="61">
        <f t="shared" si="156"/>
        <v>0</v>
      </c>
    </row>
    <row r="720" spans="2:26" ht="31.9" customHeight="1" x14ac:dyDescent="0.25">
      <c r="B720" s="61">
        <f t="shared" si="148"/>
        <v>0</v>
      </c>
      <c r="C720" s="61" t="str">
        <f t="shared" si="147"/>
        <v/>
      </c>
      <c r="D720" s="61">
        <v>706</v>
      </c>
      <c r="E720" s="61" t="str">
        <f>IF(ISNUMBER(SMALL(Order_Form!$D:$D,1+($D720))),(VLOOKUP(SMALL(Order_Form!$D:$D,1+($D720)),Order_Form!$C:$Q,3,FALSE)),"")</f>
        <v/>
      </c>
      <c r="G720" s="64" t="str">
        <f>IFERROR(IF(E720=2,$AF$1,IF(AND(ISNUMBER(SMALL(Order_Form!$D:$D,1+($D720))),VLOOKUP(SMALL(Order_Form!$D:$D,1+($D720)),Order_Form!$C:$Q,6,FALSE)&gt;0),(VLOOKUP(SMALL(Order_Form!$D:$D,1+($D720)),Order_Form!$C:$Q,6,FALSE)),"")),"")</f>
        <v/>
      </c>
      <c r="H720" s="68" t="str">
        <f>IF(ISNUMBER(SMALL(Order_Form!$D:$D,1+($D720))),(VLOOKUP(SMALL(Order_Form!$D:$D,1+($D720)),Order_Form!$C:$Q,7,FALSE)),"")</f>
        <v/>
      </c>
      <c r="I720" s="61"/>
      <c r="J720" s="61"/>
      <c r="K720" s="61"/>
      <c r="L720" s="73" t="str">
        <f t="shared" si="144"/>
        <v/>
      </c>
      <c r="M720" s="64" t="str">
        <f t="shared" si="145"/>
        <v/>
      </c>
      <c r="N720" s="73" t="str">
        <f t="shared" si="149"/>
        <v/>
      </c>
      <c r="O720" s="73" t="str">
        <f t="shared" si="150"/>
        <v/>
      </c>
      <c r="P720" s="73" t="str">
        <f t="shared" si="151"/>
        <v/>
      </c>
      <c r="Q720" s="73" t="str">
        <f t="shared" si="152"/>
        <v/>
      </c>
      <c r="R720" s="73" t="str">
        <f t="shared" si="153"/>
        <v/>
      </c>
      <c r="S720" s="64" t="str">
        <f t="shared" si="146"/>
        <v/>
      </c>
      <c r="T720" s="107" t="str">
        <f t="shared" si="154"/>
        <v/>
      </c>
      <c r="U720" s="74" t="str">
        <f t="shared" si="155"/>
        <v/>
      </c>
      <c r="V720" s="74"/>
      <c r="W720" s="74"/>
      <c r="Z720" s="61">
        <f t="shared" si="156"/>
        <v>0</v>
      </c>
    </row>
    <row r="721" spans="2:26" ht="31.9" customHeight="1" x14ac:dyDescent="0.25">
      <c r="B721" s="61">
        <f t="shared" si="148"/>
        <v>0</v>
      </c>
      <c r="C721" s="61" t="str">
        <f t="shared" si="147"/>
        <v/>
      </c>
      <c r="D721" s="61">
        <v>707</v>
      </c>
      <c r="E721" s="61" t="str">
        <f>IF(ISNUMBER(SMALL(Order_Form!$D:$D,1+($D721))),(VLOOKUP(SMALL(Order_Form!$D:$D,1+($D721)),Order_Form!$C:$Q,3,FALSE)),"")</f>
        <v/>
      </c>
      <c r="G721" s="64" t="str">
        <f>IFERROR(IF(E721=2,$AF$1,IF(AND(ISNUMBER(SMALL(Order_Form!$D:$D,1+($D721))),VLOOKUP(SMALL(Order_Form!$D:$D,1+($D721)),Order_Form!$C:$Q,6,FALSE)&gt;0),(VLOOKUP(SMALL(Order_Form!$D:$D,1+($D721)),Order_Form!$C:$Q,6,FALSE)),"")),"")</f>
        <v/>
      </c>
      <c r="H721" s="68" t="str">
        <f>IF(ISNUMBER(SMALL(Order_Form!$D:$D,1+($D721))),(VLOOKUP(SMALL(Order_Form!$D:$D,1+($D721)),Order_Form!$C:$Q,7,FALSE)),"")</f>
        <v/>
      </c>
      <c r="I721" s="61"/>
      <c r="J721" s="61"/>
      <c r="K721" s="61"/>
      <c r="L721" s="73" t="str">
        <f t="shared" si="144"/>
        <v/>
      </c>
      <c r="M721" s="64" t="str">
        <f t="shared" si="145"/>
        <v/>
      </c>
      <c r="N721" s="73" t="str">
        <f t="shared" si="149"/>
        <v/>
      </c>
      <c r="O721" s="73" t="str">
        <f t="shared" si="150"/>
        <v/>
      </c>
      <c r="P721" s="73" t="str">
        <f t="shared" si="151"/>
        <v/>
      </c>
      <c r="Q721" s="73" t="str">
        <f t="shared" si="152"/>
        <v/>
      </c>
      <c r="R721" s="73" t="str">
        <f t="shared" si="153"/>
        <v/>
      </c>
      <c r="S721" s="64" t="str">
        <f t="shared" si="146"/>
        <v/>
      </c>
      <c r="T721" s="107" t="str">
        <f t="shared" si="154"/>
        <v/>
      </c>
      <c r="U721" s="74" t="str">
        <f t="shared" si="155"/>
        <v/>
      </c>
      <c r="V721" s="74"/>
      <c r="W721" s="74"/>
      <c r="Z721" s="61">
        <f t="shared" si="156"/>
        <v>0</v>
      </c>
    </row>
    <row r="722" spans="2:26" ht="31.9" customHeight="1" x14ac:dyDescent="0.25">
      <c r="B722" s="61">
        <f t="shared" si="148"/>
        <v>0</v>
      </c>
      <c r="C722" s="61" t="str">
        <f t="shared" si="147"/>
        <v/>
      </c>
      <c r="D722" s="61">
        <v>708</v>
      </c>
      <c r="E722" s="61" t="str">
        <f>IF(ISNUMBER(SMALL(Order_Form!$D:$D,1+($D722))),(VLOOKUP(SMALL(Order_Form!$D:$D,1+($D722)),Order_Form!$C:$Q,3,FALSE)),"")</f>
        <v/>
      </c>
      <c r="G722" s="64" t="str">
        <f>IFERROR(IF(E722=2,$AF$1,IF(AND(ISNUMBER(SMALL(Order_Form!$D:$D,1+($D722))),VLOOKUP(SMALL(Order_Form!$D:$D,1+($D722)),Order_Form!$C:$Q,6,FALSE)&gt;0),(VLOOKUP(SMALL(Order_Form!$D:$D,1+($D722)),Order_Form!$C:$Q,6,FALSE)),"")),"")</f>
        <v/>
      </c>
      <c r="H722" s="68" t="str">
        <f>IF(ISNUMBER(SMALL(Order_Form!$D:$D,1+($D722))),(VLOOKUP(SMALL(Order_Form!$D:$D,1+($D722)),Order_Form!$C:$Q,7,FALSE)),"")</f>
        <v/>
      </c>
      <c r="I722" s="61"/>
      <c r="J722" s="61"/>
      <c r="K722" s="61"/>
      <c r="L722" s="73" t="str">
        <f t="shared" si="144"/>
        <v/>
      </c>
      <c r="M722" s="64" t="str">
        <f t="shared" si="145"/>
        <v/>
      </c>
      <c r="N722" s="73" t="str">
        <f t="shared" si="149"/>
        <v/>
      </c>
      <c r="O722" s="73" t="str">
        <f t="shared" si="150"/>
        <v/>
      </c>
      <c r="P722" s="73" t="str">
        <f t="shared" si="151"/>
        <v/>
      </c>
      <c r="Q722" s="73" t="str">
        <f t="shared" si="152"/>
        <v/>
      </c>
      <c r="R722" s="73" t="str">
        <f t="shared" si="153"/>
        <v/>
      </c>
      <c r="S722" s="64" t="str">
        <f t="shared" si="146"/>
        <v/>
      </c>
      <c r="T722" s="107" t="str">
        <f t="shared" si="154"/>
        <v/>
      </c>
      <c r="U722" s="74" t="str">
        <f t="shared" si="155"/>
        <v/>
      </c>
      <c r="V722" s="74"/>
      <c r="W722" s="74"/>
      <c r="Z722" s="61">
        <f t="shared" si="156"/>
        <v>0</v>
      </c>
    </row>
    <row r="723" spans="2:26" ht="31.9" customHeight="1" x14ac:dyDescent="0.25">
      <c r="B723" s="61">
        <f t="shared" si="148"/>
        <v>0</v>
      </c>
      <c r="C723" s="61" t="str">
        <f t="shared" si="147"/>
        <v/>
      </c>
      <c r="D723" s="61">
        <v>709</v>
      </c>
      <c r="E723" s="61" t="str">
        <f>IF(ISNUMBER(SMALL(Order_Form!$D:$D,1+($D723))),(VLOOKUP(SMALL(Order_Form!$D:$D,1+($D723)),Order_Form!$C:$Q,3,FALSE)),"")</f>
        <v/>
      </c>
      <c r="G723" s="64" t="str">
        <f>IFERROR(IF(E723=2,$AF$1,IF(AND(ISNUMBER(SMALL(Order_Form!$D:$D,1+($D723))),VLOOKUP(SMALL(Order_Form!$D:$D,1+($D723)),Order_Form!$C:$Q,6,FALSE)&gt;0),(VLOOKUP(SMALL(Order_Form!$D:$D,1+($D723)),Order_Form!$C:$Q,6,FALSE)),"")),"")</f>
        <v/>
      </c>
      <c r="H723" s="68" t="str">
        <f>IF(ISNUMBER(SMALL(Order_Form!$D:$D,1+($D723))),(VLOOKUP(SMALL(Order_Form!$D:$D,1+($D723)),Order_Form!$C:$Q,7,FALSE)),"")</f>
        <v/>
      </c>
      <c r="I723" s="61"/>
      <c r="J723" s="61"/>
      <c r="K723" s="61"/>
      <c r="L723" s="73" t="str">
        <f t="shared" ref="L723:L786" si="157">IF(AND(E723=1,E724=0),"In",IF($E723=2,$AG$1,""))</f>
        <v/>
      </c>
      <c r="M723" s="64" t="str">
        <f t="shared" ref="M723:M786" si="158">IFERROR(IF(AND(E723=1,E724=0),"Used",IF($E723=2,$AN$1,IF(ISBLANK(G723),"",IF(ISNUMBER(L723),G723-L723,"")))),"")</f>
        <v/>
      </c>
      <c r="N723" s="73" t="str">
        <f t="shared" si="149"/>
        <v/>
      </c>
      <c r="O723" s="73" t="str">
        <f t="shared" si="150"/>
        <v/>
      </c>
      <c r="P723" s="73" t="str">
        <f t="shared" si="151"/>
        <v/>
      </c>
      <c r="Q723" s="73" t="str">
        <f t="shared" si="152"/>
        <v/>
      </c>
      <c r="R723" s="73" t="str">
        <f t="shared" si="153"/>
        <v/>
      </c>
      <c r="S723" s="64" t="str">
        <f t="shared" ref="S723:S786" si="159">IF(AND(E723=1,E724=0),"Tracked",IF($E723=2,$AO$1,IF(ISNUMBER(L723),SUM(N723:R723),"")))</f>
        <v/>
      </c>
      <c r="T723" s="107" t="str">
        <f t="shared" si="154"/>
        <v/>
      </c>
      <c r="U723" s="74" t="str">
        <f t="shared" si="155"/>
        <v/>
      </c>
      <c r="V723" s="74"/>
      <c r="W723" s="74"/>
      <c r="Z723" s="61">
        <f t="shared" si="156"/>
        <v>0</v>
      </c>
    </row>
    <row r="724" spans="2:26" ht="31.9" customHeight="1" x14ac:dyDescent="0.25">
      <c r="B724" s="61">
        <f t="shared" si="148"/>
        <v>0</v>
      </c>
      <c r="C724" s="61" t="str">
        <f t="shared" si="147"/>
        <v/>
      </c>
      <c r="D724" s="61">
        <v>710</v>
      </c>
      <c r="E724" s="61" t="str">
        <f>IF(ISNUMBER(SMALL(Order_Form!$D:$D,1+($D724))),(VLOOKUP(SMALL(Order_Form!$D:$D,1+($D724)),Order_Form!$C:$Q,3,FALSE)),"")</f>
        <v/>
      </c>
      <c r="G724" s="64" t="str">
        <f>IFERROR(IF(E724=2,$AF$1,IF(AND(ISNUMBER(SMALL(Order_Form!$D:$D,1+($D724))),VLOOKUP(SMALL(Order_Form!$D:$D,1+($D724)),Order_Form!$C:$Q,6,FALSE)&gt;0),(VLOOKUP(SMALL(Order_Form!$D:$D,1+($D724)),Order_Form!$C:$Q,6,FALSE)),"")),"")</f>
        <v/>
      </c>
      <c r="H724" s="68" t="str">
        <f>IF(ISNUMBER(SMALL(Order_Form!$D:$D,1+($D724))),(VLOOKUP(SMALL(Order_Form!$D:$D,1+($D724)),Order_Form!$C:$Q,7,FALSE)),"")</f>
        <v/>
      </c>
      <c r="I724" s="61"/>
      <c r="J724" s="61"/>
      <c r="K724" s="61"/>
      <c r="L724" s="73" t="str">
        <f t="shared" si="157"/>
        <v/>
      </c>
      <c r="M724" s="64" t="str">
        <f t="shared" si="158"/>
        <v/>
      </c>
      <c r="N724" s="73" t="str">
        <f t="shared" si="149"/>
        <v/>
      </c>
      <c r="O724" s="73" t="str">
        <f t="shared" si="150"/>
        <v/>
      </c>
      <c r="P724" s="73" t="str">
        <f t="shared" si="151"/>
        <v/>
      </c>
      <c r="Q724" s="73" t="str">
        <f t="shared" si="152"/>
        <v/>
      </c>
      <c r="R724" s="73" t="str">
        <f t="shared" si="153"/>
        <v/>
      </c>
      <c r="S724" s="64" t="str">
        <f t="shared" si="159"/>
        <v/>
      </c>
      <c r="T724" s="107" t="str">
        <f t="shared" si="154"/>
        <v/>
      </c>
      <c r="U724" s="74" t="str">
        <f t="shared" si="155"/>
        <v/>
      </c>
      <c r="V724" s="74"/>
      <c r="W724" s="74"/>
      <c r="Z724" s="61">
        <f t="shared" si="156"/>
        <v>0</v>
      </c>
    </row>
    <row r="725" spans="2:26" ht="31.9" customHeight="1" x14ac:dyDescent="0.25">
      <c r="B725" s="61">
        <f t="shared" si="148"/>
        <v>0</v>
      </c>
      <c r="C725" s="61" t="str">
        <f t="shared" si="147"/>
        <v/>
      </c>
      <c r="D725" s="61">
        <v>711</v>
      </c>
      <c r="E725" s="61" t="str">
        <f>IF(ISNUMBER(SMALL(Order_Form!$D:$D,1+($D725))),(VLOOKUP(SMALL(Order_Form!$D:$D,1+($D725)),Order_Form!$C:$Q,3,FALSE)),"")</f>
        <v/>
      </c>
      <c r="G725" s="64" t="str">
        <f>IFERROR(IF(E725=2,$AF$1,IF(AND(ISNUMBER(SMALL(Order_Form!$D:$D,1+($D725))),VLOOKUP(SMALL(Order_Form!$D:$D,1+($D725)),Order_Form!$C:$Q,6,FALSE)&gt;0),(VLOOKUP(SMALL(Order_Form!$D:$D,1+($D725)),Order_Form!$C:$Q,6,FALSE)),"")),"")</f>
        <v/>
      </c>
      <c r="H725" s="68" t="str">
        <f>IF(ISNUMBER(SMALL(Order_Form!$D:$D,1+($D725))),(VLOOKUP(SMALL(Order_Form!$D:$D,1+($D725)),Order_Form!$C:$Q,7,FALSE)),"")</f>
        <v/>
      </c>
      <c r="I725" s="61"/>
      <c r="J725" s="61"/>
      <c r="K725" s="61"/>
      <c r="L725" s="73" t="str">
        <f t="shared" si="157"/>
        <v/>
      </c>
      <c r="M725" s="64" t="str">
        <f t="shared" si="158"/>
        <v/>
      </c>
      <c r="N725" s="73" t="str">
        <f t="shared" si="149"/>
        <v/>
      </c>
      <c r="O725" s="73" t="str">
        <f t="shared" si="150"/>
        <v/>
      </c>
      <c r="P725" s="73" t="str">
        <f t="shared" si="151"/>
        <v/>
      </c>
      <c r="Q725" s="73" t="str">
        <f t="shared" si="152"/>
        <v/>
      </c>
      <c r="R725" s="73" t="str">
        <f t="shared" si="153"/>
        <v/>
      </c>
      <c r="S725" s="64" t="str">
        <f t="shared" si="159"/>
        <v/>
      </c>
      <c r="T725" s="107" t="str">
        <f t="shared" si="154"/>
        <v/>
      </c>
      <c r="U725" s="74" t="str">
        <f t="shared" si="155"/>
        <v/>
      </c>
      <c r="V725" s="74"/>
      <c r="W725" s="74"/>
      <c r="Z725" s="61">
        <f t="shared" si="156"/>
        <v>0</v>
      </c>
    </row>
    <row r="726" spans="2:26" ht="31.9" customHeight="1" x14ac:dyDescent="0.25">
      <c r="B726" s="61">
        <f t="shared" si="148"/>
        <v>0</v>
      </c>
      <c r="C726" s="61" t="str">
        <f t="shared" ref="C726:C789" si="160">IF(B726=1,D726,"")</f>
        <v/>
      </c>
      <c r="D726" s="61">
        <v>712</v>
      </c>
      <c r="E726" s="61" t="str">
        <f>IF(ISNUMBER(SMALL(Order_Form!$D:$D,1+($D726))),(VLOOKUP(SMALL(Order_Form!$D:$D,1+($D726)),Order_Form!$C:$Q,3,FALSE)),"")</f>
        <v/>
      </c>
      <c r="G726" s="64" t="str">
        <f>IFERROR(IF(E726=2,$AF$1,IF(AND(ISNUMBER(SMALL(Order_Form!$D:$D,1+($D726))),VLOOKUP(SMALL(Order_Form!$D:$D,1+($D726)),Order_Form!$C:$Q,6,FALSE)&gt;0),(VLOOKUP(SMALL(Order_Form!$D:$D,1+($D726)),Order_Form!$C:$Q,6,FALSE)),"")),"")</f>
        <v/>
      </c>
      <c r="H726" s="68" t="str">
        <f>IF(ISNUMBER(SMALL(Order_Form!$D:$D,1+($D726))),(VLOOKUP(SMALL(Order_Form!$D:$D,1+($D726)),Order_Form!$C:$Q,7,FALSE)),"")</f>
        <v/>
      </c>
      <c r="I726" s="61"/>
      <c r="J726" s="61"/>
      <c r="K726" s="61"/>
      <c r="L726" s="73" t="str">
        <f t="shared" si="157"/>
        <v/>
      </c>
      <c r="M726" s="64" t="str">
        <f t="shared" si="158"/>
        <v/>
      </c>
      <c r="N726" s="73" t="str">
        <f t="shared" si="149"/>
        <v/>
      </c>
      <c r="O726" s="73" t="str">
        <f t="shared" si="150"/>
        <v/>
      </c>
      <c r="P726" s="73" t="str">
        <f t="shared" si="151"/>
        <v/>
      </c>
      <c r="Q726" s="73" t="str">
        <f t="shared" si="152"/>
        <v/>
      </c>
      <c r="R726" s="73" t="str">
        <f t="shared" si="153"/>
        <v/>
      </c>
      <c r="S726" s="64" t="str">
        <f t="shared" si="159"/>
        <v/>
      </c>
      <c r="T726" s="107" t="str">
        <f t="shared" si="154"/>
        <v/>
      </c>
      <c r="U726" s="74" t="str">
        <f t="shared" si="155"/>
        <v/>
      </c>
      <c r="V726" s="74"/>
      <c r="W726" s="74"/>
      <c r="Z726" s="61">
        <f t="shared" si="156"/>
        <v>0</v>
      </c>
    </row>
    <row r="727" spans="2:26" ht="31.9" customHeight="1" x14ac:dyDescent="0.25">
      <c r="B727" s="61">
        <f t="shared" si="148"/>
        <v>0</v>
      </c>
      <c r="C727" s="61" t="str">
        <f t="shared" si="160"/>
        <v/>
      </c>
      <c r="D727" s="61">
        <v>713</v>
      </c>
      <c r="E727" s="61" t="str">
        <f>IF(ISNUMBER(SMALL(Order_Form!$D:$D,1+($D727))),(VLOOKUP(SMALL(Order_Form!$D:$D,1+($D727)),Order_Form!$C:$Q,3,FALSE)),"")</f>
        <v/>
      </c>
      <c r="G727" s="64" t="str">
        <f>IFERROR(IF(E727=2,$AF$1,IF(AND(ISNUMBER(SMALL(Order_Form!$D:$D,1+($D727))),VLOOKUP(SMALL(Order_Form!$D:$D,1+($D727)),Order_Form!$C:$Q,6,FALSE)&gt;0),(VLOOKUP(SMALL(Order_Form!$D:$D,1+($D727)),Order_Form!$C:$Q,6,FALSE)),"")),"")</f>
        <v/>
      </c>
      <c r="H727" s="68" t="str">
        <f>IF(ISNUMBER(SMALL(Order_Form!$D:$D,1+($D727))),(VLOOKUP(SMALL(Order_Form!$D:$D,1+($D727)),Order_Form!$C:$Q,7,FALSE)),"")</f>
        <v/>
      </c>
      <c r="I727" s="61"/>
      <c r="J727" s="61"/>
      <c r="K727" s="61"/>
      <c r="L727" s="73" t="str">
        <f t="shared" si="157"/>
        <v/>
      </c>
      <c r="M727" s="64" t="str">
        <f t="shared" si="158"/>
        <v/>
      </c>
      <c r="N727" s="73" t="str">
        <f t="shared" si="149"/>
        <v/>
      </c>
      <c r="O727" s="73" t="str">
        <f t="shared" si="150"/>
        <v/>
      </c>
      <c r="P727" s="73" t="str">
        <f t="shared" si="151"/>
        <v/>
      </c>
      <c r="Q727" s="73" t="str">
        <f t="shared" si="152"/>
        <v/>
      </c>
      <c r="R727" s="73" t="str">
        <f t="shared" si="153"/>
        <v/>
      </c>
      <c r="S727" s="64" t="str">
        <f t="shared" si="159"/>
        <v/>
      </c>
      <c r="T727" s="107" t="str">
        <f t="shared" si="154"/>
        <v/>
      </c>
      <c r="U727" s="74" t="str">
        <f t="shared" si="155"/>
        <v/>
      </c>
      <c r="V727" s="74"/>
      <c r="W727" s="74"/>
      <c r="Z727" s="61">
        <f t="shared" si="156"/>
        <v>0</v>
      </c>
    </row>
    <row r="728" spans="2:26" ht="31.9" customHeight="1" x14ac:dyDescent="0.25">
      <c r="B728" s="61">
        <f t="shared" si="148"/>
        <v>0</v>
      </c>
      <c r="C728" s="61" t="str">
        <f t="shared" si="160"/>
        <v/>
      </c>
      <c r="D728" s="61">
        <v>714</v>
      </c>
      <c r="E728" s="61" t="str">
        <f>IF(ISNUMBER(SMALL(Order_Form!$D:$D,1+($D728))),(VLOOKUP(SMALL(Order_Form!$D:$D,1+($D728)),Order_Form!$C:$Q,3,FALSE)),"")</f>
        <v/>
      </c>
      <c r="G728" s="64" t="str">
        <f>IFERROR(IF(E728=2,$AF$1,IF(AND(ISNUMBER(SMALL(Order_Form!$D:$D,1+($D728))),VLOOKUP(SMALL(Order_Form!$D:$D,1+($D728)),Order_Form!$C:$Q,6,FALSE)&gt;0),(VLOOKUP(SMALL(Order_Form!$D:$D,1+($D728)),Order_Form!$C:$Q,6,FALSE)),"")),"")</f>
        <v/>
      </c>
      <c r="H728" s="68" t="str">
        <f>IF(ISNUMBER(SMALL(Order_Form!$D:$D,1+($D728))),(VLOOKUP(SMALL(Order_Form!$D:$D,1+($D728)),Order_Form!$C:$Q,7,FALSE)),"")</f>
        <v/>
      </c>
      <c r="I728" s="61"/>
      <c r="J728" s="61"/>
      <c r="K728" s="61"/>
      <c r="L728" s="73" t="str">
        <f t="shared" si="157"/>
        <v/>
      </c>
      <c r="M728" s="64" t="str">
        <f t="shared" si="158"/>
        <v/>
      </c>
      <c r="N728" s="73" t="str">
        <f t="shared" si="149"/>
        <v/>
      </c>
      <c r="O728" s="73" t="str">
        <f t="shared" si="150"/>
        <v/>
      </c>
      <c r="P728" s="73" t="str">
        <f t="shared" si="151"/>
        <v/>
      </c>
      <c r="Q728" s="73" t="str">
        <f t="shared" si="152"/>
        <v/>
      </c>
      <c r="R728" s="73" t="str">
        <f t="shared" si="153"/>
        <v/>
      </c>
      <c r="S728" s="64" t="str">
        <f t="shared" si="159"/>
        <v/>
      </c>
      <c r="T728" s="107" t="str">
        <f t="shared" si="154"/>
        <v/>
      </c>
      <c r="U728" s="74" t="str">
        <f t="shared" si="155"/>
        <v/>
      </c>
      <c r="V728" s="74"/>
      <c r="W728" s="74"/>
      <c r="Z728" s="61">
        <f t="shared" si="156"/>
        <v>0</v>
      </c>
    </row>
    <row r="729" spans="2:26" ht="31.9" customHeight="1" x14ac:dyDescent="0.25">
      <c r="B729" s="61">
        <f t="shared" si="148"/>
        <v>0</v>
      </c>
      <c r="C729" s="61" t="str">
        <f t="shared" si="160"/>
        <v/>
      </c>
      <c r="D729" s="61">
        <v>715</v>
      </c>
      <c r="E729" s="61" t="str">
        <f>IF(ISNUMBER(SMALL(Order_Form!$D:$D,1+($D729))),(VLOOKUP(SMALL(Order_Form!$D:$D,1+($D729)),Order_Form!$C:$Q,3,FALSE)),"")</f>
        <v/>
      </c>
      <c r="G729" s="64" t="str">
        <f>IFERROR(IF(E729=2,$AF$1,IF(AND(ISNUMBER(SMALL(Order_Form!$D:$D,1+($D729))),VLOOKUP(SMALL(Order_Form!$D:$D,1+($D729)),Order_Form!$C:$Q,6,FALSE)&gt;0),(VLOOKUP(SMALL(Order_Form!$D:$D,1+($D729)),Order_Form!$C:$Q,6,FALSE)),"")),"")</f>
        <v/>
      </c>
      <c r="H729" s="68" t="str">
        <f>IF(ISNUMBER(SMALL(Order_Form!$D:$D,1+($D729))),(VLOOKUP(SMALL(Order_Form!$D:$D,1+($D729)),Order_Form!$C:$Q,7,FALSE)),"")</f>
        <v/>
      </c>
      <c r="I729" s="61"/>
      <c r="J729" s="61"/>
      <c r="K729" s="61"/>
      <c r="L729" s="73" t="str">
        <f t="shared" si="157"/>
        <v/>
      </c>
      <c r="M729" s="64" t="str">
        <f t="shared" si="158"/>
        <v/>
      </c>
      <c r="N729" s="73" t="str">
        <f t="shared" si="149"/>
        <v/>
      </c>
      <c r="O729" s="73" t="str">
        <f t="shared" si="150"/>
        <v/>
      </c>
      <c r="P729" s="73" t="str">
        <f t="shared" si="151"/>
        <v/>
      </c>
      <c r="Q729" s="73" t="str">
        <f t="shared" si="152"/>
        <v/>
      </c>
      <c r="R729" s="73" t="str">
        <f t="shared" si="153"/>
        <v/>
      </c>
      <c r="S729" s="64" t="str">
        <f t="shared" si="159"/>
        <v/>
      </c>
      <c r="T729" s="107" t="str">
        <f t="shared" si="154"/>
        <v/>
      </c>
      <c r="U729" s="74" t="str">
        <f t="shared" si="155"/>
        <v/>
      </c>
      <c r="V729" s="74"/>
      <c r="W729" s="74"/>
      <c r="Z729" s="61">
        <f t="shared" si="156"/>
        <v>0</v>
      </c>
    </row>
    <row r="730" spans="2:26" ht="31.9" customHeight="1" x14ac:dyDescent="0.25">
      <c r="B730" s="61">
        <f t="shared" si="148"/>
        <v>0</v>
      </c>
      <c r="C730" s="61" t="str">
        <f t="shared" si="160"/>
        <v/>
      </c>
      <c r="D730" s="61">
        <v>716</v>
      </c>
      <c r="E730" s="61" t="str">
        <f>IF(ISNUMBER(SMALL(Order_Form!$D:$D,1+($D730))),(VLOOKUP(SMALL(Order_Form!$D:$D,1+($D730)),Order_Form!$C:$Q,3,FALSE)),"")</f>
        <v/>
      </c>
      <c r="G730" s="64" t="str">
        <f>IFERROR(IF(E730=2,$AF$1,IF(AND(ISNUMBER(SMALL(Order_Form!$D:$D,1+($D730))),VLOOKUP(SMALL(Order_Form!$D:$D,1+($D730)),Order_Form!$C:$Q,6,FALSE)&gt;0),(VLOOKUP(SMALL(Order_Form!$D:$D,1+($D730)),Order_Form!$C:$Q,6,FALSE)),"")),"")</f>
        <v/>
      </c>
      <c r="H730" s="68" t="str">
        <f>IF(ISNUMBER(SMALL(Order_Form!$D:$D,1+($D730))),(VLOOKUP(SMALL(Order_Form!$D:$D,1+($D730)),Order_Form!$C:$Q,7,FALSE)),"")</f>
        <v/>
      </c>
      <c r="I730" s="61"/>
      <c r="J730" s="61"/>
      <c r="K730" s="61"/>
      <c r="L730" s="73" t="str">
        <f t="shared" si="157"/>
        <v/>
      </c>
      <c r="M730" s="64" t="str">
        <f t="shared" si="158"/>
        <v/>
      </c>
      <c r="N730" s="73" t="str">
        <f t="shared" si="149"/>
        <v/>
      </c>
      <c r="O730" s="73" t="str">
        <f t="shared" si="150"/>
        <v/>
      </c>
      <c r="P730" s="73" t="str">
        <f t="shared" si="151"/>
        <v/>
      </c>
      <c r="Q730" s="73" t="str">
        <f t="shared" si="152"/>
        <v/>
      </c>
      <c r="R730" s="73" t="str">
        <f t="shared" si="153"/>
        <v/>
      </c>
      <c r="S730" s="64" t="str">
        <f t="shared" si="159"/>
        <v/>
      </c>
      <c r="T730" s="107" t="str">
        <f t="shared" si="154"/>
        <v/>
      </c>
      <c r="U730" s="74" t="str">
        <f t="shared" si="155"/>
        <v/>
      </c>
      <c r="V730" s="74"/>
      <c r="W730" s="74"/>
      <c r="Z730" s="61">
        <f t="shared" si="156"/>
        <v>0</v>
      </c>
    </row>
    <row r="731" spans="2:26" ht="31.9" customHeight="1" x14ac:dyDescent="0.25">
      <c r="B731" s="61">
        <f t="shared" si="148"/>
        <v>0</v>
      </c>
      <c r="C731" s="61" t="str">
        <f t="shared" si="160"/>
        <v/>
      </c>
      <c r="D731" s="61">
        <v>717</v>
      </c>
      <c r="E731" s="61" t="str">
        <f>IF(ISNUMBER(SMALL(Order_Form!$D:$D,1+($D731))),(VLOOKUP(SMALL(Order_Form!$D:$D,1+($D731)),Order_Form!$C:$Q,3,FALSE)),"")</f>
        <v/>
      </c>
      <c r="G731" s="64" t="str">
        <f>IFERROR(IF(E731=2,$AF$1,IF(AND(ISNUMBER(SMALL(Order_Form!$D:$D,1+($D731))),VLOOKUP(SMALL(Order_Form!$D:$D,1+($D731)),Order_Form!$C:$Q,6,FALSE)&gt;0),(VLOOKUP(SMALL(Order_Form!$D:$D,1+($D731)),Order_Form!$C:$Q,6,FALSE)),"")),"")</f>
        <v/>
      </c>
      <c r="H731" s="68" t="str">
        <f>IF(ISNUMBER(SMALL(Order_Form!$D:$D,1+($D731))),(VLOOKUP(SMALL(Order_Form!$D:$D,1+($D731)),Order_Form!$C:$Q,7,FALSE)),"")</f>
        <v/>
      </c>
      <c r="I731" s="61"/>
      <c r="J731" s="61"/>
      <c r="K731" s="61"/>
      <c r="L731" s="73" t="str">
        <f t="shared" si="157"/>
        <v/>
      </c>
      <c r="M731" s="64" t="str">
        <f t="shared" si="158"/>
        <v/>
      </c>
      <c r="N731" s="73" t="str">
        <f t="shared" si="149"/>
        <v/>
      </c>
      <c r="O731" s="73" t="str">
        <f t="shared" si="150"/>
        <v/>
      </c>
      <c r="P731" s="73" t="str">
        <f t="shared" si="151"/>
        <v/>
      </c>
      <c r="Q731" s="73" t="str">
        <f t="shared" si="152"/>
        <v/>
      </c>
      <c r="R731" s="73" t="str">
        <f t="shared" si="153"/>
        <v/>
      </c>
      <c r="S731" s="64" t="str">
        <f t="shared" si="159"/>
        <v/>
      </c>
      <c r="T731" s="107" t="str">
        <f t="shared" si="154"/>
        <v/>
      </c>
      <c r="U731" s="74" t="str">
        <f t="shared" si="155"/>
        <v/>
      </c>
      <c r="V731" s="74"/>
      <c r="W731" s="74"/>
      <c r="Z731" s="61">
        <f t="shared" si="156"/>
        <v>0</v>
      </c>
    </row>
    <row r="732" spans="2:26" ht="31.9" customHeight="1" x14ac:dyDescent="0.25">
      <c r="B732" s="61">
        <f t="shared" si="148"/>
        <v>0</v>
      </c>
      <c r="C732" s="61" t="str">
        <f t="shared" si="160"/>
        <v/>
      </c>
      <c r="D732" s="61">
        <v>718</v>
      </c>
      <c r="E732" s="61" t="str">
        <f>IF(ISNUMBER(SMALL(Order_Form!$D:$D,1+($D732))),(VLOOKUP(SMALL(Order_Form!$D:$D,1+($D732)),Order_Form!$C:$Q,3,FALSE)),"")</f>
        <v/>
      </c>
      <c r="G732" s="64" t="str">
        <f>IFERROR(IF(E732=2,$AF$1,IF(AND(ISNUMBER(SMALL(Order_Form!$D:$D,1+($D732))),VLOOKUP(SMALL(Order_Form!$D:$D,1+($D732)),Order_Form!$C:$Q,6,FALSE)&gt;0),(VLOOKUP(SMALL(Order_Form!$D:$D,1+($D732)),Order_Form!$C:$Q,6,FALSE)),"")),"")</f>
        <v/>
      </c>
      <c r="H732" s="68" t="str">
        <f>IF(ISNUMBER(SMALL(Order_Form!$D:$D,1+($D732))),(VLOOKUP(SMALL(Order_Form!$D:$D,1+($D732)),Order_Form!$C:$Q,7,FALSE)),"")</f>
        <v/>
      </c>
      <c r="I732" s="61"/>
      <c r="J732" s="61"/>
      <c r="K732" s="61"/>
      <c r="L732" s="73" t="str">
        <f t="shared" si="157"/>
        <v/>
      </c>
      <c r="M732" s="64" t="str">
        <f t="shared" si="158"/>
        <v/>
      </c>
      <c r="N732" s="73" t="str">
        <f t="shared" si="149"/>
        <v/>
      </c>
      <c r="O732" s="73" t="str">
        <f t="shared" si="150"/>
        <v/>
      </c>
      <c r="P732" s="73" t="str">
        <f t="shared" si="151"/>
        <v/>
      </c>
      <c r="Q732" s="73" t="str">
        <f t="shared" si="152"/>
        <v/>
      </c>
      <c r="R732" s="73" t="str">
        <f t="shared" si="153"/>
        <v/>
      </c>
      <c r="S732" s="64" t="str">
        <f t="shared" si="159"/>
        <v/>
      </c>
      <c r="T732" s="107" t="str">
        <f t="shared" si="154"/>
        <v/>
      </c>
      <c r="U732" s="74" t="str">
        <f t="shared" si="155"/>
        <v/>
      </c>
      <c r="V732" s="74"/>
      <c r="W732" s="74"/>
      <c r="Z732" s="61">
        <f t="shared" si="156"/>
        <v>0</v>
      </c>
    </row>
    <row r="733" spans="2:26" ht="31.9" customHeight="1" x14ac:dyDescent="0.25">
      <c r="B733" s="61">
        <f t="shared" si="148"/>
        <v>0</v>
      </c>
      <c r="C733" s="61" t="str">
        <f t="shared" si="160"/>
        <v/>
      </c>
      <c r="D733" s="61">
        <v>719</v>
      </c>
      <c r="E733" s="61" t="str">
        <f>IF(ISNUMBER(SMALL(Order_Form!$D:$D,1+($D733))),(VLOOKUP(SMALL(Order_Form!$D:$D,1+($D733)),Order_Form!$C:$Q,3,FALSE)),"")</f>
        <v/>
      </c>
      <c r="G733" s="64" t="str">
        <f>IFERROR(IF(E733=2,$AF$1,IF(AND(ISNUMBER(SMALL(Order_Form!$D:$D,1+($D733))),VLOOKUP(SMALL(Order_Form!$D:$D,1+($D733)),Order_Form!$C:$Q,6,FALSE)&gt;0),(VLOOKUP(SMALL(Order_Form!$D:$D,1+($D733)),Order_Form!$C:$Q,6,FALSE)),"")),"")</f>
        <v/>
      </c>
      <c r="H733" s="68" t="str">
        <f>IF(ISNUMBER(SMALL(Order_Form!$D:$D,1+($D733))),(VLOOKUP(SMALL(Order_Form!$D:$D,1+($D733)),Order_Form!$C:$Q,7,FALSE)),"")</f>
        <v/>
      </c>
      <c r="I733" s="61"/>
      <c r="J733" s="61"/>
      <c r="K733" s="61"/>
      <c r="L733" s="73" t="str">
        <f t="shared" si="157"/>
        <v/>
      </c>
      <c r="M733" s="64" t="str">
        <f t="shared" si="158"/>
        <v/>
      </c>
      <c r="N733" s="73" t="str">
        <f t="shared" si="149"/>
        <v/>
      </c>
      <c r="O733" s="73" t="str">
        <f t="shared" si="150"/>
        <v/>
      </c>
      <c r="P733" s="73" t="str">
        <f t="shared" si="151"/>
        <v/>
      </c>
      <c r="Q733" s="73" t="str">
        <f t="shared" si="152"/>
        <v/>
      </c>
      <c r="R733" s="73" t="str">
        <f t="shared" si="153"/>
        <v/>
      </c>
      <c r="S733" s="64" t="str">
        <f t="shared" si="159"/>
        <v/>
      </c>
      <c r="T733" s="107" t="str">
        <f t="shared" si="154"/>
        <v/>
      </c>
      <c r="U733" s="74" t="str">
        <f t="shared" si="155"/>
        <v/>
      </c>
      <c r="V733" s="74"/>
      <c r="W733" s="74"/>
      <c r="Z733" s="61">
        <f t="shared" si="156"/>
        <v>0</v>
      </c>
    </row>
    <row r="734" spans="2:26" ht="31.9" customHeight="1" x14ac:dyDescent="0.25">
      <c r="B734" s="61">
        <f t="shared" si="148"/>
        <v>0</v>
      </c>
      <c r="C734" s="61" t="str">
        <f t="shared" si="160"/>
        <v/>
      </c>
      <c r="D734" s="61">
        <v>720</v>
      </c>
      <c r="E734" s="61" t="str">
        <f>IF(ISNUMBER(SMALL(Order_Form!$D:$D,1+($D734))),(VLOOKUP(SMALL(Order_Form!$D:$D,1+($D734)),Order_Form!$C:$Q,3,FALSE)),"")</f>
        <v/>
      </c>
      <c r="G734" s="64" t="str">
        <f>IFERROR(IF(E734=2,$AF$1,IF(AND(ISNUMBER(SMALL(Order_Form!$D:$D,1+($D734))),VLOOKUP(SMALL(Order_Form!$D:$D,1+($D734)),Order_Form!$C:$Q,6,FALSE)&gt;0),(VLOOKUP(SMALL(Order_Form!$D:$D,1+($D734)),Order_Form!$C:$Q,6,FALSE)),"")),"")</f>
        <v/>
      </c>
      <c r="H734" s="68" t="str">
        <f>IF(ISNUMBER(SMALL(Order_Form!$D:$D,1+($D734))),(VLOOKUP(SMALL(Order_Form!$D:$D,1+($D734)),Order_Form!$C:$Q,7,FALSE)),"")</f>
        <v/>
      </c>
      <c r="I734" s="61"/>
      <c r="J734" s="61"/>
      <c r="K734" s="61"/>
      <c r="L734" s="73" t="str">
        <f t="shared" si="157"/>
        <v/>
      </c>
      <c r="M734" s="64" t="str">
        <f t="shared" si="158"/>
        <v/>
      </c>
      <c r="N734" s="73" t="str">
        <f t="shared" si="149"/>
        <v/>
      </c>
      <c r="O734" s="73" t="str">
        <f t="shared" si="150"/>
        <v/>
      </c>
      <c r="P734" s="73" t="str">
        <f t="shared" si="151"/>
        <v/>
      </c>
      <c r="Q734" s="73" t="str">
        <f t="shared" si="152"/>
        <v/>
      </c>
      <c r="R734" s="73" t="str">
        <f t="shared" si="153"/>
        <v/>
      </c>
      <c r="S734" s="64" t="str">
        <f t="shared" si="159"/>
        <v/>
      </c>
      <c r="T734" s="107" t="str">
        <f t="shared" si="154"/>
        <v/>
      </c>
      <c r="U734" s="74" t="str">
        <f t="shared" si="155"/>
        <v/>
      </c>
      <c r="V734" s="74"/>
      <c r="W734" s="74"/>
      <c r="Z734" s="61">
        <f t="shared" si="156"/>
        <v>0</v>
      </c>
    </row>
    <row r="735" spans="2:26" ht="31.9" customHeight="1" x14ac:dyDescent="0.25">
      <c r="B735" s="61">
        <f t="shared" si="148"/>
        <v>0</v>
      </c>
      <c r="C735" s="61" t="str">
        <f t="shared" si="160"/>
        <v/>
      </c>
      <c r="D735" s="61">
        <v>721</v>
      </c>
      <c r="E735" s="61" t="str">
        <f>IF(ISNUMBER(SMALL(Order_Form!$D:$D,1+($D735))),(VLOOKUP(SMALL(Order_Form!$D:$D,1+($D735)),Order_Form!$C:$Q,3,FALSE)),"")</f>
        <v/>
      </c>
      <c r="G735" s="64" t="str">
        <f>IFERROR(IF(E735=2,$AF$1,IF(AND(ISNUMBER(SMALL(Order_Form!$D:$D,1+($D735))),VLOOKUP(SMALL(Order_Form!$D:$D,1+($D735)),Order_Form!$C:$Q,6,FALSE)&gt;0),(VLOOKUP(SMALL(Order_Form!$D:$D,1+($D735)),Order_Form!$C:$Q,6,FALSE)),"")),"")</f>
        <v/>
      </c>
      <c r="H735" s="68" t="str">
        <f>IF(ISNUMBER(SMALL(Order_Form!$D:$D,1+($D735))),(VLOOKUP(SMALL(Order_Form!$D:$D,1+($D735)),Order_Form!$C:$Q,7,FALSE)),"")</f>
        <v/>
      </c>
      <c r="I735" s="61"/>
      <c r="J735" s="61"/>
      <c r="K735" s="61"/>
      <c r="L735" s="73" t="str">
        <f t="shared" si="157"/>
        <v/>
      </c>
      <c r="M735" s="64" t="str">
        <f t="shared" si="158"/>
        <v/>
      </c>
      <c r="N735" s="73" t="str">
        <f t="shared" si="149"/>
        <v/>
      </c>
      <c r="O735" s="73" t="str">
        <f t="shared" si="150"/>
        <v/>
      </c>
      <c r="P735" s="73" t="str">
        <f t="shared" si="151"/>
        <v/>
      </c>
      <c r="Q735" s="73" t="str">
        <f t="shared" si="152"/>
        <v/>
      </c>
      <c r="R735" s="73" t="str">
        <f t="shared" si="153"/>
        <v/>
      </c>
      <c r="S735" s="64" t="str">
        <f t="shared" si="159"/>
        <v/>
      </c>
      <c r="T735" s="107" t="str">
        <f t="shared" si="154"/>
        <v/>
      </c>
      <c r="U735" s="74" t="str">
        <f t="shared" si="155"/>
        <v/>
      </c>
      <c r="V735" s="74"/>
      <c r="W735" s="74"/>
      <c r="Z735" s="61">
        <f t="shared" si="156"/>
        <v>0</v>
      </c>
    </row>
    <row r="736" spans="2:26" ht="31.9" customHeight="1" x14ac:dyDescent="0.25">
      <c r="B736" s="61">
        <f t="shared" si="148"/>
        <v>0</v>
      </c>
      <c r="C736" s="61" t="str">
        <f t="shared" si="160"/>
        <v/>
      </c>
      <c r="D736" s="61">
        <v>722</v>
      </c>
      <c r="E736" s="61" t="str">
        <f>IF(ISNUMBER(SMALL(Order_Form!$D:$D,1+($D736))),(VLOOKUP(SMALL(Order_Form!$D:$D,1+($D736)),Order_Form!$C:$Q,3,FALSE)),"")</f>
        <v/>
      </c>
      <c r="G736" s="64" t="str">
        <f>IFERROR(IF(E736=2,$AF$1,IF(AND(ISNUMBER(SMALL(Order_Form!$D:$D,1+($D736))),VLOOKUP(SMALL(Order_Form!$D:$D,1+($D736)),Order_Form!$C:$Q,6,FALSE)&gt;0),(VLOOKUP(SMALL(Order_Form!$D:$D,1+($D736)),Order_Form!$C:$Q,6,FALSE)),"")),"")</f>
        <v/>
      </c>
      <c r="H736" s="68" t="str">
        <f>IF(ISNUMBER(SMALL(Order_Form!$D:$D,1+($D736))),(VLOOKUP(SMALL(Order_Form!$D:$D,1+($D736)),Order_Form!$C:$Q,7,FALSE)),"")</f>
        <v/>
      </c>
      <c r="I736" s="61"/>
      <c r="J736" s="61"/>
      <c r="K736" s="61"/>
      <c r="L736" s="73" t="str">
        <f t="shared" si="157"/>
        <v/>
      </c>
      <c r="M736" s="64" t="str">
        <f t="shared" si="158"/>
        <v/>
      </c>
      <c r="N736" s="73" t="str">
        <f t="shared" si="149"/>
        <v/>
      </c>
      <c r="O736" s="73" t="str">
        <f t="shared" si="150"/>
        <v/>
      </c>
      <c r="P736" s="73" t="str">
        <f t="shared" si="151"/>
        <v/>
      </c>
      <c r="Q736" s="73" t="str">
        <f t="shared" si="152"/>
        <v/>
      </c>
      <c r="R736" s="73" t="str">
        <f t="shared" si="153"/>
        <v/>
      </c>
      <c r="S736" s="64" t="str">
        <f t="shared" si="159"/>
        <v/>
      </c>
      <c r="T736" s="107" t="str">
        <f t="shared" si="154"/>
        <v/>
      </c>
      <c r="U736" s="74" t="str">
        <f t="shared" si="155"/>
        <v/>
      </c>
      <c r="V736" s="74"/>
      <c r="W736" s="74"/>
      <c r="Z736" s="61">
        <f t="shared" si="156"/>
        <v>0</v>
      </c>
    </row>
    <row r="737" spans="2:26" ht="31.9" customHeight="1" x14ac:dyDescent="0.25">
      <c r="B737" s="61">
        <f t="shared" si="148"/>
        <v>0</v>
      </c>
      <c r="C737" s="61" t="str">
        <f t="shared" si="160"/>
        <v/>
      </c>
      <c r="D737" s="61">
        <v>723</v>
      </c>
      <c r="E737" s="61" t="str">
        <f>IF(ISNUMBER(SMALL(Order_Form!$D:$D,1+($D737))),(VLOOKUP(SMALL(Order_Form!$D:$D,1+($D737)),Order_Form!$C:$Q,3,FALSE)),"")</f>
        <v/>
      </c>
      <c r="G737" s="64" t="str">
        <f>IFERROR(IF(E737=2,$AF$1,IF(AND(ISNUMBER(SMALL(Order_Form!$D:$D,1+($D737))),VLOOKUP(SMALL(Order_Form!$D:$D,1+($D737)),Order_Form!$C:$Q,6,FALSE)&gt;0),(VLOOKUP(SMALL(Order_Form!$D:$D,1+($D737)),Order_Form!$C:$Q,6,FALSE)),"")),"")</f>
        <v/>
      </c>
      <c r="H737" s="68" t="str">
        <f>IF(ISNUMBER(SMALL(Order_Form!$D:$D,1+($D737))),(VLOOKUP(SMALL(Order_Form!$D:$D,1+($D737)),Order_Form!$C:$Q,7,FALSE)),"")</f>
        <v/>
      </c>
      <c r="I737" s="61"/>
      <c r="J737" s="61"/>
      <c r="K737" s="61"/>
      <c r="L737" s="73" t="str">
        <f t="shared" si="157"/>
        <v/>
      </c>
      <c r="M737" s="64" t="str">
        <f t="shared" si="158"/>
        <v/>
      </c>
      <c r="N737" s="73" t="str">
        <f t="shared" si="149"/>
        <v/>
      </c>
      <c r="O737" s="73" t="str">
        <f t="shared" si="150"/>
        <v/>
      </c>
      <c r="P737" s="73" t="str">
        <f t="shared" si="151"/>
        <v/>
      </c>
      <c r="Q737" s="73" t="str">
        <f t="shared" si="152"/>
        <v/>
      </c>
      <c r="R737" s="73" t="str">
        <f t="shared" si="153"/>
        <v/>
      </c>
      <c r="S737" s="64" t="str">
        <f t="shared" si="159"/>
        <v/>
      </c>
      <c r="T737" s="107" t="str">
        <f t="shared" si="154"/>
        <v/>
      </c>
      <c r="U737" s="74" t="str">
        <f t="shared" si="155"/>
        <v/>
      </c>
      <c r="V737" s="74"/>
      <c r="W737" s="74"/>
      <c r="Z737" s="61">
        <f t="shared" si="156"/>
        <v>0</v>
      </c>
    </row>
    <row r="738" spans="2:26" ht="31.9" customHeight="1" x14ac:dyDescent="0.25">
      <c r="B738" s="61">
        <f t="shared" si="148"/>
        <v>0</v>
      </c>
      <c r="C738" s="61" t="str">
        <f t="shared" si="160"/>
        <v/>
      </c>
      <c r="D738" s="61">
        <v>724</v>
      </c>
      <c r="E738" s="61" t="str">
        <f>IF(ISNUMBER(SMALL(Order_Form!$D:$D,1+($D738))),(VLOOKUP(SMALL(Order_Form!$D:$D,1+($D738)),Order_Form!$C:$Q,3,FALSE)),"")</f>
        <v/>
      </c>
      <c r="G738" s="64" t="str">
        <f>IFERROR(IF(E738=2,$AF$1,IF(AND(ISNUMBER(SMALL(Order_Form!$D:$D,1+($D738))),VLOOKUP(SMALL(Order_Form!$D:$D,1+($D738)),Order_Form!$C:$Q,6,FALSE)&gt;0),(VLOOKUP(SMALL(Order_Form!$D:$D,1+($D738)),Order_Form!$C:$Q,6,FALSE)),"")),"")</f>
        <v/>
      </c>
      <c r="H738" s="68" t="str">
        <f>IF(ISNUMBER(SMALL(Order_Form!$D:$D,1+($D738))),(VLOOKUP(SMALL(Order_Form!$D:$D,1+($D738)),Order_Form!$C:$Q,7,FALSE)),"")</f>
        <v/>
      </c>
      <c r="I738" s="61"/>
      <c r="J738" s="61"/>
      <c r="K738" s="61"/>
      <c r="L738" s="73" t="str">
        <f t="shared" si="157"/>
        <v/>
      </c>
      <c r="M738" s="64" t="str">
        <f t="shared" si="158"/>
        <v/>
      </c>
      <c r="N738" s="73" t="str">
        <f t="shared" si="149"/>
        <v/>
      </c>
      <c r="O738" s="73" t="str">
        <f t="shared" si="150"/>
        <v/>
      </c>
      <c r="P738" s="73" t="str">
        <f t="shared" si="151"/>
        <v/>
      </c>
      <c r="Q738" s="73" t="str">
        <f t="shared" si="152"/>
        <v/>
      </c>
      <c r="R738" s="73" t="str">
        <f t="shared" si="153"/>
        <v/>
      </c>
      <c r="S738" s="64" t="str">
        <f t="shared" si="159"/>
        <v/>
      </c>
      <c r="T738" s="107" t="str">
        <f t="shared" si="154"/>
        <v/>
      </c>
      <c r="U738" s="74" t="str">
        <f t="shared" si="155"/>
        <v/>
      </c>
      <c r="V738" s="74"/>
      <c r="W738" s="74"/>
      <c r="Z738" s="61">
        <f t="shared" si="156"/>
        <v>0</v>
      </c>
    </row>
    <row r="739" spans="2:26" ht="31.9" customHeight="1" x14ac:dyDescent="0.25">
      <c r="B739" s="61">
        <f t="shared" si="148"/>
        <v>0</v>
      </c>
      <c r="C739" s="61" t="str">
        <f t="shared" si="160"/>
        <v/>
      </c>
      <c r="D739" s="61">
        <v>725</v>
      </c>
      <c r="E739" s="61" t="str">
        <f>IF(ISNUMBER(SMALL(Order_Form!$D:$D,1+($D739))),(VLOOKUP(SMALL(Order_Form!$D:$D,1+($D739)),Order_Form!$C:$Q,3,FALSE)),"")</f>
        <v/>
      </c>
      <c r="G739" s="64" t="str">
        <f>IFERROR(IF(E739=2,$AF$1,IF(AND(ISNUMBER(SMALL(Order_Form!$D:$D,1+($D739))),VLOOKUP(SMALL(Order_Form!$D:$D,1+($D739)),Order_Form!$C:$Q,6,FALSE)&gt;0),(VLOOKUP(SMALL(Order_Form!$D:$D,1+($D739)),Order_Form!$C:$Q,6,FALSE)),"")),"")</f>
        <v/>
      </c>
      <c r="H739" s="68" t="str">
        <f>IF(ISNUMBER(SMALL(Order_Form!$D:$D,1+($D739))),(VLOOKUP(SMALL(Order_Form!$D:$D,1+($D739)),Order_Form!$C:$Q,7,FALSE)),"")</f>
        <v/>
      </c>
      <c r="I739" s="61"/>
      <c r="J739" s="61"/>
      <c r="K739" s="61"/>
      <c r="L739" s="73" t="str">
        <f t="shared" si="157"/>
        <v/>
      </c>
      <c r="M739" s="64" t="str">
        <f t="shared" si="158"/>
        <v/>
      </c>
      <c r="N739" s="73" t="str">
        <f t="shared" si="149"/>
        <v/>
      </c>
      <c r="O739" s="73" t="str">
        <f t="shared" si="150"/>
        <v/>
      </c>
      <c r="P739" s="73" t="str">
        <f t="shared" si="151"/>
        <v/>
      </c>
      <c r="Q739" s="73" t="str">
        <f t="shared" si="152"/>
        <v/>
      </c>
      <c r="R739" s="73" t="str">
        <f t="shared" si="153"/>
        <v/>
      </c>
      <c r="S739" s="64" t="str">
        <f t="shared" si="159"/>
        <v/>
      </c>
      <c r="T739" s="107" t="str">
        <f t="shared" si="154"/>
        <v/>
      </c>
      <c r="U739" s="74" t="str">
        <f t="shared" si="155"/>
        <v/>
      </c>
      <c r="V739" s="74"/>
      <c r="W739" s="74"/>
      <c r="Z739" s="61">
        <f t="shared" si="156"/>
        <v>0</v>
      </c>
    </row>
    <row r="740" spans="2:26" ht="31.9" customHeight="1" x14ac:dyDescent="0.25">
      <c r="B740" s="61">
        <f t="shared" si="148"/>
        <v>0</v>
      </c>
      <c r="C740" s="61" t="str">
        <f t="shared" si="160"/>
        <v/>
      </c>
      <c r="D740" s="61">
        <v>726</v>
      </c>
      <c r="E740" s="61" t="str">
        <f>IF(ISNUMBER(SMALL(Order_Form!$D:$D,1+($D740))),(VLOOKUP(SMALL(Order_Form!$D:$D,1+($D740)),Order_Form!$C:$Q,3,FALSE)),"")</f>
        <v/>
      </c>
      <c r="G740" s="64" t="str">
        <f>IFERROR(IF(E740=2,$AF$1,IF(AND(ISNUMBER(SMALL(Order_Form!$D:$D,1+($D740))),VLOOKUP(SMALL(Order_Form!$D:$D,1+($D740)),Order_Form!$C:$Q,6,FALSE)&gt;0),(VLOOKUP(SMALL(Order_Form!$D:$D,1+($D740)),Order_Form!$C:$Q,6,FALSE)),"")),"")</f>
        <v/>
      </c>
      <c r="H740" s="68" t="str">
        <f>IF(ISNUMBER(SMALL(Order_Form!$D:$D,1+($D740))),(VLOOKUP(SMALL(Order_Form!$D:$D,1+($D740)),Order_Form!$C:$Q,7,FALSE)),"")</f>
        <v/>
      </c>
      <c r="I740" s="61"/>
      <c r="J740" s="61"/>
      <c r="K740" s="61"/>
      <c r="L740" s="73" t="str">
        <f t="shared" si="157"/>
        <v/>
      </c>
      <c r="M740" s="64" t="str">
        <f t="shared" si="158"/>
        <v/>
      </c>
      <c r="N740" s="73" t="str">
        <f t="shared" si="149"/>
        <v/>
      </c>
      <c r="O740" s="73" t="str">
        <f t="shared" si="150"/>
        <v/>
      </c>
      <c r="P740" s="73" t="str">
        <f t="shared" si="151"/>
        <v/>
      </c>
      <c r="Q740" s="73" t="str">
        <f t="shared" si="152"/>
        <v/>
      </c>
      <c r="R740" s="73" t="str">
        <f t="shared" si="153"/>
        <v/>
      </c>
      <c r="S740" s="64" t="str">
        <f t="shared" si="159"/>
        <v/>
      </c>
      <c r="T740" s="107" t="str">
        <f t="shared" si="154"/>
        <v/>
      </c>
      <c r="U740" s="74" t="str">
        <f t="shared" si="155"/>
        <v/>
      </c>
      <c r="V740" s="74"/>
      <c r="W740" s="74"/>
      <c r="Z740" s="61">
        <f t="shared" si="156"/>
        <v>0</v>
      </c>
    </row>
    <row r="741" spans="2:26" ht="31.9" customHeight="1" x14ac:dyDescent="0.25">
      <c r="B741" s="61">
        <f t="shared" si="148"/>
        <v>0</v>
      </c>
      <c r="C741" s="61" t="str">
        <f t="shared" si="160"/>
        <v/>
      </c>
      <c r="D741" s="61">
        <v>727</v>
      </c>
      <c r="E741" s="61" t="str">
        <f>IF(ISNUMBER(SMALL(Order_Form!$D:$D,1+($D741))),(VLOOKUP(SMALL(Order_Form!$D:$D,1+($D741)),Order_Form!$C:$Q,3,FALSE)),"")</f>
        <v/>
      </c>
      <c r="G741" s="64" t="str">
        <f>IFERROR(IF(E741=2,$AF$1,IF(AND(ISNUMBER(SMALL(Order_Form!$D:$D,1+($D741))),VLOOKUP(SMALL(Order_Form!$D:$D,1+($D741)),Order_Form!$C:$Q,6,FALSE)&gt;0),(VLOOKUP(SMALL(Order_Form!$D:$D,1+($D741)),Order_Form!$C:$Q,6,FALSE)),"")),"")</f>
        <v/>
      </c>
      <c r="H741" s="68" t="str">
        <f>IF(ISNUMBER(SMALL(Order_Form!$D:$D,1+($D741))),(VLOOKUP(SMALL(Order_Form!$D:$D,1+($D741)),Order_Form!$C:$Q,7,FALSE)),"")</f>
        <v/>
      </c>
      <c r="I741" s="61"/>
      <c r="J741" s="61"/>
      <c r="K741" s="61"/>
      <c r="L741" s="73" t="str">
        <f t="shared" si="157"/>
        <v/>
      </c>
      <c r="M741" s="64" t="str">
        <f t="shared" si="158"/>
        <v/>
      </c>
      <c r="N741" s="73" t="str">
        <f t="shared" si="149"/>
        <v/>
      </c>
      <c r="O741" s="73" t="str">
        <f t="shared" si="150"/>
        <v/>
      </c>
      <c r="P741" s="73" t="str">
        <f t="shared" si="151"/>
        <v/>
      </c>
      <c r="Q741" s="73" t="str">
        <f t="shared" si="152"/>
        <v/>
      </c>
      <c r="R741" s="73" t="str">
        <f t="shared" si="153"/>
        <v/>
      </c>
      <c r="S741" s="64" t="str">
        <f t="shared" si="159"/>
        <v/>
      </c>
      <c r="T741" s="107" t="str">
        <f t="shared" si="154"/>
        <v/>
      </c>
      <c r="U741" s="74" t="str">
        <f t="shared" si="155"/>
        <v/>
      </c>
      <c r="V741" s="74"/>
      <c r="W741" s="74"/>
      <c r="Z741" s="61">
        <f t="shared" si="156"/>
        <v>0</v>
      </c>
    </row>
    <row r="742" spans="2:26" ht="31.9" customHeight="1" x14ac:dyDescent="0.25">
      <c r="B742" s="61">
        <f t="shared" si="148"/>
        <v>0</v>
      </c>
      <c r="C742" s="61" t="str">
        <f t="shared" si="160"/>
        <v/>
      </c>
      <c r="D742" s="61">
        <v>728</v>
      </c>
      <c r="E742" s="61" t="str">
        <f>IF(ISNUMBER(SMALL(Order_Form!$D:$D,1+($D742))),(VLOOKUP(SMALL(Order_Form!$D:$D,1+($D742)),Order_Form!$C:$Q,3,FALSE)),"")</f>
        <v/>
      </c>
      <c r="G742" s="64" t="str">
        <f>IFERROR(IF(E742=2,$AF$1,IF(AND(ISNUMBER(SMALL(Order_Form!$D:$D,1+($D742))),VLOOKUP(SMALL(Order_Form!$D:$D,1+($D742)),Order_Form!$C:$Q,6,FALSE)&gt;0),(VLOOKUP(SMALL(Order_Form!$D:$D,1+($D742)),Order_Form!$C:$Q,6,FALSE)),"")),"")</f>
        <v/>
      </c>
      <c r="H742" s="68" t="str">
        <f>IF(ISNUMBER(SMALL(Order_Form!$D:$D,1+($D742))),(VLOOKUP(SMALL(Order_Form!$D:$D,1+($D742)),Order_Form!$C:$Q,7,FALSE)),"")</f>
        <v/>
      </c>
      <c r="I742" s="61"/>
      <c r="J742" s="61"/>
      <c r="K742" s="61"/>
      <c r="L742" s="73" t="str">
        <f t="shared" si="157"/>
        <v/>
      </c>
      <c r="M742" s="64" t="str">
        <f t="shared" si="158"/>
        <v/>
      </c>
      <c r="N742" s="73" t="str">
        <f t="shared" si="149"/>
        <v/>
      </c>
      <c r="O742" s="73" t="str">
        <f t="shared" si="150"/>
        <v/>
      </c>
      <c r="P742" s="73" t="str">
        <f t="shared" si="151"/>
        <v/>
      </c>
      <c r="Q742" s="73" t="str">
        <f t="shared" si="152"/>
        <v/>
      </c>
      <c r="R742" s="73" t="str">
        <f t="shared" si="153"/>
        <v/>
      </c>
      <c r="S742" s="64" t="str">
        <f t="shared" si="159"/>
        <v/>
      </c>
      <c r="T742" s="107" t="str">
        <f t="shared" si="154"/>
        <v/>
      </c>
      <c r="U742" s="74" t="str">
        <f t="shared" si="155"/>
        <v/>
      </c>
      <c r="V742" s="74"/>
      <c r="W742" s="74"/>
      <c r="Z742" s="61">
        <f t="shared" si="156"/>
        <v>0</v>
      </c>
    </row>
    <row r="743" spans="2:26" ht="31.9" customHeight="1" x14ac:dyDescent="0.25">
      <c r="B743" s="61">
        <f t="shared" si="148"/>
        <v>0</v>
      </c>
      <c r="C743" s="61" t="str">
        <f t="shared" si="160"/>
        <v/>
      </c>
      <c r="D743" s="61">
        <v>729</v>
      </c>
      <c r="E743" s="61" t="str">
        <f>IF(ISNUMBER(SMALL(Order_Form!$D:$D,1+($D743))),(VLOOKUP(SMALL(Order_Form!$D:$D,1+($D743)),Order_Form!$C:$Q,3,FALSE)),"")</f>
        <v/>
      </c>
      <c r="G743" s="64" t="str">
        <f>IFERROR(IF(E743=2,$AF$1,IF(AND(ISNUMBER(SMALL(Order_Form!$D:$D,1+($D743))),VLOOKUP(SMALL(Order_Form!$D:$D,1+($D743)),Order_Form!$C:$Q,6,FALSE)&gt;0),(VLOOKUP(SMALL(Order_Form!$D:$D,1+($D743)),Order_Form!$C:$Q,6,FALSE)),"")),"")</f>
        <v/>
      </c>
      <c r="H743" s="68" t="str">
        <f>IF(ISNUMBER(SMALL(Order_Form!$D:$D,1+($D743))),(VLOOKUP(SMALL(Order_Form!$D:$D,1+($D743)),Order_Form!$C:$Q,7,FALSE)),"")</f>
        <v/>
      </c>
      <c r="I743" s="61"/>
      <c r="J743" s="61"/>
      <c r="K743" s="61"/>
      <c r="L743" s="73" t="str">
        <f t="shared" si="157"/>
        <v/>
      </c>
      <c r="M743" s="64" t="str">
        <f t="shared" si="158"/>
        <v/>
      </c>
      <c r="N743" s="73" t="str">
        <f t="shared" si="149"/>
        <v/>
      </c>
      <c r="O743" s="73" t="str">
        <f t="shared" si="150"/>
        <v/>
      </c>
      <c r="P743" s="73" t="str">
        <f t="shared" si="151"/>
        <v/>
      </c>
      <c r="Q743" s="73" t="str">
        <f t="shared" si="152"/>
        <v/>
      </c>
      <c r="R743" s="73" t="str">
        <f t="shared" si="153"/>
        <v/>
      </c>
      <c r="S743" s="64" t="str">
        <f t="shared" si="159"/>
        <v/>
      </c>
      <c r="T743" s="107" t="str">
        <f t="shared" si="154"/>
        <v/>
      </c>
      <c r="U743" s="74" t="str">
        <f t="shared" si="155"/>
        <v/>
      </c>
      <c r="V743" s="74"/>
      <c r="W743" s="74"/>
      <c r="Z743" s="61">
        <f t="shared" si="156"/>
        <v>0</v>
      </c>
    </row>
    <row r="744" spans="2:26" ht="31.9" customHeight="1" x14ac:dyDescent="0.25">
      <c r="B744" s="61">
        <f t="shared" si="148"/>
        <v>0</v>
      </c>
      <c r="C744" s="61" t="str">
        <f t="shared" si="160"/>
        <v/>
      </c>
      <c r="D744" s="61">
        <v>730</v>
      </c>
      <c r="E744" s="61" t="str">
        <f>IF(ISNUMBER(SMALL(Order_Form!$D:$D,1+($D744))),(VLOOKUP(SMALL(Order_Form!$D:$D,1+($D744)),Order_Form!$C:$Q,3,FALSE)),"")</f>
        <v/>
      </c>
      <c r="G744" s="64" t="str">
        <f>IFERROR(IF(E744=2,$AF$1,IF(AND(ISNUMBER(SMALL(Order_Form!$D:$D,1+($D744))),VLOOKUP(SMALL(Order_Form!$D:$D,1+($D744)),Order_Form!$C:$Q,6,FALSE)&gt;0),(VLOOKUP(SMALL(Order_Form!$D:$D,1+($D744)),Order_Form!$C:$Q,6,FALSE)),"")),"")</f>
        <v/>
      </c>
      <c r="H744" s="68" t="str">
        <f>IF(ISNUMBER(SMALL(Order_Form!$D:$D,1+($D744))),(VLOOKUP(SMALL(Order_Form!$D:$D,1+($D744)),Order_Form!$C:$Q,7,FALSE)),"")</f>
        <v/>
      </c>
      <c r="I744" s="61"/>
      <c r="J744" s="61"/>
      <c r="K744" s="61"/>
      <c r="L744" s="73" t="str">
        <f t="shared" si="157"/>
        <v/>
      </c>
      <c r="M744" s="64" t="str">
        <f t="shared" si="158"/>
        <v/>
      </c>
      <c r="N744" s="73" t="str">
        <f t="shared" si="149"/>
        <v/>
      </c>
      <c r="O744" s="73" t="str">
        <f t="shared" si="150"/>
        <v/>
      </c>
      <c r="P744" s="73" t="str">
        <f t="shared" si="151"/>
        <v/>
      </c>
      <c r="Q744" s="73" t="str">
        <f t="shared" si="152"/>
        <v/>
      </c>
      <c r="R744" s="73" t="str">
        <f t="shared" si="153"/>
        <v/>
      </c>
      <c r="S744" s="64" t="str">
        <f t="shared" si="159"/>
        <v/>
      </c>
      <c r="T744" s="107" t="str">
        <f t="shared" si="154"/>
        <v/>
      </c>
      <c r="U744" s="74" t="str">
        <f t="shared" si="155"/>
        <v/>
      </c>
      <c r="V744" s="74"/>
      <c r="W744" s="74"/>
      <c r="Z744" s="61">
        <f t="shared" si="156"/>
        <v>0</v>
      </c>
    </row>
    <row r="745" spans="2:26" ht="31.9" customHeight="1" x14ac:dyDescent="0.25">
      <c r="B745" s="61">
        <f t="shared" si="148"/>
        <v>0</v>
      </c>
      <c r="C745" s="61" t="str">
        <f t="shared" si="160"/>
        <v/>
      </c>
      <c r="D745" s="61">
        <v>731</v>
      </c>
      <c r="E745" s="61" t="str">
        <f>IF(ISNUMBER(SMALL(Order_Form!$D:$D,1+($D745))),(VLOOKUP(SMALL(Order_Form!$D:$D,1+($D745)),Order_Form!$C:$Q,3,FALSE)),"")</f>
        <v/>
      </c>
      <c r="G745" s="64" t="str">
        <f>IFERROR(IF(E745=2,$AF$1,IF(AND(ISNUMBER(SMALL(Order_Form!$D:$D,1+($D745))),VLOOKUP(SMALL(Order_Form!$D:$D,1+($D745)),Order_Form!$C:$Q,6,FALSE)&gt;0),(VLOOKUP(SMALL(Order_Form!$D:$D,1+($D745)),Order_Form!$C:$Q,6,FALSE)),"")),"")</f>
        <v/>
      </c>
      <c r="H745" s="68" t="str">
        <f>IF(ISNUMBER(SMALL(Order_Form!$D:$D,1+($D745))),(VLOOKUP(SMALL(Order_Form!$D:$D,1+($D745)),Order_Form!$C:$Q,7,FALSE)),"")</f>
        <v/>
      </c>
      <c r="I745" s="61"/>
      <c r="J745" s="61"/>
      <c r="K745" s="61"/>
      <c r="L745" s="73" t="str">
        <f t="shared" si="157"/>
        <v/>
      </c>
      <c r="M745" s="64" t="str">
        <f t="shared" si="158"/>
        <v/>
      </c>
      <c r="N745" s="73" t="str">
        <f t="shared" si="149"/>
        <v/>
      </c>
      <c r="O745" s="73" t="str">
        <f t="shared" si="150"/>
        <v/>
      </c>
      <c r="P745" s="73" t="str">
        <f t="shared" si="151"/>
        <v/>
      </c>
      <c r="Q745" s="73" t="str">
        <f t="shared" si="152"/>
        <v/>
      </c>
      <c r="R745" s="73" t="str">
        <f t="shared" si="153"/>
        <v/>
      </c>
      <c r="S745" s="64" t="str">
        <f t="shared" si="159"/>
        <v/>
      </c>
      <c r="T745" s="107" t="str">
        <f t="shared" si="154"/>
        <v/>
      </c>
      <c r="U745" s="74" t="str">
        <f t="shared" si="155"/>
        <v/>
      </c>
      <c r="V745" s="74"/>
      <c r="W745" s="74"/>
      <c r="Z745" s="61">
        <f t="shared" si="156"/>
        <v>0</v>
      </c>
    </row>
    <row r="746" spans="2:26" ht="31.9" customHeight="1" x14ac:dyDescent="0.25">
      <c r="B746" s="61">
        <f t="shared" si="148"/>
        <v>0</v>
      </c>
      <c r="C746" s="61" t="str">
        <f t="shared" si="160"/>
        <v/>
      </c>
      <c r="D746" s="61">
        <v>732</v>
      </c>
      <c r="E746" s="61" t="str">
        <f>IF(ISNUMBER(SMALL(Order_Form!$D:$D,1+($D746))),(VLOOKUP(SMALL(Order_Form!$D:$D,1+($D746)),Order_Form!$C:$Q,3,FALSE)),"")</f>
        <v/>
      </c>
      <c r="G746" s="64" t="str">
        <f>IFERROR(IF(E746=2,$AF$1,IF(AND(ISNUMBER(SMALL(Order_Form!$D:$D,1+($D746))),VLOOKUP(SMALL(Order_Form!$D:$D,1+($D746)),Order_Form!$C:$Q,6,FALSE)&gt;0),(VLOOKUP(SMALL(Order_Form!$D:$D,1+($D746)),Order_Form!$C:$Q,6,FALSE)),"")),"")</f>
        <v/>
      </c>
      <c r="H746" s="68" t="str">
        <f>IF(ISNUMBER(SMALL(Order_Form!$D:$D,1+($D746))),(VLOOKUP(SMALL(Order_Form!$D:$D,1+($D746)),Order_Form!$C:$Q,7,FALSE)),"")</f>
        <v/>
      </c>
      <c r="I746" s="61"/>
      <c r="J746" s="61"/>
      <c r="K746" s="61"/>
      <c r="L746" s="73" t="str">
        <f t="shared" si="157"/>
        <v/>
      </c>
      <c r="M746" s="64" t="str">
        <f t="shared" si="158"/>
        <v/>
      </c>
      <c r="N746" s="73" t="str">
        <f t="shared" si="149"/>
        <v/>
      </c>
      <c r="O746" s="73" t="str">
        <f t="shared" si="150"/>
        <v/>
      </c>
      <c r="P746" s="73" t="str">
        <f t="shared" si="151"/>
        <v/>
      </c>
      <c r="Q746" s="73" t="str">
        <f t="shared" si="152"/>
        <v/>
      </c>
      <c r="R746" s="73" t="str">
        <f t="shared" si="153"/>
        <v/>
      </c>
      <c r="S746" s="64" t="str">
        <f t="shared" si="159"/>
        <v/>
      </c>
      <c r="T746" s="107" t="str">
        <f t="shared" si="154"/>
        <v/>
      </c>
      <c r="U746" s="74" t="str">
        <f t="shared" si="155"/>
        <v/>
      </c>
      <c r="V746" s="74"/>
      <c r="W746" s="74"/>
      <c r="Z746" s="61">
        <f t="shared" si="156"/>
        <v>0</v>
      </c>
    </row>
    <row r="747" spans="2:26" ht="31.9" customHeight="1" x14ac:dyDescent="0.25">
      <c r="B747" s="61">
        <f t="shared" si="148"/>
        <v>0</v>
      </c>
      <c r="C747" s="61" t="str">
        <f t="shared" si="160"/>
        <v/>
      </c>
      <c r="D747" s="61">
        <v>733</v>
      </c>
      <c r="E747" s="61" t="str">
        <f>IF(ISNUMBER(SMALL(Order_Form!$D:$D,1+($D747))),(VLOOKUP(SMALL(Order_Form!$D:$D,1+($D747)),Order_Form!$C:$Q,3,FALSE)),"")</f>
        <v/>
      </c>
      <c r="G747" s="64" t="str">
        <f>IFERROR(IF(E747=2,$AF$1,IF(AND(ISNUMBER(SMALL(Order_Form!$D:$D,1+($D747))),VLOOKUP(SMALL(Order_Form!$D:$D,1+($D747)),Order_Form!$C:$Q,6,FALSE)&gt;0),(VLOOKUP(SMALL(Order_Form!$D:$D,1+($D747)),Order_Form!$C:$Q,6,FALSE)),"")),"")</f>
        <v/>
      </c>
      <c r="H747" s="68" t="str">
        <f>IF(ISNUMBER(SMALL(Order_Form!$D:$D,1+($D747))),(VLOOKUP(SMALL(Order_Form!$D:$D,1+($D747)),Order_Form!$C:$Q,7,FALSE)),"")</f>
        <v/>
      </c>
      <c r="I747" s="61"/>
      <c r="J747" s="61"/>
      <c r="K747" s="61"/>
      <c r="L747" s="73" t="str">
        <f t="shared" si="157"/>
        <v/>
      </c>
      <c r="M747" s="64" t="str">
        <f t="shared" si="158"/>
        <v/>
      </c>
      <c r="N747" s="73" t="str">
        <f t="shared" si="149"/>
        <v/>
      </c>
      <c r="O747" s="73" t="str">
        <f t="shared" si="150"/>
        <v/>
      </c>
      <c r="P747" s="73" t="str">
        <f t="shared" si="151"/>
        <v/>
      </c>
      <c r="Q747" s="73" t="str">
        <f t="shared" si="152"/>
        <v/>
      </c>
      <c r="R747" s="73" t="str">
        <f t="shared" si="153"/>
        <v/>
      </c>
      <c r="S747" s="64" t="str">
        <f t="shared" si="159"/>
        <v/>
      </c>
      <c r="T747" s="107" t="str">
        <f t="shared" si="154"/>
        <v/>
      </c>
      <c r="U747" s="74" t="str">
        <f t="shared" si="155"/>
        <v/>
      </c>
      <c r="V747" s="74"/>
      <c r="W747" s="74"/>
      <c r="Z747" s="61">
        <f t="shared" si="156"/>
        <v>0</v>
      </c>
    </row>
    <row r="748" spans="2:26" ht="31.9" customHeight="1" x14ac:dyDescent="0.25">
      <c r="B748" s="61">
        <f t="shared" si="148"/>
        <v>0</v>
      </c>
      <c r="C748" s="61" t="str">
        <f t="shared" si="160"/>
        <v/>
      </c>
      <c r="D748" s="61">
        <v>734</v>
      </c>
      <c r="E748" s="61" t="str">
        <f>IF(ISNUMBER(SMALL(Order_Form!$D:$D,1+($D748))),(VLOOKUP(SMALL(Order_Form!$D:$D,1+($D748)),Order_Form!$C:$Q,3,FALSE)),"")</f>
        <v/>
      </c>
      <c r="G748" s="64" t="str">
        <f>IFERROR(IF(E748=2,$AF$1,IF(AND(ISNUMBER(SMALL(Order_Form!$D:$D,1+($D748))),VLOOKUP(SMALL(Order_Form!$D:$D,1+($D748)),Order_Form!$C:$Q,6,FALSE)&gt;0),(VLOOKUP(SMALL(Order_Form!$D:$D,1+($D748)),Order_Form!$C:$Q,6,FALSE)),"")),"")</f>
        <v/>
      </c>
      <c r="H748" s="68" t="str">
        <f>IF(ISNUMBER(SMALL(Order_Form!$D:$D,1+($D748))),(VLOOKUP(SMALL(Order_Form!$D:$D,1+($D748)),Order_Form!$C:$Q,7,FALSE)),"")</f>
        <v/>
      </c>
      <c r="I748" s="61"/>
      <c r="J748" s="61"/>
      <c r="K748" s="61"/>
      <c r="L748" s="73" t="str">
        <f t="shared" si="157"/>
        <v/>
      </c>
      <c r="M748" s="64" t="str">
        <f t="shared" si="158"/>
        <v/>
      </c>
      <c r="N748" s="73" t="str">
        <f t="shared" si="149"/>
        <v/>
      </c>
      <c r="O748" s="73" t="str">
        <f t="shared" si="150"/>
        <v/>
      </c>
      <c r="P748" s="73" t="str">
        <f t="shared" si="151"/>
        <v/>
      </c>
      <c r="Q748" s="73" t="str">
        <f t="shared" si="152"/>
        <v/>
      </c>
      <c r="R748" s="73" t="str">
        <f t="shared" si="153"/>
        <v/>
      </c>
      <c r="S748" s="64" t="str">
        <f t="shared" si="159"/>
        <v/>
      </c>
      <c r="T748" s="107" t="str">
        <f t="shared" si="154"/>
        <v/>
      </c>
      <c r="U748" s="74" t="str">
        <f t="shared" si="155"/>
        <v/>
      </c>
      <c r="V748" s="74"/>
      <c r="W748" s="74"/>
      <c r="Z748" s="61">
        <f t="shared" si="156"/>
        <v>0</v>
      </c>
    </row>
    <row r="749" spans="2:26" ht="31.9" customHeight="1" x14ac:dyDescent="0.25">
      <c r="B749" s="61">
        <f t="shared" si="148"/>
        <v>0</v>
      </c>
      <c r="C749" s="61" t="str">
        <f t="shared" si="160"/>
        <v/>
      </c>
      <c r="D749" s="61">
        <v>735</v>
      </c>
      <c r="E749" s="61" t="str">
        <f>IF(ISNUMBER(SMALL(Order_Form!$D:$D,1+($D749))),(VLOOKUP(SMALL(Order_Form!$D:$D,1+($D749)),Order_Form!$C:$Q,3,FALSE)),"")</f>
        <v/>
      </c>
      <c r="G749" s="64" t="str">
        <f>IFERROR(IF(E749=2,$AF$1,IF(AND(ISNUMBER(SMALL(Order_Form!$D:$D,1+($D749))),VLOOKUP(SMALL(Order_Form!$D:$D,1+($D749)),Order_Form!$C:$Q,6,FALSE)&gt;0),(VLOOKUP(SMALL(Order_Form!$D:$D,1+($D749)),Order_Form!$C:$Q,6,FALSE)),"")),"")</f>
        <v/>
      </c>
      <c r="H749" s="68" t="str">
        <f>IF(ISNUMBER(SMALL(Order_Form!$D:$D,1+($D749))),(VLOOKUP(SMALL(Order_Form!$D:$D,1+($D749)),Order_Form!$C:$Q,7,FALSE)),"")</f>
        <v/>
      </c>
      <c r="I749" s="61"/>
      <c r="J749" s="61"/>
      <c r="K749" s="61"/>
      <c r="L749" s="73" t="str">
        <f t="shared" si="157"/>
        <v/>
      </c>
      <c r="M749" s="64" t="str">
        <f t="shared" si="158"/>
        <v/>
      </c>
      <c r="N749" s="73" t="str">
        <f t="shared" si="149"/>
        <v/>
      </c>
      <c r="O749" s="73" t="str">
        <f t="shared" si="150"/>
        <v/>
      </c>
      <c r="P749" s="73" t="str">
        <f t="shared" si="151"/>
        <v/>
      </c>
      <c r="Q749" s="73" t="str">
        <f t="shared" si="152"/>
        <v/>
      </c>
      <c r="R749" s="73" t="str">
        <f t="shared" si="153"/>
        <v/>
      </c>
      <c r="S749" s="64" t="str">
        <f t="shared" si="159"/>
        <v/>
      </c>
      <c r="T749" s="107" t="str">
        <f t="shared" si="154"/>
        <v/>
      </c>
      <c r="U749" s="74" t="str">
        <f t="shared" si="155"/>
        <v/>
      </c>
      <c r="V749" s="74"/>
      <c r="W749" s="74"/>
      <c r="Z749" s="61">
        <f t="shared" si="156"/>
        <v>0</v>
      </c>
    </row>
    <row r="750" spans="2:26" ht="31.9" customHeight="1" x14ac:dyDescent="0.25">
      <c r="B750" s="61">
        <f t="shared" si="148"/>
        <v>0</v>
      </c>
      <c r="C750" s="61" t="str">
        <f t="shared" si="160"/>
        <v/>
      </c>
      <c r="D750" s="61">
        <v>736</v>
      </c>
      <c r="E750" s="61" t="str">
        <f>IF(ISNUMBER(SMALL(Order_Form!$D:$D,1+($D750))),(VLOOKUP(SMALL(Order_Form!$D:$D,1+($D750)),Order_Form!$C:$Q,3,FALSE)),"")</f>
        <v/>
      </c>
      <c r="G750" s="64" t="str">
        <f>IFERROR(IF(E750=2,$AF$1,IF(AND(ISNUMBER(SMALL(Order_Form!$D:$D,1+($D750))),VLOOKUP(SMALL(Order_Form!$D:$D,1+($D750)),Order_Form!$C:$Q,6,FALSE)&gt;0),(VLOOKUP(SMALL(Order_Form!$D:$D,1+($D750)),Order_Form!$C:$Q,6,FALSE)),"")),"")</f>
        <v/>
      </c>
      <c r="H750" s="68" t="str">
        <f>IF(ISNUMBER(SMALL(Order_Form!$D:$D,1+($D750))),(VLOOKUP(SMALL(Order_Form!$D:$D,1+($D750)),Order_Form!$C:$Q,7,FALSE)),"")</f>
        <v/>
      </c>
      <c r="I750" s="61"/>
      <c r="J750" s="61"/>
      <c r="K750" s="61"/>
      <c r="L750" s="73" t="str">
        <f t="shared" si="157"/>
        <v/>
      </c>
      <c r="M750" s="64" t="str">
        <f t="shared" si="158"/>
        <v/>
      </c>
      <c r="N750" s="73" t="str">
        <f t="shared" si="149"/>
        <v/>
      </c>
      <c r="O750" s="73" t="str">
        <f t="shared" si="150"/>
        <v/>
      </c>
      <c r="P750" s="73" t="str">
        <f t="shared" si="151"/>
        <v/>
      </c>
      <c r="Q750" s="73" t="str">
        <f t="shared" si="152"/>
        <v/>
      </c>
      <c r="R750" s="73" t="str">
        <f t="shared" si="153"/>
        <v/>
      </c>
      <c r="S750" s="64" t="str">
        <f t="shared" si="159"/>
        <v/>
      </c>
      <c r="T750" s="107" t="str">
        <f t="shared" si="154"/>
        <v/>
      </c>
      <c r="U750" s="74" t="str">
        <f t="shared" si="155"/>
        <v/>
      </c>
      <c r="V750" s="74"/>
      <c r="W750" s="74"/>
      <c r="Z750" s="61">
        <f t="shared" si="156"/>
        <v>0</v>
      </c>
    </row>
    <row r="751" spans="2:26" ht="31.9" customHeight="1" x14ac:dyDescent="0.25">
      <c r="B751" s="61">
        <f t="shared" si="148"/>
        <v>0</v>
      </c>
      <c r="C751" s="61" t="str">
        <f t="shared" si="160"/>
        <v/>
      </c>
      <c r="D751" s="61">
        <v>737</v>
      </c>
      <c r="E751" s="61" t="str">
        <f>IF(ISNUMBER(SMALL(Order_Form!$D:$D,1+($D751))),(VLOOKUP(SMALL(Order_Form!$D:$D,1+($D751)),Order_Form!$C:$Q,3,FALSE)),"")</f>
        <v/>
      </c>
      <c r="G751" s="64" t="str">
        <f>IFERROR(IF(E751=2,$AF$1,IF(AND(ISNUMBER(SMALL(Order_Form!$D:$D,1+($D751))),VLOOKUP(SMALL(Order_Form!$D:$D,1+($D751)),Order_Form!$C:$Q,6,FALSE)&gt;0),(VLOOKUP(SMALL(Order_Form!$D:$D,1+($D751)),Order_Form!$C:$Q,6,FALSE)),"")),"")</f>
        <v/>
      </c>
      <c r="H751" s="68" t="str">
        <f>IF(ISNUMBER(SMALL(Order_Form!$D:$D,1+($D751))),(VLOOKUP(SMALL(Order_Form!$D:$D,1+($D751)),Order_Form!$C:$Q,7,FALSE)),"")</f>
        <v/>
      </c>
      <c r="I751" s="61"/>
      <c r="J751" s="61"/>
      <c r="K751" s="61"/>
      <c r="L751" s="73" t="str">
        <f t="shared" si="157"/>
        <v/>
      </c>
      <c r="M751" s="64" t="str">
        <f t="shared" si="158"/>
        <v/>
      </c>
      <c r="N751" s="73" t="str">
        <f t="shared" si="149"/>
        <v/>
      </c>
      <c r="O751" s="73" t="str">
        <f t="shared" si="150"/>
        <v/>
      </c>
      <c r="P751" s="73" t="str">
        <f t="shared" si="151"/>
        <v/>
      </c>
      <c r="Q751" s="73" t="str">
        <f t="shared" si="152"/>
        <v/>
      </c>
      <c r="R751" s="73" t="str">
        <f t="shared" si="153"/>
        <v/>
      </c>
      <c r="S751" s="64" t="str">
        <f t="shared" si="159"/>
        <v/>
      </c>
      <c r="T751" s="107" t="str">
        <f t="shared" si="154"/>
        <v/>
      </c>
      <c r="U751" s="74" t="str">
        <f t="shared" si="155"/>
        <v/>
      </c>
      <c r="V751" s="74"/>
      <c r="W751" s="74"/>
      <c r="Z751" s="61">
        <f t="shared" si="156"/>
        <v>0</v>
      </c>
    </row>
    <row r="752" spans="2:26" ht="31.9" customHeight="1" x14ac:dyDescent="0.25">
      <c r="B752" s="61">
        <f t="shared" si="148"/>
        <v>0</v>
      </c>
      <c r="C752" s="61" t="str">
        <f t="shared" si="160"/>
        <v/>
      </c>
      <c r="D752" s="61">
        <v>738</v>
      </c>
      <c r="E752" s="61" t="str">
        <f>IF(ISNUMBER(SMALL(Order_Form!$D:$D,1+($D752))),(VLOOKUP(SMALL(Order_Form!$D:$D,1+($D752)),Order_Form!$C:$Q,3,FALSE)),"")</f>
        <v/>
      </c>
      <c r="G752" s="64" t="str">
        <f>IFERROR(IF(E752=2,$AF$1,IF(AND(ISNUMBER(SMALL(Order_Form!$D:$D,1+($D752))),VLOOKUP(SMALL(Order_Form!$D:$D,1+($D752)),Order_Form!$C:$Q,6,FALSE)&gt;0),(VLOOKUP(SMALL(Order_Form!$D:$D,1+($D752)),Order_Form!$C:$Q,6,FALSE)),"")),"")</f>
        <v/>
      </c>
      <c r="H752" s="68" t="str">
        <f>IF(ISNUMBER(SMALL(Order_Form!$D:$D,1+($D752))),(VLOOKUP(SMALL(Order_Form!$D:$D,1+($D752)),Order_Form!$C:$Q,7,FALSE)),"")</f>
        <v/>
      </c>
      <c r="I752" s="61"/>
      <c r="J752" s="61"/>
      <c r="K752" s="61"/>
      <c r="L752" s="73" t="str">
        <f t="shared" si="157"/>
        <v/>
      </c>
      <c r="M752" s="64" t="str">
        <f t="shared" si="158"/>
        <v/>
      </c>
      <c r="N752" s="73" t="str">
        <f t="shared" si="149"/>
        <v/>
      </c>
      <c r="O752" s="73" t="str">
        <f t="shared" si="150"/>
        <v/>
      </c>
      <c r="P752" s="73" t="str">
        <f t="shared" si="151"/>
        <v/>
      </c>
      <c r="Q752" s="73" t="str">
        <f t="shared" si="152"/>
        <v/>
      </c>
      <c r="R752" s="73" t="str">
        <f t="shared" si="153"/>
        <v/>
      </c>
      <c r="S752" s="64" t="str">
        <f t="shared" si="159"/>
        <v/>
      </c>
      <c r="T752" s="107" t="str">
        <f t="shared" si="154"/>
        <v/>
      </c>
      <c r="U752" s="74" t="str">
        <f t="shared" si="155"/>
        <v/>
      </c>
      <c r="V752" s="74"/>
      <c r="W752" s="74"/>
      <c r="Z752" s="61">
        <f t="shared" si="156"/>
        <v>0</v>
      </c>
    </row>
    <row r="753" spans="2:26" ht="31.9" customHeight="1" x14ac:dyDescent="0.25">
      <c r="B753" s="61">
        <f t="shared" si="148"/>
        <v>0</v>
      </c>
      <c r="C753" s="61" t="str">
        <f t="shared" si="160"/>
        <v/>
      </c>
      <c r="D753" s="61">
        <v>739</v>
      </c>
      <c r="E753" s="61" t="str">
        <f>IF(ISNUMBER(SMALL(Order_Form!$D:$D,1+($D753))),(VLOOKUP(SMALL(Order_Form!$D:$D,1+($D753)),Order_Form!$C:$Q,3,FALSE)),"")</f>
        <v/>
      </c>
      <c r="G753" s="64" t="str">
        <f>IFERROR(IF(E753=2,$AF$1,IF(AND(ISNUMBER(SMALL(Order_Form!$D:$D,1+($D753))),VLOOKUP(SMALL(Order_Form!$D:$D,1+($D753)),Order_Form!$C:$Q,6,FALSE)&gt;0),(VLOOKUP(SMALL(Order_Form!$D:$D,1+($D753)),Order_Form!$C:$Q,6,FALSE)),"")),"")</f>
        <v/>
      </c>
      <c r="H753" s="68" t="str">
        <f>IF(ISNUMBER(SMALL(Order_Form!$D:$D,1+($D753))),(VLOOKUP(SMALL(Order_Form!$D:$D,1+($D753)),Order_Form!$C:$Q,7,FALSE)),"")</f>
        <v/>
      </c>
      <c r="I753" s="61"/>
      <c r="J753" s="61"/>
      <c r="K753" s="61"/>
      <c r="L753" s="73" t="str">
        <f t="shared" si="157"/>
        <v/>
      </c>
      <c r="M753" s="64" t="str">
        <f t="shared" si="158"/>
        <v/>
      </c>
      <c r="N753" s="73" t="str">
        <f t="shared" si="149"/>
        <v/>
      </c>
      <c r="O753" s="73" t="str">
        <f t="shared" si="150"/>
        <v/>
      </c>
      <c r="P753" s="73" t="str">
        <f t="shared" si="151"/>
        <v/>
      </c>
      <c r="Q753" s="73" t="str">
        <f t="shared" si="152"/>
        <v/>
      </c>
      <c r="R753" s="73" t="str">
        <f t="shared" si="153"/>
        <v/>
      </c>
      <c r="S753" s="64" t="str">
        <f t="shared" si="159"/>
        <v/>
      </c>
      <c r="T753" s="107" t="str">
        <f t="shared" si="154"/>
        <v/>
      </c>
      <c r="U753" s="74" t="str">
        <f t="shared" si="155"/>
        <v/>
      </c>
      <c r="V753" s="74"/>
      <c r="W753" s="74"/>
      <c r="Z753" s="61">
        <f t="shared" si="156"/>
        <v>0</v>
      </c>
    </row>
    <row r="754" spans="2:26" ht="31.9" customHeight="1" x14ac:dyDescent="0.25">
      <c r="B754" s="61">
        <f t="shared" si="148"/>
        <v>0</v>
      </c>
      <c r="C754" s="61" t="str">
        <f t="shared" si="160"/>
        <v/>
      </c>
      <c r="D754" s="61">
        <v>740</v>
      </c>
      <c r="E754" s="61" t="str">
        <f>IF(ISNUMBER(SMALL(Order_Form!$D:$D,1+($D754))),(VLOOKUP(SMALL(Order_Form!$D:$D,1+($D754)),Order_Form!$C:$Q,3,FALSE)),"")</f>
        <v/>
      </c>
      <c r="G754" s="64" t="str">
        <f>IFERROR(IF(E754=2,$AF$1,IF(AND(ISNUMBER(SMALL(Order_Form!$D:$D,1+($D754))),VLOOKUP(SMALL(Order_Form!$D:$D,1+($D754)),Order_Form!$C:$Q,6,FALSE)&gt;0),(VLOOKUP(SMALL(Order_Form!$D:$D,1+($D754)),Order_Form!$C:$Q,6,FALSE)),"")),"")</f>
        <v/>
      </c>
      <c r="H754" s="68" t="str">
        <f>IF(ISNUMBER(SMALL(Order_Form!$D:$D,1+($D754))),(VLOOKUP(SMALL(Order_Form!$D:$D,1+($D754)),Order_Form!$C:$Q,7,FALSE)),"")</f>
        <v/>
      </c>
      <c r="I754" s="61"/>
      <c r="J754" s="61"/>
      <c r="K754" s="61"/>
      <c r="L754" s="73" t="str">
        <f t="shared" si="157"/>
        <v/>
      </c>
      <c r="M754" s="64" t="str">
        <f t="shared" si="158"/>
        <v/>
      </c>
      <c r="N754" s="73" t="str">
        <f t="shared" si="149"/>
        <v/>
      </c>
      <c r="O754" s="73" t="str">
        <f t="shared" si="150"/>
        <v/>
      </c>
      <c r="P754" s="73" t="str">
        <f t="shared" si="151"/>
        <v/>
      </c>
      <c r="Q754" s="73" t="str">
        <f t="shared" si="152"/>
        <v/>
      </c>
      <c r="R754" s="73" t="str">
        <f t="shared" si="153"/>
        <v/>
      </c>
      <c r="S754" s="64" t="str">
        <f t="shared" si="159"/>
        <v/>
      </c>
      <c r="T754" s="107" t="str">
        <f t="shared" si="154"/>
        <v/>
      </c>
      <c r="U754" s="74" t="str">
        <f t="shared" si="155"/>
        <v/>
      </c>
      <c r="V754" s="74"/>
      <c r="W754" s="74"/>
      <c r="Z754" s="61">
        <f t="shared" si="156"/>
        <v>0</v>
      </c>
    </row>
    <row r="755" spans="2:26" ht="31.9" customHeight="1" x14ac:dyDescent="0.25">
      <c r="B755" s="61">
        <f t="shared" si="148"/>
        <v>0</v>
      </c>
      <c r="C755" s="61" t="str">
        <f t="shared" si="160"/>
        <v/>
      </c>
      <c r="D755" s="61">
        <v>741</v>
      </c>
      <c r="E755" s="61" t="str">
        <f>IF(ISNUMBER(SMALL(Order_Form!$D:$D,1+($D755))),(VLOOKUP(SMALL(Order_Form!$D:$D,1+($D755)),Order_Form!$C:$Q,3,FALSE)),"")</f>
        <v/>
      </c>
      <c r="G755" s="64" t="str">
        <f>IFERROR(IF(E755=2,$AF$1,IF(AND(ISNUMBER(SMALL(Order_Form!$D:$D,1+($D755))),VLOOKUP(SMALL(Order_Form!$D:$D,1+($D755)),Order_Form!$C:$Q,6,FALSE)&gt;0),(VLOOKUP(SMALL(Order_Form!$D:$D,1+($D755)),Order_Form!$C:$Q,6,FALSE)),"")),"")</f>
        <v/>
      </c>
      <c r="H755" s="68" t="str">
        <f>IF(ISNUMBER(SMALL(Order_Form!$D:$D,1+($D755))),(VLOOKUP(SMALL(Order_Form!$D:$D,1+($D755)),Order_Form!$C:$Q,7,FALSE)),"")</f>
        <v/>
      </c>
      <c r="I755" s="61"/>
      <c r="J755" s="61"/>
      <c r="K755" s="61"/>
      <c r="L755" s="73" t="str">
        <f t="shared" si="157"/>
        <v/>
      </c>
      <c r="M755" s="64" t="str">
        <f t="shared" si="158"/>
        <v/>
      </c>
      <c r="N755" s="73" t="str">
        <f t="shared" si="149"/>
        <v/>
      </c>
      <c r="O755" s="73" t="str">
        <f t="shared" si="150"/>
        <v/>
      </c>
      <c r="P755" s="73" t="str">
        <f t="shared" si="151"/>
        <v/>
      </c>
      <c r="Q755" s="73" t="str">
        <f t="shared" si="152"/>
        <v/>
      </c>
      <c r="R755" s="73" t="str">
        <f t="shared" si="153"/>
        <v/>
      </c>
      <c r="S755" s="64" t="str">
        <f t="shared" si="159"/>
        <v/>
      </c>
      <c r="T755" s="107" t="str">
        <f t="shared" si="154"/>
        <v/>
      </c>
      <c r="U755" s="74" t="str">
        <f t="shared" si="155"/>
        <v/>
      </c>
      <c r="V755" s="74"/>
      <c r="W755" s="74"/>
      <c r="Z755" s="61">
        <f t="shared" si="156"/>
        <v>0</v>
      </c>
    </row>
    <row r="756" spans="2:26" ht="31.9" customHeight="1" x14ac:dyDescent="0.25">
      <c r="B756" s="61">
        <f t="shared" si="148"/>
        <v>0</v>
      </c>
      <c r="C756" s="61" t="str">
        <f t="shared" si="160"/>
        <v/>
      </c>
      <c r="D756" s="61">
        <v>742</v>
      </c>
      <c r="E756" s="61" t="str">
        <f>IF(ISNUMBER(SMALL(Order_Form!$D:$D,1+($D756))),(VLOOKUP(SMALL(Order_Form!$D:$D,1+($D756)),Order_Form!$C:$Q,3,FALSE)),"")</f>
        <v/>
      </c>
      <c r="G756" s="64" t="str">
        <f>IFERROR(IF(E756=2,$AF$1,IF(AND(ISNUMBER(SMALL(Order_Form!$D:$D,1+($D756))),VLOOKUP(SMALL(Order_Form!$D:$D,1+($D756)),Order_Form!$C:$Q,6,FALSE)&gt;0),(VLOOKUP(SMALL(Order_Form!$D:$D,1+($D756)),Order_Form!$C:$Q,6,FALSE)),"")),"")</f>
        <v/>
      </c>
      <c r="H756" s="68" t="str">
        <f>IF(ISNUMBER(SMALL(Order_Form!$D:$D,1+($D756))),(VLOOKUP(SMALL(Order_Form!$D:$D,1+($D756)),Order_Form!$C:$Q,7,FALSE)),"")</f>
        <v/>
      </c>
      <c r="I756" s="61"/>
      <c r="J756" s="61"/>
      <c r="K756" s="61"/>
      <c r="L756" s="73" t="str">
        <f t="shared" si="157"/>
        <v/>
      </c>
      <c r="M756" s="64" t="str">
        <f t="shared" si="158"/>
        <v/>
      </c>
      <c r="N756" s="73" t="str">
        <f t="shared" si="149"/>
        <v/>
      </c>
      <c r="O756" s="73" t="str">
        <f t="shared" si="150"/>
        <v/>
      </c>
      <c r="P756" s="73" t="str">
        <f t="shared" si="151"/>
        <v/>
      </c>
      <c r="Q756" s="73" t="str">
        <f t="shared" si="152"/>
        <v/>
      </c>
      <c r="R756" s="73" t="str">
        <f t="shared" si="153"/>
        <v/>
      </c>
      <c r="S756" s="64" t="str">
        <f t="shared" si="159"/>
        <v/>
      </c>
      <c r="T756" s="107" t="str">
        <f t="shared" si="154"/>
        <v/>
      </c>
      <c r="U756" s="74" t="str">
        <f t="shared" si="155"/>
        <v/>
      </c>
      <c r="V756" s="74"/>
      <c r="W756" s="74"/>
      <c r="Z756" s="61">
        <f t="shared" si="156"/>
        <v>0</v>
      </c>
    </row>
    <row r="757" spans="2:26" ht="31.9" customHeight="1" x14ac:dyDescent="0.25">
      <c r="B757" s="61">
        <f t="shared" si="148"/>
        <v>0</v>
      </c>
      <c r="C757" s="61" t="str">
        <f t="shared" si="160"/>
        <v/>
      </c>
      <c r="D757" s="61">
        <v>743</v>
      </c>
      <c r="E757" s="61" t="str">
        <f>IF(ISNUMBER(SMALL(Order_Form!$D:$D,1+($D757))),(VLOOKUP(SMALL(Order_Form!$D:$D,1+($D757)),Order_Form!$C:$Q,3,FALSE)),"")</f>
        <v/>
      </c>
      <c r="G757" s="64" t="str">
        <f>IFERROR(IF(E757=2,$AF$1,IF(AND(ISNUMBER(SMALL(Order_Form!$D:$D,1+($D757))),VLOOKUP(SMALL(Order_Form!$D:$D,1+($D757)),Order_Form!$C:$Q,6,FALSE)&gt;0),(VLOOKUP(SMALL(Order_Form!$D:$D,1+($D757)),Order_Form!$C:$Q,6,FALSE)),"")),"")</f>
        <v/>
      </c>
      <c r="H757" s="68" t="str">
        <f>IF(ISNUMBER(SMALL(Order_Form!$D:$D,1+($D757))),(VLOOKUP(SMALL(Order_Form!$D:$D,1+($D757)),Order_Form!$C:$Q,7,FALSE)),"")</f>
        <v/>
      </c>
      <c r="I757" s="61"/>
      <c r="J757" s="61"/>
      <c r="K757" s="61"/>
      <c r="L757" s="73" t="str">
        <f t="shared" si="157"/>
        <v/>
      </c>
      <c r="M757" s="64" t="str">
        <f t="shared" si="158"/>
        <v/>
      </c>
      <c r="N757" s="73" t="str">
        <f t="shared" si="149"/>
        <v/>
      </c>
      <c r="O757" s="73" t="str">
        <f t="shared" si="150"/>
        <v/>
      </c>
      <c r="P757" s="73" t="str">
        <f t="shared" si="151"/>
        <v/>
      </c>
      <c r="Q757" s="73" t="str">
        <f t="shared" si="152"/>
        <v/>
      </c>
      <c r="R757" s="73" t="str">
        <f t="shared" si="153"/>
        <v/>
      </c>
      <c r="S757" s="64" t="str">
        <f t="shared" si="159"/>
        <v/>
      </c>
      <c r="T757" s="107" t="str">
        <f t="shared" si="154"/>
        <v/>
      </c>
      <c r="U757" s="74" t="str">
        <f t="shared" si="155"/>
        <v/>
      </c>
      <c r="V757" s="74"/>
      <c r="W757" s="74"/>
      <c r="Z757" s="61">
        <f t="shared" si="156"/>
        <v>0</v>
      </c>
    </row>
    <row r="758" spans="2:26" ht="31.9" customHeight="1" x14ac:dyDescent="0.25">
      <c r="B758" s="61">
        <f t="shared" si="148"/>
        <v>0</v>
      </c>
      <c r="C758" s="61" t="str">
        <f t="shared" si="160"/>
        <v/>
      </c>
      <c r="D758" s="61">
        <v>744</v>
      </c>
      <c r="E758" s="61" t="str">
        <f>IF(ISNUMBER(SMALL(Order_Form!$D:$D,1+($D758))),(VLOOKUP(SMALL(Order_Form!$D:$D,1+($D758)),Order_Form!$C:$Q,3,FALSE)),"")</f>
        <v/>
      </c>
      <c r="G758" s="64" t="str">
        <f>IFERROR(IF(E758=2,$AF$1,IF(AND(ISNUMBER(SMALL(Order_Form!$D:$D,1+($D758))),VLOOKUP(SMALL(Order_Form!$D:$D,1+($D758)),Order_Form!$C:$Q,6,FALSE)&gt;0),(VLOOKUP(SMALL(Order_Form!$D:$D,1+($D758)),Order_Form!$C:$Q,6,FALSE)),"")),"")</f>
        <v/>
      </c>
      <c r="H758" s="68" t="str">
        <f>IF(ISNUMBER(SMALL(Order_Form!$D:$D,1+($D758))),(VLOOKUP(SMALL(Order_Form!$D:$D,1+($D758)),Order_Form!$C:$Q,7,FALSE)),"")</f>
        <v/>
      </c>
      <c r="I758" s="61"/>
      <c r="J758" s="61"/>
      <c r="K758" s="61"/>
      <c r="L758" s="73" t="str">
        <f t="shared" si="157"/>
        <v/>
      </c>
      <c r="M758" s="64" t="str">
        <f t="shared" si="158"/>
        <v/>
      </c>
      <c r="N758" s="73" t="str">
        <f t="shared" si="149"/>
        <v/>
      </c>
      <c r="O758" s="73" t="str">
        <f t="shared" si="150"/>
        <v/>
      </c>
      <c r="P758" s="73" t="str">
        <f t="shared" si="151"/>
        <v/>
      </c>
      <c r="Q758" s="73" t="str">
        <f t="shared" si="152"/>
        <v/>
      </c>
      <c r="R758" s="73" t="str">
        <f t="shared" si="153"/>
        <v/>
      </c>
      <c r="S758" s="64" t="str">
        <f t="shared" si="159"/>
        <v/>
      </c>
      <c r="T758" s="107" t="str">
        <f t="shared" si="154"/>
        <v/>
      </c>
      <c r="U758" s="74" t="str">
        <f t="shared" si="155"/>
        <v/>
      </c>
      <c r="V758" s="74"/>
      <c r="W758" s="74"/>
      <c r="Z758" s="61">
        <f t="shared" si="156"/>
        <v>0</v>
      </c>
    </row>
    <row r="759" spans="2:26" ht="31.9" customHeight="1" x14ac:dyDescent="0.25">
      <c r="B759" s="61">
        <f t="shared" si="148"/>
        <v>0</v>
      </c>
      <c r="C759" s="61" t="str">
        <f t="shared" si="160"/>
        <v/>
      </c>
      <c r="D759" s="61">
        <v>745</v>
      </c>
      <c r="E759" s="61" t="str">
        <f>IF(ISNUMBER(SMALL(Order_Form!$D:$D,1+($D759))),(VLOOKUP(SMALL(Order_Form!$D:$D,1+($D759)),Order_Form!$C:$Q,3,FALSE)),"")</f>
        <v/>
      </c>
      <c r="G759" s="64" t="str">
        <f>IFERROR(IF(E759=2,$AF$1,IF(AND(ISNUMBER(SMALL(Order_Form!$D:$D,1+($D759))),VLOOKUP(SMALL(Order_Form!$D:$D,1+($D759)),Order_Form!$C:$Q,6,FALSE)&gt;0),(VLOOKUP(SMALL(Order_Form!$D:$D,1+($D759)),Order_Form!$C:$Q,6,FALSE)),"")),"")</f>
        <v/>
      </c>
      <c r="H759" s="68" t="str">
        <f>IF(ISNUMBER(SMALL(Order_Form!$D:$D,1+($D759))),(VLOOKUP(SMALL(Order_Form!$D:$D,1+($D759)),Order_Form!$C:$Q,7,FALSE)),"")</f>
        <v/>
      </c>
      <c r="I759" s="61"/>
      <c r="J759" s="61"/>
      <c r="K759" s="61"/>
      <c r="L759" s="73" t="str">
        <f t="shared" si="157"/>
        <v/>
      </c>
      <c r="M759" s="64" t="str">
        <f t="shared" si="158"/>
        <v/>
      </c>
      <c r="N759" s="73" t="str">
        <f t="shared" si="149"/>
        <v/>
      </c>
      <c r="O759" s="73" t="str">
        <f t="shared" si="150"/>
        <v/>
      </c>
      <c r="P759" s="73" t="str">
        <f t="shared" si="151"/>
        <v/>
      </c>
      <c r="Q759" s="73" t="str">
        <f t="shared" si="152"/>
        <v/>
      </c>
      <c r="R759" s="73" t="str">
        <f t="shared" si="153"/>
        <v/>
      </c>
      <c r="S759" s="64" t="str">
        <f t="shared" si="159"/>
        <v/>
      </c>
      <c r="T759" s="107" t="str">
        <f t="shared" si="154"/>
        <v/>
      </c>
      <c r="U759" s="74" t="str">
        <f t="shared" si="155"/>
        <v/>
      </c>
      <c r="V759" s="74"/>
      <c r="W759" s="74"/>
      <c r="Z759" s="61">
        <f t="shared" si="156"/>
        <v>0</v>
      </c>
    </row>
    <row r="760" spans="2:26" ht="31.9" customHeight="1" x14ac:dyDescent="0.25">
      <c r="B760" s="61">
        <f t="shared" si="148"/>
        <v>0</v>
      </c>
      <c r="C760" s="61" t="str">
        <f t="shared" si="160"/>
        <v/>
      </c>
      <c r="D760" s="61">
        <v>746</v>
      </c>
      <c r="E760" s="61" t="str">
        <f>IF(ISNUMBER(SMALL(Order_Form!$D:$D,1+($D760))),(VLOOKUP(SMALL(Order_Form!$D:$D,1+($D760)),Order_Form!$C:$Q,3,FALSE)),"")</f>
        <v/>
      </c>
      <c r="G760" s="64" t="str">
        <f>IFERROR(IF(E760=2,$AF$1,IF(AND(ISNUMBER(SMALL(Order_Form!$D:$D,1+($D760))),VLOOKUP(SMALL(Order_Form!$D:$D,1+($D760)),Order_Form!$C:$Q,6,FALSE)&gt;0),(VLOOKUP(SMALL(Order_Form!$D:$D,1+($D760)),Order_Form!$C:$Q,6,FALSE)),"")),"")</f>
        <v/>
      </c>
      <c r="H760" s="68" t="str">
        <f>IF(ISNUMBER(SMALL(Order_Form!$D:$D,1+($D760))),(VLOOKUP(SMALL(Order_Form!$D:$D,1+($D760)),Order_Form!$C:$Q,7,FALSE)),"")</f>
        <v/>
      </c>
      <c r="I760" s="61"/>
      <c r="J760" s="61"/>
      <c r="K760" s="61"/>
      <c r="L760" s="73" t="str">
        <f t="shared" si="157"/>
        <v/>
      </c>
      <c r="M760" s="64" t="str">
        <f t="shared" si="158"/>
        <v/>
      </c>
      <c r="N760" s="73" t="str">
        <f t="shared" si="149"/>
        <v/>
      </c>
      <c r="O760" s="73" t="str">
        <f t="shared" si="150"/>
        <v/>
      </c>
      <c r="P760" s="73" t="str">
        <f t="shared" si="151"/>
        <v/>
      </c>
      <c r="Q760" s="73" t="str">
        <f t="shared" si="152"/>
        <v/>
      </c>
      <c r="R760" s="73" t="str">
        <f t="shared" si="153"/>
        <v/>
      </c>
      <c r="S760" s="64" t="str">
        <f t="shared" si="159"/>
        <v/>
      </c>
      <c r="T760" s="107" t="str">
        <f t="shared" si="154"/>
        <v/>
      </c>
      <c r="U760" s="74" t="str">
        <f t="shared" si="155"/>
        <v/>
      </c>
      <c r="V760" s="74"/>
      <c r="W760" s="74"/>
      <c r="Z760" s="61">
        <f t="shared" si="156"/>
        <v>0</v>
      </c>
    </row>
    <row r="761" spans="2:26" ht="31.9" customHeight="1" x14ac:dyDescent="0.25">
      <c r="B761" s="61">
        <f t="shared" si="148"/>
        <v>0</v>
      </c>
      <c r="C761" s="61" t="str">
        <f t="shared" si="160"/>
        <v/>
      </c>
      <c r="D761" s="61">
        <v>747</v>
      </c>
      <c r="E761" s="61" t="str">
        <f>IF(ISNUMBER(SMALL(Order_Form!$D:$D,1+($D761))),(VLOOKUP(SMALL(Order_Form!$D:$D,1+($D761)),Order_Form!$C:$Q,3,FALSE)),"")</f>
        <v/>
      </c>
      <c r="G761" s="64" t="str">
        <f>IFERROR(IF(E761=2,$AF$1,IF(AND(ISNUMBER(SMALL(Order_Form!$D:$D,1+($D761))),VLOOKUP(SMALL(Order_Form!$D:$D,1+($D761)),Order_Form!$C:$Q,6,FALSE)&gt;0),(VLOOKUP(SMALL(Order_Form!$D:$D,1+($D761)),Order_Form!$C:$Q,6,FALSE)),"")),"")</f>
        <v/>
      </c>
      <c r="H761" s="68" t="str">
        <f>IF(ISNUMBER(SMALL(Order_Form!$D:$D,1+($D761))),(VLOOKUP(SMALL(Order_Form!$D:$D,1+($D761)),Order_Form!$C:$Q,7,FALSE)),"")</f>
        <v/>
      </c>
      <c r="I761" s="61"/>
      <c r="J761" s="61"/>
      <c r="K761" s="61"/>
      <c r="L761" s="73" t="str">
        <f t="shared" si="157"/>
        <v/>
      </c>
      <c r="M761" s="64" t="str">
        <f t="shared" si="158"/>
        <v/>
      </c>
      <c r="N761" s="73" t="str">
        <f t="shared" si="149"/>
        <v/>
      </c>
      <c r="O761" s="73" t="str">
        <f t="shared" si="150"/>
        <v/>
      </c>
      <c r="P761" s="73" t="str">
        <f t="shared" si="151"/>
        <v/>
      </c>
      <c r="Q761" s="73" t="str">
        <f t="shared" si="152"/>
        <v/>
      </c>
      <c r="R761" s="73" t="str">
        <f t="shared" si="153"/>
        <v/>
      </c>
      <c r="S761" s="64" t="str">
        <f t="shared" si="159"/>
        <v/>
      </c>
      <c r="T761" s="107" t="str">
        <f t="shared" si="154"/>
        <v/>
      </c>
      <c r="U761" s="74" t="str">
        <f t="shared" si="155"/>
        <v/>
      </c>
      <c r="V761" s="74"/>
      <c r="W761" s="74"/>
      <c r="Z761" s="61">
        <f t="shared" si="156"/>
        <v>0</v>
      </c>
    </row>
    <row r="762" spans="2:26" ht="31.9" customHeight="1" x14ac:dyDescent="0.25">
      <c r="B762" s="61">
        <f t="shared" si="148"/>
        <v>0</v>
      </c>
      <c r="C762" s="61" t="str">
        <f t="shared" si="160"/>
        <v/>
      </c>
      <c r="D762" s="61">
        <v>748</v>
      </c>
      <c r="E762" s="61" t="str">
        <f>IF(ISNUMBER(SMALL(Order_Form!$D:$D,1+($D762))),(VLOOKUP(SMALL(Order_Form!$D:$D,1+($D762)),Order_Form!$C:$Q,3,FALSE)),"")</f>
        <v/>
      </c>
      <c r="G762" s="64" t="str">
        <f>IFERROR(IF(E762=2,$AF$1,IF(AND(ISNUMBER(SMALL(Order_Form!$D:$D,1+($D762))),VLOOKUP(SMALL(Order_Form!$D:$D,1+($D762)),Order_Form!$C:$Q,6,FALSE)&gt;0),(VLOOKUP(SMALL(Order_Form!$D:$D,1+($D762)),Order_Form!$C:$Q,6,FALSE)),"")),"")</f>
        <v/>
      </c>
      <c r="H762" s="68" t="str">
        <f>IF(ISNUMBER(SMALL(Order_Form!$D:$D,1+($D762))),(VLOOKUP(SMALL(Order_Form!$D:$D,1+($D762)),Order_Form!$C:$Q,7,FALSE)),"")</f>
        <v/>
      </c>
      <c r="I762" s="61"/>
      <c r="J762" s="61"/>
      <c r="K762" s="61"/>
      <c r="L762" s="73" t="str">
        <f t="shared" si="157"/>
        <v/>
      </c>
      <c r="M762" s="64" t="str">
        <f t="shared" si="158"/>
        <v/>
      </c>
      <c r="N762" s="73" t="str">
        <f t="shared" si="149"/>
        <v/>
      </c>
      <c r="O762" s="73" t="str">
        <f t="shared" si="150"/>
        <v/>
      </c>
      <c r="P762" s="73" t="str">
        <f t="shared" si="151"/>
        <v/>
      </c>
      <c r="Q762" s="73" t="str">
        <f t="shared" si="152"/>
        <v/>
      </c>
      <c r="R762" s="73" t="str">
        <f t="shared" si="153"/>
        <v/>
      </c>
      <c r="S762" s="64" t="str">
        <f t="shared" si="159"/>
        <v/>
      </c>
      <c r="T762" s="107" t="str">
        <f t="shared" si="154"/>
        <v/>
      </c>
      <c r="U762" s="74" t="str">
        <f t="shared" si="155"/>
        <v/>
      </c>
      <c r="V762" s="74"/>
      <c r="W762" s="74"/>
      <c r="Z762" s="61">
        <f t="shared" si="156"/>
        <v>0</v>
      </c>
    </row>
    <row r="763" spans="2:26" ht="31.9" customHeight="1" x14ac:dyDescent="0.25">
      <c r="B763" s="61">
        <f t="shared" si="148"/>
        <v>0</v>
      </c>
      <c r="C763" s="61" t="str">
        <f t="shared" si="160"/>
        <v/>
      </c>
      <c r="D763" s="61">
        <v>749</v>
      </c>
      <c r="E763" s="61" t="str">
        <f>IF(ISNUMBER(SMALL(Order_Form!$D:$D,1+($D763))),(VLOOKUP(SMALL(Order_Form!$D:$D,1+($D763)),Order_Form!$C:$Q,3,FALSE)),"")</f>
        <v/>
      </c>
      <c r="G763" s="64" t="str">
        <f>IFERROR(IF(E763=2,$AF$1,IF(AND(ISNUMBER(SMALL(Order_Form!$D:$D,1+($D763))),VLOOKUP(SMALL(Order_Form!$D:$D,1+($D763)),Order_Form!$C:$Q,6,FALSE)&gt;0),(VLOOKUP(SMALL(Order_Form!$D:$D,1+($D763)),Order_Form!$C:$Q,6,FALSE)),"")),"")</f>
        <v/>
      </c>
      <c r="H763" s="68" t="str">
        <f>IF(ISNUMBER(SMALL(Order_Form!$D:$D,1+($D763))),(VLOOKUP(SMALL(Order_Form!$D:$D,1+($D763)),Order_Form!$C:$Q,7,FALSE)),"")</f>
        <v/>
      </c>
      <c r="I763" s="61"/>
      <c r="J763" s="61"/>
      <c r="K763" s="61"/>
      <c r="L763" s="73" t="str">
        <f t="shared" si="157"/>
        <v/>
      </c>
      <c r="M763" s="64" t="str">
        <f t="shared" si="158"/>
        <v/>
      </c>
      <c r="N763" s="73" t="str">
        <f t="shared" si="149"/>
        <v/>
      </c>
      <c r="O763" s="73" t="str">
        <f t="shared" si="150"/>
        <v/>
      </c>
      <c r="P763" s="73" t="str">
        <f t="shared" si="151"/>
        <v/>
      </c>
      <c r="Q763" s="73" t="str">
        <f t="shared" si="152"/>
        <v/>
      </c>
      <c r="R763" s="73" t="str">
        <f t="shared" si="153"/>
        <v/>
      </c>
      <c r="S763" s="64" t="str">
        <f t="shared" si="159"/>
        <v/>
      </c>
      <c r="T763" s="107" t="str">
        <f t="shared" si="154"/>
        <v/>
      </c>
      <c r="U763" s="74" t="str">
        <f t="shared" si="155"/>
        <v/>
      </c>
      <c r="V763" s="74"/>
      <c r="W763" s="74"/>
      <c r="Z763" s="61">
        <f t="shared" si="156"/>
        <v>0</v>
      </c>
    </row>
    <row r="764" spans="2:26" ht="31.9" customHeight="1" x14ac:dyDescent="0.25">
      <c r="B764" s="61">
        <f t="shared" si="148"/>
        <v>0</v>
      </c>
      <c r="C764" s="61" t="str">
        <f t="shared" si="160"/>
        <v/>
      </c>
      <c r="D764" s="61">
        <v>750</v>
      </c>
      <c r="E764" s="61" t="str">
        <f>IF(ISNUMBER(SMALL(Order_Form!$D:$D,1+($D764))),(VLOOKUP(SMALL(Order_Form!$D:$D,1+($D764)),Order_Form!$C:$Q,3,FALSE)),"")</f>
        <v/>
      </c>
      <c r="G764" s="64" t="str">
        <f>IFERROR(IF(E764=2,$AF$1,IF(AND(ISNUMBER(SMALL(Order_Form!$D:$D,1+($D764))),VLOOKUP(SMALL(Order_Form!$D:$D,1+($D764)),Order_Form!$C:$Q,6,FALSE)&gt;0),(VLOOKUP(SMALL(Order_Form!$D:$D,1+($D764)),Order_Form!$C:$Q,6,FALSE)),"")),"")</f>
        <v/>
      </c>
      <c r="H764" s="68" t="str">
        <f>IF(ISNUMBER(SMALL(Order_Form!$D:$D,1+($D764))),(VLOOKUP(SMALL(Order_Form!$D:$D,1+($D764)),Order_Form!$C:$Q,7,FALSE)),"")</f>
        <v/>
      </c>
      <c r="I764" s="61"/>
      <c r="J764" s="61"/>
      <c r="K764" s="61"/>
      <c r="L764" s="73" t="str">
        <f t="shared" si="157"/>
        <v/>
      </c>
      <c r="M764" s="64" t="str">
        <f t="shared" si="158"/>
        <v/>
      </c>
      <c r="N764" s="73" t="str">
        <f t="shared" si="149"/>
        <v/>
      </c>
      <c r="O764" s="73" t="str">
        <f t="shared" si="150"/>
        <v/>
      </c>
      <c r="P764" s="73" t="str">
        <f t="shared" si="151"/>
        <v/>
      </c>
      <c r="Q764" s="73" t="str">
        <f t="shared" si="152"/>
        <v/>
      </c>
      <c r="R764" s="73" t="str">
        <f t="shared" si="153"/>
        <v/>
      </c>
      <c r="S764" s="64" t="str">
        <f t="shared" si="159"/>
        <v/>
      </c>
      <c r="T764" s="107" t="str">
        <f t="shared" si="154"/>
        <v/>
      </c>
      <c r="U764" s="74" t="str">
        <f t="shared" si="155"/>
        <v/>
      </c>
      <c r="V764" s="74"/>
      <c r="W764" s="74"/>
      <c r="Z764" s="61">
        <f t="shared" si="156"/>
        <v>0</v>
      </c>
    </row>
    <row r="765" spans="2:26" ht="31.9" customHeight="1" x14ac:dyDescent="0.25">
      <c r="B765" s="61">
        <f t="shared" si="148"/>
        <v>0</v>
      </c>
      <c r="C765" s="61" t="str">
        <f t="shared" si="160"/>
        <v/>
      </c>
      <c r="D765" s="61">
        <v>751</v>
      </c>
      <c r="E765" s="61" t="str">
        <f>IF(ISNUMBER(SMALL(Order_Form!$D:$D,1+($D765))),(VLOOKUP(SMALL(Order_Form!$D:$D,1+($D765)),Order_Form!$C:$Q,3,FALSE)),"")</f>
        <v/>
      </c>
      <c r="G765" s="64" t="str">
        <f>IFERROR(IF(E765=2,$AF$1,IF(AND(ISNUMBER(SMALL(Order_Form!$D:$D,1+($D765))),VLOOKUP(SMALL(Order_Form!$D:$D,1+($D765)),Order_Form!$C:$Q,6,FALSE)&gt;0),(VLOOKUP(SMALL(Order_Form!$D:$D,1+($D765)),Order_Form!$C:$Q,6,FALSE)),"")),"")</f>
        <v/>
      </c>
      <c r="H765" s="68" t="str">
        <f>IF(ISNUMBER(SMALL(Order_Form!$D:$D,1+($D765))),(VLOOKUP(SMALL(Order_Form!$D:$D,1+($D765)),Order_Form!$C:$Q,7,FALSE)),"")</f>
        <v/>
      </c>
      <c r="I765" s="61"/>
      <c r="J765" s="61"/>
      <c r="K765" s="61"/>
      <c r="L765" s="73" t="str">
        <f t="shared" si="157"/>
        <v/>
      </c>
      <c r="M765" s="64" t="str">
        <f t="shared" si="158"/>
        <v/>
      </c>
      <c r="N765" s="73" t="str">
        <f t="shared" si="149"/>
        <v/>
      </c>
      <c r="O765" s="73" t="str">
        <f t="shared" si="150"/>
        <v/>
      </c>
      <c r="P765" s="73" t="str">
        <f t="shared" si="151"/>
        <v/>
      </c>
      <c r="Q765" s="73" t="str">
        <f t="shared" si="152"/>
        <v/>
      </c>
      <c r="R765" s="73" t="str">
        <f t="shared" si="153"/>
        <v/>
      </c>
      <c r="S765" s="64" t="str">
        <f t="shared" si="159"/>
        <v/>
      </c>
      <c r="T765" s="107" t="str">
        <f t="shared" si="154"/>
        <v/>
      </c>
      <c r="U765" s="74" t="str">
        <f t="shared" si="155"/>
        <v/>
      </c>
      <c r="V765" s="74"/>
      <c r="W765" s="74"/>
      <c r="Z765" s="61">
        <f t="shared" si="156"/>
        <v>0</v>
      </c>
    </row>
    <row r="766" spans="2:26" ht="31.9" customHeight="1" x14ac:dyDescent="0.25">
      <c r="B766" s="61">
        <f t="shared" si="148"/>
        <v>0</v>
      </c>
      <c r="C766" s="61" t="str">
        <f t="shared" si="160"/>
        <v/>
      </c>
      <c r="D766" s="61">
        <v>752</v>
      </c>
      <c r="E766" s="61" t="str">
        <f>IF(ISNUMBER(SMALL(Order_Form!$D:$D,1+($D766))),(VLOOKUP(SMALL(Order_Form!$D:$D,1+($D766)),Order_Form!$C:$Q,3,FALSE)),"")</f>
        <v/>
      </c>
      <c r="G766" s="64" t="str">
        <f>IFERROR(IF(E766=2,$AF$1,IF(AND(ISNUMBER(SMALL(Order_Form!$D:$D,1+($D766))),VLOOKUP(SMALL(Order_Form!$D:$D,1+($D766)),Order_Form!$C:$Q,6,FALSE)&gt;0),(VLOOKUP(SMALL(Order_Form!$D:$D,1+($D766)),Order_Form!$C:$Q,6,FALSE)),"")),"")</f>
        <v/>
      </c>
      <c r="H766" s="68" t="str">
        <f>IF(ISNUMBER(SMALL(Order_Form!$D:$D,1+($D766))),(VLOOKUP(SMALL(Order_Form!$D:$D,1+($D766)),Order_Form!$C:$Q,7,FALSE)),"")</f>
        <v/>
      </c>
      <c r="I766" s="61"/>
      <c r="J766" s="61"/>
      <c r="K766" s="61"/>
      <c r="L766" s="73" t="str">
        <f t="shared" si="157"/>
        <v/>
      </c>
      <c r="M766" s="64" t="str">
        <f t="shared" si="158"/>
        <v/>
      </c>
      <c r="N766" s="73" t="str">
        <f t="shared" si="149"/>
        <v/>
      </c>
      <c r="O766" s="73" t="str">
        <f t="shared" si="150"/>
        <v/>
      </c>
      <c r="P766" s="73" t="str">
        <f t="shared" si="151"/>
        <v/>
      </c>
      <c r="Q766" s="73" t="str">
        <f t="shared" si="152"/>
        <v/>
      </c>
      <c r="R766" s="73" t="str">
        <f t="shared" si="153"/>
        <v/>
      </c>
      <c r="S766" s="64" t="str">
        <f t="shared" si="159"/>
        <v/>
      </c>
      <c r="T766" s="107" t="str">
        <f t="shared" si="154"/>
        <v/>
      </c>
      <c r="U766" s="74" t="str">
        <f t="shared" si="155"/>
        <v/>
      </c>
      <c r="V766" s="74"/>
      <c r="W766" s="74"/>
      <c r="Z766" s="61">
        <f t="shared" si="156"/>
        <v>0</v>
      </c>
    </row>
    <row r="767" spans="2:26" ht="31.9" customHeight="1" x14ac:dyDescent="0.25">
      <c r="B767" s="61">
        <f t="shared" si="148"/>
        <v>0</v>
      </c>
      <c r="C767" s="61" t="str">
        <f t="shared" si="160"/>
        <v/>
      </c>
      <c r="D767" s="61">
        <v>753</v>
      </c>
      <c r="E767" s="61" t="str">
        <f>IF(ISNUMBER(SMALL(Order_Form!$D:$D,1+($D767))),(VLOOKUP(SMALL(Order_Form!$D:$D,1+($D767)),Order_Form!$C:$Q,3,FALSE)),"")</f>
        <v/>
      </c>
      <c r="G767" s="64" t="str">
        <f>IFERROR(IF(E767=2,$AF$1,IF(AND(ISNUMBER(SMALL(Order_Form!$D:$D,1+($D767))),VLOOKUP(SMALL(Order_Form!$D:$D,1+($D767)),Order_Form!$C:$Q,6,FALSE)&gt;0),(VLOOKUP(SMALL(Order_Form!$D:$D,1+($D767)),Order_Form!$C:$Q,6,FALSE)),"")),"")</f>
        <v/>
      </c>
      <c r="H767" s="68" t="str">
        <f>IF(ISNUMBER(SMALL(Order_Form!$D:$D,1+($D767))),(VLOOKUP(SMALL(Order_Form!$D:$D,1+($D767)),Order_Form!$C:$Q,7,FALSE)),"")</f>
        <v/>
      </c>
      <c r="I767" s="61"/>
      <c r="J767" s="61"/>
      <c r="K767" s="61"/>
      <c r="L767" s="73" t="str">
        <f t="shared" si="157"/>
        <v/>
      </c>
      <c r="M767" s="64" t="str">
        <f t="shared" si="158"/>
        <v/>
      </c>
      <c r="N767" s="73" t="str">
        <f t="shared" si="149"/>
        <v/>
      </c>
      <c r="O767" s="73" t="str">
        <f t="shared" si="150"/>
        <v/>
      </c>
      <c r="P767" s="73" t="str">
        <f t="shared" si="151"/>
        <v/>
      </c>
      <c r="Q767" s="73" t="str">
        <f t="shared" si="152"/>
        <v/>
      </c>
      <c r="R767" s="73" t="str">
        <f t="shared" si="153"/>
        <v/>
      </c>
      <c r="S767" s="64" t="str">
        <f t="shared" si="159"/>
        <v/>
      </c>
      <c r="T767" s="107" t="str">
        <f t="shared" si="154"/>
        <v/>
      </c>
      <c r="U767" s="74" t="str">
        <f t="shared" si="155"/>
        <v/>
      </c>
      <c r="V767" s="74"/>
      <c r="W767" s="74"/>
      <c r="Z767" s="61">
        <f t="shared" si="156"/>
        <v>0</v>
      </c>
    </row>
    <row r="768" spans="2:26" ht="31.9" customHeight="1" x14ac:dyDescent="0.25">
      <c r="B768" s="61">
        <f t="shared" si="148"/>
        <v>0</v>
      </c>
      <c r="C768" s="61" t="str">
        <f t="shared" si="160"/>
        <v/>
      </c>
      <c r="D768" s="61">
        <v>754</v>
      </c>
      <c r="E768" s="61" t="str">
        <f>IF(ISNUMBER(SMALL(Order_Form!$D:$D,1+($D768))),(VLOOKUP(SMALL(Order_Form!$D:$D,1+($D768)),Order_Form!$C:$Q,3,FALSE)),"")</f>
        <v/>
      </c>
      <c r="G768" s="64" t="str">
        <f>IFERROR(IF(E768=2,$AF$1,IF(AND(ISNUMBER(SMALL(Order_Form!$D:$D,1+($D768))),VLOOKUP(SMALL(Order_Form!$D:$D,1+($D768)),Order_Form!$C:$Q,6,FALSE)&gt;0),(VLOOKUP(SMALL(Order_Form!$D:$D,1+($D768)),Order_Form!$C:$Q,6,FALSE)),"")),"")</f>
        <v/>
      </c>
      <c r="H768" s="68" t="str">
        <f>IF(ISNUMBER(SMALL(Order_Form!$D:$D,1+($D768))),(VLOOKUP(SMALL(Order_Form!$D:$D,1+($D768)),Order_Form!$C:$Q,7,FALSE)),"")</f>
        <v/>
      </c>
      <c r="I768" s="61"/>
      <c r="J768" s="61"/>
      <c r="K768" s="61"/>
      <c r="L768" s="73" t="str">
        <f t="shared" si="157"/>
        <v/>
      </c>
      <c r="M768" s="64" t="str">
        <f t="shared" si="158"/>
        <v/>
      </c>
      <c r="N768" s="73" t="str">
        <f t="shared" si="149"/>
        <v/>
      </c>
      <c r="O768" s="73" t="str">
        <f t="shared" si="150"/>
        <v/>
      </c>
      <c r="P768" s="73" t="str">
        <f t="shared" si="151"/>
        <v/>
      </c>
      <c r="Q768" s="73" t="str">
        <f t="shared" si="152"/>
        <v/>
      </c>
      <c r="R768" s="73" t="str">
        <f t="shared" si="153"/>
        <v/>
      </c>
      <c r="S768" s="64" t="str">
        <f t="shared" si="159"/>
        <v/>
      </c>
      <c r="T768" s="107" t="str">
        <f t="shared" si="154"/>
        <v/>
      </c>
      <c r="U768" s="74" t="str">
        <f t="shared" si="155"/>
        <v/>
      </c>
      <c r="V768" s="74"/>
      <c r="W768" s="74"/>
      <c r="Z768" s="61">
        <f t="shared" si="156"/>
        <v>0</v>
      </c>
    </row>
    <row r="769" spans="2:26" ht="31.9" customHeight="1" x14ac:dyDescent="0.25">
      <c r="B769" s="61">
        <f t="shared" si="148"/>
        <v>0</v>
      </c>
      <c r="C769" s="61" t="str">
        <f t="shared" si="160"/>
        <v/>
      </c>
      <c r="D769" s="61">
        <v>755</v>
      </c>
      <c r="E769" s="61" t="str">
        <f>IF(ISNUMBER(SMALL(Order_Form!$D:$D,1+($D769))),(VLOOKUP(SMALL(Order_Form!$D:$D,1+($D769)),Order_Form!$C:$Q,3,FALSE)),"")</f>
        <v/>
      </c>
      <c r="G769" s="64" t="str">
        <f>IFERROR(IF(E769=2,$AF$1,IF(AND(ISNUMBER(SMALL(Order_Form!$D:$D,1+($D769))),VLOOKUP(SMALL(Order_Form!$D:$D,1+($D769)),Order_Form!$C:$Q,6,FALSE)&gt;0),(VLOOKUP(SMALL(Order_Form!$D:$D,1+($D769)),Order_Form!$C:$Q,6,FALSE)),"")),"")</f>
        <v/>
      </c>
      <c r="H769" s="68" t="str">
        <f>IF(ISNUMBER(SMALL(Order_Form!$D:$D,1+($D769))),(VLOOKUP(SMALL(Order_Form!$D:$D,1+($D769)),Order_Form!$C:$Q,7,FALSE)),"")</f>
        <v/>
      </c>
      <c r="I769" s="61"/>
      <c r="J769" s="61"/>
      <c r="K769" s="61"/>
      <c r="L769" s="73" t="str">
        <f t="shared" si="157"/>
        <v/>
      </c>
      <c r="M769" s="64" t="str">
        <f t="shared" si="158"/>
        <v/>
      </c>
      <c r="N769" s="73" t="str">
        <f t="shared" si="149"/>
        <v/>
      </c>
      <c r="O769" s="73" t="str">
        <f t="shared" si="150"/>
        <v/>
      </c>
      <c r="P769" s="73" t="str">
        <f t="shared" si="151"/>
        <v/>
      </c>
      <c r="Q769" s="73" t="str">
        <f t="shared" si="152"/>
        <v/>
      </c>
      <c r="R769" s="73" t="str">
        <f t="shared" si="153"/>
        <v/>
      </c>
      <c r="S769" s="64" t="str">
        <f t="shared" si="159"/>
        <v/>
      </c>
      <c r="T769" s="107" t="str">
        <f t="shared" si="154"/>
        <v/>
      </c>
      <c r="U769" s="74" t="str">
        <f t="shared" si="155"/>
        <v/>
      </c>
      <c r="V769" s="74"/>
      <c r="W769" s="74"/>
      <c r="Z769" s="61">
        <f t="shared" si="156"/>
        <v>0</v>
      </c>
    </row>
    <row r="770" spans="2:26" ht="31.9" customHeight="1" x14ac:dyDescent="0.25">
      <c r="B770" s="61">
        <f t="shared" si="148"/>
        <v>0</v>
      </c>
      <c r="C770" s="61" t="str">
        <f t="shared" si="160"/>
        <v/>
      </c>
      <c r="D770" s="61">
        <v>756</v>
      </c>
      <c r="E770" s="61" t="str">
        <f>IF(ISNUMBER(SMALL(Order_Form!$D:$D,1+($D770))),(VLOOKUP(SMALL(Order_Form!$D:$D,1+($D770)),Order_Form!$C:$Q,3,FALSE)),"")</f>
        <v/>
      </c>
      <c r="G770" s="64" t="str">
        <f>IFERROR(IF(E770=2,$AF$1,IF(AND(ISNUMBER(SMALL(Order_Form!$D:$D,1+($D770))),VLOOKUP(SMALL(Order_Form!$D:$D,1+($D770)),Order_Form!$C:$Q,6,FALSE)&gt;0),(VLOOKUP(SMALL(Order_Form!$D:$D,1+($D770)),Order_Form!$C:$Q,6,FALSE)),"")),"")</f>
        <v/>
      </c>
      <c r="H770" s="68" t="str">
        <f>IF(ISNUMBER(SMALL(Order_Form!$D:$D,1+($D770))),(VLOOKUP(SMALL(Order_Form!$D:$D,1+($D770)),Order_Form!$C:$Q,7,FALSE)),"")</f>
        <v/>
      </c>
      <c r="I770" s="61"/>
      <c r="J770" s="61"/>
      <c r="K770" s="61"/>
      <c r="L770" s="73" t="str">
        <f t="shared" si="157"/>
        <v/>
      </c>
      <c r="M770" s="64" t="str">
        <f t="shared" si="158"/>
        <v/>
      </c>
      <c r="N770" s="73" t="str">
        <f t="shared" si="149"/>
        <v/>
      </c>
      <c r="O770" s="73" t="str">
        <f t="shared" si="150"/>
        <v/>
      </c>
      <c r="P770" s="73" t="str">
        <f t="shared" si="151"/>
        <v/>
      </c>
      <c r="Q770" s="73" t="str">
        <f t="shared" si="152"/>
        <v/>
      </c>
      <c r="R770" s="73" t="str">
        <f t="shared" si="153"/>
        <v/>
      </c>
      <c r="S770" s="64" t="str">
        <f t="shared" si="159"/>
        <v/>
      </c>
      <c r="T770" s="107" t="str">
        <f t="shared" si="154"/>
        <v/>
      </c>
      <c r="U770" s="74" t="str">
        <f t="shared" si="155"/>
        <v/>
      </c>
      <c r="V770" s="74"/>
      <c r="W770" s="74"/>
      <c r="Z770" s="61">
        <f t="shared" si="156"/>
        <v>0</v>
      </c>
    </row>
    <row r="771" spans="2:26" ht="31.9" customHeight="1" x14ac:dyDescent="0.25">
      <c r="B771" s="61">
        <f t="shared" si="148"/>
        <v>0</v>
      </c>
      <c r="C771" s="61" t="str">
        <f t="shared" si="160"/>
        <v/>
      </c>
      <c r="D771" s="61">
        <v>757</v>
      </c>
      <c r="E771" s="61" t="str">
        <f>IF(ISNUMBER(SMALL(Order_Form!$D:$D,1+($D771))),(VLOOKUP(SMALL(Order_Form!$D:$D,1+($D771)),Order_Form!$C:$Q,3,FALSE)),"")</f>
        <v/>
      </c>
      <c r="G771" s="64" t="str">
        <f>IFERROR(IF(E771=2,$AF$1,IF(AND(ISNUMBER(SMALL(Order_Form!$D:$D,1+($D771))),VLOOKUP(SMALL(Order_Form!$D:$D,1+($D771)),Order_Form!$C:$Q,6,FALSE)&gt;0),(VLOOKUP(SMALL(Order_Form!$D:$D,1+($D771)),Order_Form!$C:$Q,6,FALSE)),"")),"")</f>
        <v/>
      </c>
      <c r="H771" s="68" t="str">
        <f>IF(ISNUMBER(SMALL(Order_Form!$D:$D,1+($D771))),(VLOOKUP(SMALL(Order_Form!$D:$D,1+($D771)),Order_Form!$C:$Q,7,FALSE)),"")</f>
        <v/>
      </c>
      <c r="I771" s="61"/>
      <c r="J771" s="61"/>
      <c r="K771" s="61"/>
      <c r="L771" s="73" t="str">
        <f t="shared" si="157"/>
        <v/>
      </c>
      <c r="M771" s="64" t="str">
        <f t="shared" si="158"/>
        <v/>
      </c>
      <c r="N771" s="73" t="str">
        <f t="shared" si="149"/>
        <v/>
      </c>
      <c r="O771" s="73" t="str">
        <f t="shared" si="150"/>
        <v/>
      </c>
      <c r="P771" s="73" t="str">
        <f t="shared" si="151"/>
        <v/>
      </c>
      <c r="Q771" s="73" t="str">
        <f t="shared" si="152"/>
        <v/>
      </c>
      <c r="R771" s="73" t="str">
        <f t="shared" si="153"/>
        <v/>
      </c>
      <c r="S771" s="64" t="str">
        <f t="shared" si="159"/>
        <v/>
      </c>
      <c r="T771" s="107" t="str">
        <f t="shared" si="154"/>
        <v/>
      </c>
      <c r="U771" s="74" t="str">
        <f t="shared" si="155"/>
        <v/>
      </c>
      <c r="V771" s="74"/>
      <c r="W771" s="74"/>
      <c r="Z771" s="61">
        <f t="shared" si="156"/>
        <v>0</v>
      </c>
    </row>
    <row r="772" spans="2:26" ht="31.9" customHeight="1" x14ac:dyDescent="0.25">
      <c r="B772" s="61">
        <f t="shared" si="148"/>
        <v>0</v>
      </c>
      <c r="C772" s="61" t="str">
        <f t="shared" si="160"/>
        <v/>
      </c>
      <c r="D772" s="61">
        <v>758</v>
      </c>
      <c r="E772" s="61" t="str">
        <f>IF(ISNUMBER(SMALL(Order_Form!$D:$D,1+($D772))),(VLOOKUP(SMALL(Order_Form!$D:$D,1+($D772)),Order_Form!$C:$Q,3,FALSE)),"")</f>
        <v/>
      </c>
      <c r="G772" s="64" t="str">
        <f>IFERROR(IF(E772=2,$AF$1,IF(AND(ISNUMBER(SMALL(Order_Form!$D:$D,1+($D772))),VLOOKUP(SMALL(Order_Form!$D:$D,1+($D772)),Order_Form!$C:$Q,6,FALSE)&gt;0),(VLOOKUP(SMALL(Order_Form!$D:$D,1+($D772)),Order_Form!$C:$Q,6,FALSE)),"")),"")</f>
        <v/>
      </c>
      <c r="H772" s="68" t="str">
        <f>IF(ISNUMBER(SMALL(Order_Form!$D:$D,1+($D772))),(VLOOKUP(SMALL(Order_Form!$D:$D,1+($D772)),Order_Form!$C:$Q,7,FALSE)),"")</f>
        <v/>
      </c>
      <c r="I772" s="61"/>
      <c r="J772" s="61"/>
      <c r="K772" s="61"/>
      <c r="L772" s="73" t="str">
        <f t="shared" si="157"/>
        <v/>
      </c>
      <c r="M772" s="64" t="str">
        <f t="shared" si="158"/>
        <v/>
      </c>
      <c r="N772" s="73" t="str">
        <f t="shared" si="149"/>
        <v/>
      </c>
      <c r="O772" s="73" t="str">
        <f t="shared" si="150"/>
        <v/>
      </c>
      <c r="P772" s="73" t="str">
        <f t="shared" si="151"/>
        <v/>
      </c>
      <c r="Q772" s="73" t="str">
        <f t="shared" si="152"/>
        <v/>
      </c>
      <c r="R772" s="73" t="str">
        <f t="shared" si="153"/>
        <v/>
      </c>
      <c r="S772" s="64" t="str">
        <f t="shared" si="159"/>
        <v/>
      </c>
      <c r="T772" s="107" t="str">
        <f t="shared" si="154"/>
        <v/>
      </c>
      <c r="U772" s="74" t="str">
        <f t="shared" si="155"/>
        <v/>
      </c>
      <c r="V772" s="74"/>
      <c r="W772" s="74"/>
      <c r="Z772" s="61">
        <f t="shared" si="156"/>
        <v>0</v>
      </c>
    </row>
    <row r="773" spans="2:26" ht="31.9" customHeight="1" x14ac:dyDescent="0.25">
      <c r="B773" s="61">
        <f t="shared" si="148"/>
        <v>0</v>
      </c>
      <c r="C773" s="61" t="str">
        <f t="shared" si="160"/>
        <v/>
      </c>
      <c r="D773" s="61">
        <v>759</v>
      </c>
      <c r="E773" s="61" t="str">
        <f>IF(ISNUMBER(SMALL(Order_Form!$D:$D,1+($D773))),(VLOOKUP(SMALL(Order_Form!$D:$D,1+($D773)),Order_Form!$C:$Q,3,FALSE)),"")</f>
        <v/>
      </c>
      <c r="G773" s="64" t="str">
        <f>IFERROR(IF(E773=2,$AF$1,IF(AND(ISNUMBER(SMALL(Order_Form!$D:$D,1+($D773))),VLOOKUP(SMALL(Order_Form!$D:$D,1+($D773)),Order_Form!$C:$Q,6,FALSE)&gt;0),(VLOOKUP(SMALL(Order_Form!$D:$D,1+($D773)),Order_Form!$C:$Q,6,FALSE)),"")),"")</f>
        <v/>
      </c>
      <c r="H773" s="68" t="str">
        <f>IF(ISNUMBER(SMALL(Order_Form!$D:$D,1+($D773))),(VLOOKUP(SMALL(Order_Form!$D:$D,1+($D773)),Order_Form!$C:$Q,7,FALSE)),"")</f>
        <v/>
      </c>
      <c r="I773" s="61"/>
      <c r="J773" s="61"/>
      <c r="K773" s="61"/>
      <c r="L773" s="73" t="str">
        <f t="shared" si="157"/>
        <v/>
      </c>
      <c r="M773" s="64" t="str">
        <f t="shared" si="158"/>
        <v/>
      </c>
      <c r="N773" s="73" t="str">
        <f t="shared" si="149"/>
        <v/>
      </c>
      <c r="O773" s="73" t="str">
        <f t="shared" si="150"/>
        <v/>
      </c>
      <c r="P773" s="73" t="str">
        <f t="shared" si="151"/>
        <v/>
      </c>
      <c r="Q773" s="73" t="str">
        <f t="shared" si="152"/>
        <v/>
      </c>
      <c r="R773" s="73" t="str">
        <f t="shared" si="153"/>
        <v/>
      </c>
      <c r="S773" s="64" t="str">
        <f t="shared" si="159"/>
        <v/>
      </c>
      <c r="T773" s="107" t="str">
        <f t="shared" si="154"/>
        <v/>
      </c>
      <c r="U773" s="74" t="str">
        <f t="shared" si="155"/>
        <v/>
      </c>
      <c r="V773" s="74"/>
      <c r="W773" s="74"/>
      <c r="Z773" s="61">
        <f t="shared" si="156"/>
        <v>0</v>
      </c>
    </row>
    <row r="774" spans="2:26" ht="31.9" customHeight="1" x14ac:dyDescent="0.25">
      <c r="B774" s="61">
        <f t="shared" si="148"/>
        <v>0</v>
      </c>
      <c r="C774" s="61" t="str">
        <f t="shared" si="160"/>
        <v/>
      </c>
      <c r="D774" s="61">
        <v>760</v>
      </c>
      <c r="E774" s="61" t="str">
        <f>IF(ISNUMBER(SMALL(Order_Form!$D:$D,1+($D774))),(VLOOKUP(SMALL(Order_Form!$D:$D,1+($D774)),Order_Form!$C:$Q,3,FALSE)),"")</f>
        <v/>
      </c>
      <c r="G774" s="64" t="str">
        <f>IFERROR(IF(E774=2,$AF$1,IF(AND(ISNUMBER(SMALL(Order_Form!$D:$D,1+($D774))),VLOOKUP(SMALL(Order_Form!$D:$D,1+($D774)),Order_Form!$C:$Q,6,FALSE)&gt;0),(VLOOKUP(SMALL(Order_Form!$D:$D,1+($D774)),Order_Form!$C:$Q,6,FALSE)),"")),"")</f>
        <v/>
      </c>
      <c r="H774" s="68" t="str">
        <f>IF(ISNUMBER(SMALL(Order_Form!$D:$D,1+($D774))),(VLOOKUP(SMALL(Order_Form!$D:$D,1+($D774)),Order_Form!$C:$Q,7,FALSE)),"")</f>
        <v/>
      </c>
      <c r="I774" s="61"/>
      <c r="J774" s="61"/>
      <c r="K774" s="61"/>
      <c r="L774" s="73" t="str">
        <f t="shared" si="157"/>
        <v/>
      </c>
      <c r="M774" s="64" t="str">
        <f t="shared" si="158"/>
        <v/>
      </c>
      <c r="N774" s="73" t="str">
        <f t="shared" si="149"/>
        <v/>
      </c>
      <c r="O774" s="73" t="str">
        <f t="shared" si="150"/>
        <v/>
      </c>
      <c r="P774" s="73" t="str">
        <f t="shared" si="151"/>
        <v/>
      </c>
      <c r="Q774" s="73" t="str">
        <f t="shared" si="152"/>
        <v/>
      </c>
      <c r="R774" s="73" t="str">
        <f t="shared" si="153"/>
        <v/>
      </c>
      <c r="S774" s="64" t="str">
        <f t="shared" si="159"/>
        <v/>
      </c>
      <c r="T774" s="107" t="str">
        <f t="shared" si="154"/>
        <v/>
      </c>
      <c r="U774" s="74" t="str">
        <f t="shared" si="155"/>
        <v/>
      </c>
      <c r="V774" s="74"/>
      <c r="W774" s="74"/>
      <c r="Z774" s="61">
        <f t="shared" si="156"/>
        <v>0</v>
      </c>
    </row>
    <row r="775" spans="2:26" ht="31.9" customHeight="1" x14ac:dyDescent="0.25">
      <c r="B775" s="61">
        <f t="shared" si="148"/>
        <v>0</v>
      </c>
      <c r="C775" s="61" t="str">
        <f t="shared" si="160"/>
        <v/>
      </c>
      <c r="D775" s="61">
        <v>761</v>
      </c>
      <c r="E775" s="61" t="str">
        <f>IF(ISNUMBER(SMALL(Order_Form!$D:$D,1+($D775))),(VLOOKUP(SMALL(Order_Form!$D:$D,1+($D775)),Order_Form!$C:$Q,3,FALSE)),"")</f>
        <v/>
      </c>
      <c r="G775" s="64" t="str">
        <f>IFERROR(IF(E775=2,$AF$1,IF(AND(ISNUMBER(SMALL(Order_Form!$D:$D,1+($D775))),VLOOKUP(SMALL(Order_Form!$D:$D,1+($D775)),Order_Form!$C:$Q,6,FALSE)&gt;0),(VLOOKUP(SMALL(Order_Form!$D:$D,1+($D775)),Order_Form!$C:$Q,6,FALSE)),"")),"")</f>
        <v/>
      </c>
      <c r="H775" s="68" t="str">
        <f>IF(ISNUMBER(SMALL(Order_Form!$D:$D,1+($D775))),(VLOOKUP(SMALL(Order_Form!$D:$D,1+($D775)),Order_Form!$C:$Q,7,FALSE)),"")</f>
        <v/>
      </c>
      <c r="I775" s="61"/>
      <c r="J775" s="61"/>
      <c r="K775" s="61"/>
      <c r="L775" s="73" t="str">
        <f t="shared" si="157"/>
        <v/>
      </c>
      <c r="M775" s="64" t="str">
        <f t="shared" si="158"/>
        <v/>
      </c>
      <c r="N775" s="73" t="str">
        <f t="shared" si="149"/>
        <v/>
      </c>
      <c r="O775" s="73" t="str">
        <f t="shared" si="150"/>
        <v/>
      </c>
      <c r="P775" s="73" t="str">
        <f t="shared" si="151"/>
        <v/>
      </c>
      <c r="Q775" s="73" t="str">
        <f t="shared" si="152"/>
        <v/>
      </c>
      <c r="R775" s="73" t="str">
        <f t="shared" si="153"/>
        <v/>
      </c>
      <c r="S775" s="64" t="str">
        <f t="shared" si="159"/>
        <v/>
      </c>
      <c r="T775" s="107" t="str">
        <f t="shared" si="154"/>
        <v/>
      </c>
      <c r="U775" s="74" t="str">
        <f t="shared" si="155"/>
        <v/>
      </c>
      <c r="V775" s="74"/>
      <c r="W775" s="74"/>
      <c r="Z775" s="61">
        <f t="shared" si="156"/>
        <v>0</v>
      </c>
    </row>
    <row r="776" spans="2:26" ht="31.9" customHeight="1" x14ac:dyDescent="0.25">
      <c r="B776" s="61">
        <f t="shared" si="148"/>
        <v>0</v>
      </c>
      <c r="C776" s="61" t="str">
        <f t="shared" si="160"/>
        <v/>
      </c>
      <c r="D776" s="61">
        <v>762</v>
      </c>
      <c r="E776" s="61" t="str">
        <f>IF(ISNUMBER(SMALL(Order_Form!$D:$D,1+($D776))),(VLOOKUP(SMALL(Order_Form!$D:$D,1+($D776)),Order_Form!$C:$Q,3,FALSE)),"")</f>
        <v/>
      </c>
      <c r="G776" s="64" t="str">
        <f>IFERROR(IF(E776=2,$AF$1,IF(AND(ISNUMBER(SMALL(Order_Form!$D:$D,1+($D776))),VLOOKUP(SMALL(Order_Form!$D:$D,1+($D776)),Order_Form!$C:$Q,6,FALSE)&gt;0),(VLOOKUP(SMALL(Order_Form!$D:$D,1+($D776)),Order_Form!$C:$Q,6,FALSE)),"")),"")</f>
        <v/>
      </c>
      <c r="H776" s="68" t="str">
        <f>IF(ISNUMBER(SMALL(Order_Form!$D:$D,1+($D776))),(VLOOKUP(SMALL(Order_Form!$D:$D,1+($D776)),Order_Form!$C:$Q,7,FALSE)),"")</f>
        <v/>
      </c>
      <c r="I776" s="61"/>
      <c r="J776" s="61"/>
      <c r="K776" s="61"/>
      <c r="L776" s="73" t="str">
        <f t="shared" si="157"/>
        <v/>
      </c>
      <c r="M776" s="64" t="str">
        <f t="shared" si="158"/>
        <v/>
      </c>
      <c r="N776" s="73" t="str">
        <f t="shared" si="149"/>
        <v/>
      </c>
      <c r="O776" s="73" t="str">
        <f t="shared" si="150"/>
        <v/>
      </c>
      <c r="P776" s="73" t="str">
        <f t="shared" si="151"/>
        <v/>
      </c>
      <c r="Q776" s="73" t="str">
        <f t="shared" si="152"/>
        <v/>
      </c>
      <c r="R776" s="73" t="str">
        <f t="shared" si="153"/>
        <v/>
      </c>
      <c r="S776" s="64" t="str">
        <f t="shared" si="159"/>
        <v/>
      </c>
      <c r="T776" s="107" t="str">
        <f t="shared" si="154"/>
        <v/>
      </c>
      <c r="U776" s="74" t="str">
        <f t="shared" si="155"/>
        <v/>
      </c>
      <c r="V776" s="74"/>
      <c r="W776" s="74"/>
      <c r="Z776" s="61">
        <f t="shared" si="156"/>
        <v>0</v>
      </c>
    </row>
    <row r="777" spans="2:26" ht="31.9" customHeight="1" x14ac:dyDescent="0.25">
      <c r="B777" s="61">
        <f t="shared" si="148"/>
        <v>0</v>
      </c>
      <c r="C777" s="61" t="str">
        <f t="shared" si="160"/>
        <v/>
      </c>
      <c r="D777" s="61">
        <v>763</v>
      </c>
      <c r="E777" s="61" t="str">
        <f>IF(ISNUMBER(SMALL(Order_Form!$D:$D,1+($D777))),(VLOOKUP(SMALL(Order_Form!$D:$D,1+($D777)),Order_Form!$C:$Q,3,FALSE)),"")</f>
        <v/>
      </c>
      <c r="G777" s="64" t="str">
        <f>IFERROR(IF(E777=2,$AF$1,IF(AND(ISNUMBER(SMALL(Order_Form!$D:$D,1+($D777))),VLOOKUP(SMALL(Order_Form!$D:$D,1+($D777)),Order_Form!$C:$Q,6,FALSE)&gt;0),(VLOOKUP(SMALL(Order_Form!$D:$D,1+($D777)),Order_Form!$C:$Q,6,FALSE)),"")),"")</f>
        <v/>
      </c>
      <c r="H777" s="68" t="str">
        <f>IF(ISNUMBER(SMALL(Order_Form!$D:$D,1+($D777))),(VLOOKUP(SMALL(Order_Form!$D:$D,1+($D777)),Order_Form!$C:$Q,7,FALSE)),"")</f>
        <v/>
      </c>
      <c r="I777" s="61"/>
      <c r="J777" s="61"/>
      <c r="K777" s="61"/>
      <c r="L777" s="73" t="str">
        <f t="shared" si="157"/>
        <v/>
      </c>
      <c r="M777" s="64" t="str">
        <f t="shared" si="158"/>
        <v/>
      </c>
      <c r="N777" s="73" t="str">
        <f t="shared" si="149"/>
        <v/>
      </c>
      <c r="O777" s="73" t="str">
        <f t="shared" si="150"/>
        <v/>
      </c>
      <c r="P777" s="73" t="str">
        <f t="shared" si="151"/>
        <v/>
      </c>
      <c r="Q777" s="73" t="str">
        <f t="shared" si="152"/>
        <v/>
      </c>
      <c r="R777" s="73" t="str">
        <f t="shared" si="153"/>
        <v/>
      </c>
      <c r="S777" s="64" t="str">
        <f t="shared" si="159"/>
        <v/>
      </c>
      <c r="T777" s="107" t="str">
        <f t="shared" si="154"/>
        <v/>
      </c>
      <c r="U777" s="74" t="str">
        <f t="shared" si="155"/>
        <v/>
      </c>
      <c r="V777" s="74"/>
      <c r="W777" s="74"/>
      <c r="Z777" s="61">
        <f t="shared" si="156"/>
        <v>0</v>
      </c>
    </row>
    <row r="778" spans="2:26" ht="31.9" customHeight="1" x14ac:dyDescent="0.25">
      <c r="B778" s="61">
        <f t="shared" si="148"/>
        <v>0</v>
      </c>
      <c r="C778" s="61" t="str">
        <f t="shared" si="160"/>
        <v/>
      </c>
      <c r="D778" s="61">
        <v>764</v>
      </c>
      <c r="E778" s="61" t="str">
        <f>IF(ISNUMBER(SMALL(Order_Form!$D:$D,1+($D778))),(VLOOKUP(SMALL(Order_Form!$D:$D,1+($D778)),Order_Form!$C:$Q,3,FALSE)),"")</f>
        <v/>
      </c>
      <c r="G778" s="64" t="str">
        <f>IFERROR(IF(E778=2,$AF$1,IF(AND(ISNUMBER(SMALL(Order_Form!$D:$D,1+($D778))),VLOOKUP(SMALL(Order_Form!$D:$D,1+($D778)),Order_Form!$C:$Q,6,FALSE)&gt;0),(VLOOKUP(SMALL(Order_Form!$D:$D,1+($D778)),Order_Form!$C:$Q,6,FALSE)),"")),"")</f>
        <v/>
      </c>
      <c r="H778" s="68" t="str">
        <f>IF(ISNUMBER(SMALL(Order_Form!$D:$D,1+($D778))),(VLOOKUP(SMALL(Order_Form!$D:$D,1+($D778)),Order_Form!$C:$Q,7,FALSE)),"")</f>
        <v/>
      </c>
      <c r="I778" s="61"/>
      <c r="J778" s="61"/>
      <c r="K778" s="61"/>
      <c r="L778" s="73" t="str">
        <f t="shared" si="157"/>
        <v/>
      </c>
      <c r="M778" s="64" t="str">
        <f t="shared" si="158"/>
        <v/>
      </c>
      <c r="N778" s="73" t="str">
        <f t="shared" si="149"/>
        <v/>
      </c>
      <c r="O778" s="73" t="str">
        <f t="shared" si="150"/>
        <v/>
      </c>
      <c r="P778" s="73" t="str">
        <f t="shared" si="151"/>
        <v/>
      </c>
      <c r="Q778" s="73" t="str">
        <f t="shared" si="152"/>
        <v/>
      </c>
      <c r="R778" s="73" t="str">
        <f t="shared" si="153"/>
        <v/>
      </c>
      <c r="S778" s="64" t="str">
        <f t="shared" si="159"/>
        <v/>
      </c>
      <c r="T778" s="107" t="str">
        <f t="shared" si="154"/>
        <v/>
      </c>
      <c r="U778" s="74" t="str">
        <f t="shared" si="155"/>
        <v/>
      </c>
      <c r="V778" s="74"/>
      <c r="W778" s="74"/>
      <c r="Z778" s="61">
        <f t="shared" si="156"/>
        <v>0</v>
      </c>
    </row>
    <row r="779" spans="2:26" ht="31.9" customHeight="1" x14ac:dyDescent="0.25">
      <c r="B779" s="61">
        <f t="shared" si="148"/>
        <v>0</v>
      </c>
      <c r="C779" s="61" t="str">
        <f t="shared" si="160"/>
        <v/>
      </c>
      <c r="D779" s="61">
        <v>765</v>
      </c>
      <c r="E779" s="61" t="str">
        <f>IF(ISNUMBER(SMALL(Order_Form!$D:$D,1+($D779))),(VLOOKUP(SMALL(Order_Form!$D:$D,1+($D779)),Order_Form!$C:$Q,3,FALSE)),"")</f>
        <v/>
      </c>
      <c r="G779" s="64" t="str">
        <f>IFERROR(IF(E779=2,$AF$1,IF(AND(ISNUMBER(SMALL(Order_Form!$D:$D,1+($D779))),VLOOKUP(SMALL(Order_Form!$D:$D,1+($D779)),Order_Form!$C:$Q,6,FALSE)&gt;0),(VLOOKUP(SMALL(Order_Form!$D:$D,1+($D779)),Order_Form!$C:$Q,6,FALSE)),"")),"")</f>
        <v/>
      </c>
      <c r="H779" s="68" t="str">
        <f>IF(ISNUMBER(SMALL(Order_Form!$D:$D,1+($D779))),(VLOOKUP(SMALL(Order_Form!$D:$D,1+($D779)),Order_Form!$C:$Q,7,FALSE)),"")</f>
        <v/>
      </c>
      <c r="I779" s="61"/>
      <c r="J779" s="61"/>
      <c r="K779" s="61"/>
      <c r="L779" s="73" t="str">
        <f t="shared" si="157"/>
        <v/>
      </c>
      <c r="M779" s="64" t="str">
        <f t="shared" si="158"/>
        <v/>
      </c>
      <c r="N779" s="73" t="str">
        <f t="shared" si="149"/>
        <v/>
      </c>
      <c r="O779" s="73" t="str">
        <f t="shared" si="150"/>
        <v/>
      </c>
      <c r="P779" s="73" t="str">
        <f t="shared" si="151"/>
        <v/>
      </c>
      <c r="Q779" s="73" t="str">
        <f t="shared" si="152"/>
        <v/>
      </c>
      <c r="R779" s="73" t="str">
        <f t="shared" si="153"/>
        <v/>
      </c>
      <c r="S779" s="64" t="str">
        <f t="shared" si="159"/>
        <v/>
      </c>
      <c r="T779" s="107" t="str">
        <f t="shared" si="154"/>
        <v/>
      </c>
      <c r="U779" s="74" t="str">
        <f t="shared" si="155"/>
        <v/>
      </c>
      <c r="V779" s="74"/>
      <c r="W779" s="74"/>
      <c r="Z779" s="61">
        <f t="shared" si="156"/>
        <v>0</v>
      </c>
    </row>
    <row r="780" spans="2:26" ht="31.9" customHeight="1" x14ac:dyDescent="0.25">
      <c r="B780" s="61">
        <f t="shared" si="148"/>
        <v>0</v>
      </c>
      <c r="C780" s="61" t="str">
        <f t="shared" si="160"/>
        <v/>
      </c>
      <c r="D780" s="61">
        <v>766</v>
      </c>
      <c r="E780" s="61" t="str">
        <f>IF(ISNUMBER(SMALL(Order_Form!$D:$D,1+($D780))),(VLOOKUP(SMALL(Order_Form!$D:$D,1+($D780)),Order_Form!$C:$Q,3,FALSE)),"")</f>
        <v/>
      </c>
      <c r="G780" s="64" t="str">
        <f>IFERROR(IF(E780=2,$AF$1,IF(AND(ISNUMBER(SMALL(Order_Form!$D:$D,1+($D780))),VLOOKUP(SMALL(Order_Form!$D:$D,1+($D780)),Order_Form!$C:$Q,6,FALSE)&gt;0),(VLOOKUP(SMALL(Order_Form!$D:$D,1+($D780)),Order_Form!$C:$Q,6,FALSE)),"")),"")</f>
        <v/>
      </c>
      <c r="H780" s="68" t="str">
        <f>IF(ISNUMBER(SMALL(Order_Form!$D:$D,1+($D780))),(VLOOKUP(SMALL(Order_Form!$D:$D,1+($D780)),Order_Form!$C:$Q,7,FALSE)),"")</f>
        <v/>
      </c>
      <c r="I780" s="61"/>
      <c r="J780" s="61"/>
      <c r="K780" s="61"/>
      <c r="L780" s="73" t="str">
        <f t="shared" si="157"/>
        <v/>
      </c>
      <c r="M780" s="64" t="str">
        <f t="shared" si="158"/>
        <v/>
      </c>
      <c r="N780" s="73" t="str">
        <f t="shared" si="149"/>
        <v/>
      </c>
      <c r="O780" s="73" t="str">
        <f t="shared" si="150"/>
        <v/>
      </c>
      <c r="P780" s="73" t="str">
        <f t="shared" si="151"/>
        <v/>
      </c>
      <c r="Q780" s="73" t="str">
        <f t="shared" si="152"/>
        <v/>
      </c>
      <c r="R780" s="73" t="str">
        <f t="shared" si="153"/>
        <v/>
      </c>
      <c r="S780" s="64" t="str">
        <f t="shared" si="159"/>
        <v/>
      </c>
      <c r="T780" s="107" t="str">
        <f t="shared" si="154"/>
        <v/>
      </c>
      <c r="U780" s="74" t="str">
        <f t="shared" si="155"/>
        <v/>
      </c>
      <c r="V780" s="74"/>
      <c r="W780" s="74"/>
      <c r="Z780" s="61">
        <f t="shared" si="156"/>
        <v>0</v>
      </c>
    </row>
    <row r="781" spans="2:26" ht="31.9" customHeight="1" x14ac:dyDescent="0.25">
      <c r="B781" s="61">
        <f t="shared" si="148"/>
        <v>0</v>
      </c>
      <c r="C781" s="61" t="str">
        <f t="shared" si="160"/>
        <v/>
      </c>
      <c r="D781" s="61">
        <v>767</v>
      </c>
      <c r="E781" s="61" t="str">
        <f>IF(ISNUMBER(SMALL(Order_Form!$D:$D,1+($D781))),(VLOOKUP(SMALL(Order_Form!$D:$D,1+($D781)),Order_Form!$C:$Q,3,FALSE)),"")</f>
        <v/>
      </c>
      <c r="G781" s="64" t="str">
        <f>IFERROR(IF(E781=2,$AF$1,IF(AND(ISNUMBER(SMALL(Order_Form!$D:$D,1+($D781))),VLOOKUP(SMALL(Order_Form!$D:$D,1+($D781)),Order_Form!$C:$Q,6,FALSE)&gt;0),(VLOOKUP(SMALL(Order_Form!$D:$D,1+($D781)),Order_Form!$C:$Q,6,FALSE)),"")),"")</f>
        <v/>
      </c>
      <c r="H781" s="68" t="str">
        <f>IF(ISNUMBER(SMALL(Order_Form!$D:$D,1+($D781))),(VLOOKUP(SMALL(Order_Form!$D:$D,1+($D781)),Order_Form!$C:$Q,7,FALSE)),"")</f>
        <v/>
      </c>
      <c r="I781" s="61"/>
      <c r="J781" s="61"/>
      <c r="K781" s="61"/>
      <c r="L781" s="73" t="str">
        <f t="shared" si="157"/>
        <v/>
      </c>
      <c r="M781" s="64" t="str">
        <f t="shared" si="158"/>
        <v/>
      </c>
      <c r="N781" s="73" t="str">
        <f t="shared" si="149"/>
        <v/>
      </c>
      <c r="O781" s="73" t="str">
        <f t="shared" si="150"/>
        <v/>
      </c>
      <c r="P781" s="73" t="str">
        <f t="shared" si="151"/>
        <v/>
      </c>
      <c r="Q781" s="73" t="str">
        <f t="shared" si="152"/>
        <v/>
      </c>
      <c r="R781" s="73" t="str">
        <f t="shared" si="153"/>
        <v/>
      </c>
      <c r="S781" s="64" t="str">
        <f t="shared" si="159"/>
        <v/>
      </c>
      <c r="T781" s="107" t="str">
        <f t="shared" si="154"/>
        <v/>
      </c>
      <c r="U781" s="74" t="str">
        <f t="shared" si="155"/>
        <v/>
      </c>
      <c r="V781" s="74"/>
      <c r="W781" s="74"/>
      <c r="Z781" s="61">
        <f t="shared" si="156"/>
        <v>0</v>
      </c>
    </row>
    <row r="782" spans="2:26" ht="31.9" customHeight="1" x14ac:dyDescent="0.25">
      <c r="B782" s="61">
        <f t="shared" ref="B782:B834" si="161">IF(AND(G782&gt;0,ISNONTEXT(G782)),1,0)</f>
        <v>0</v>
      </c>
      <c r="C782" s="61" t="str">
        <f t="shared" si="160"/>
        <v/>
      </c>
      <c r="D782" s="61">
        <v>768</v>
      </c>
      <c r="E782" s="61" t="str">
        <f>IF(ISNUMBER(SMALL(Order_Form!$D:$D,1+($D782))),(VLOOKUP(SMALL(Order_Form!$D:$D,1+($D782)),Order_Form!$C:$Q,3,FALSE)),"")</f>
        <v/>
      </c>
      <c r="G782" s="64" t="str">
        <f>IFERROR(IF(E782=2,$AF$1,IF(AND(ISNUMBER(SMALL(Order_Form!$D:$D,1+($D782))),VLOOKUP(SMALL(Order_Form!$D:$D,1+($D782)),Order_Form!$C:$Q,6,FALSE)&gt;0),(VLOOKUP(SMALL(Order_Form!$D:$D,1+($D782)),Order_Form!$C:$Q,6,FALSE)),"")),"")</f>
        <v/>
      </c>
      <c r="H782" s="68" t="str">
        <f>IF(ISNUMBER(SMALL(Order_Form!$D:$D,1+($D782))),(VLOOKUP(SMALL(Order_Form!$D:$D,1+($D782)),Order_Form!$C:$Q,7,FALSE)),"")</f>
        <v/>
      </c>
      <c r="I782" s="61"/>
      <c r="J782" s="61"/>
      <c r="K782" s="61"/>
      <c r="L782" s="73" t="str">
        <f t="shared" si="157"/>
        <v/>
      </c>
      <c r="M782" s="64" t="str">
        <f t="shared" si="158"/>
        <v/>
      </c>
      <c r="N782" s="73" t="str">
        <f t="shared" ref="N782:N834" si="162">IF($E782=2,$AH$1,"")</f>
        <v/>
      </c>
      <c r="O782" s="73" t="str">
        <f t="shared" ref="O782:O834" si="163">IF($E782=2,$AI$1,"")</f>
        <v/>
      </c>
      <c r="P782" s="73" t="str">
        <f t="shared" ref="P782:P834" si="164">IF($E782=2,$AK$1,"")</f>
        <v/>
      </c>
      <c r="Q782" s="73" t="str">
        <f t="shared" ref="Q782:Q834" si="165">IF($E782=2,$AL$1,"")</f>
        <v/>
      </c>
      <c r="R782" s="73" t="str">
        <f t="shared" ref="R782:R834" si="166">IF($E782=2,$AM$1,"")</f>
        <v/>
      </c>
      <c r="S782" s="64" t="str">
        <f t="shared" si="159"/>
        <v/>
      </c>
      <c r="T782" s="107" t="str">
        <f t="shared" ref="T782:T834" si="167">IF($E782=2,$AJ$1,"")</f>
        <v/>
      </c>
      <c r="U782" s="74" t="str">
        <f t="shared" ref="U782:U834" si="168">IF($E782=2,$AP$1,"")</f>
        <v/>
      </c>
      <c r="V782" s="74"/>
      <c r="W782" s="74"/>
      <c r="Z782" s="61">
        <f t="shared" ref="Z782:Z834" si="169">IF(OR(B782=1,E782=2),1,0)</f>
        <v>0</v>
      </c>
    </row>
    <row r="783" spans="2:26" ht="31.9" customHeight="1" x14ac:dyDescent="0.25">
      <c r="B783" s="61">
        <f t="shared" si="161"/>
        <v>0</v>
      </c>
      <c r="C783" s="61" t="str">
        <f t="shared" si="160"/>
        <v/>
      </c>
      <c r="D783" s="61">
        <v>769</v>
      </c>
      <c r="E783" s="61" t="str">
        <f>IF(ISNUMBER(SMALL(Order_Form!$D:$D,1+($D783))),(VLOOKUP(SMALL(Order_Form!$D:$D,1+($D783)),Order_Form!$C:$Q,3,FALSE)),"")</f>
        <v/>
      </c>
      <c r="G783" s="64" t="str">
        <f>IFERROR(IF(E783=2,$AF$1,IF(AND(ISNUMBER(SMALL(Order_Form!$D:$D,1+($D783))),VLOOKUP(SMALL(Order_Form!$D:$D,1+($D783)),Order_Form!$C:$Q,6,FALSE)&gt;0),(VLOOKUP(SMALL(Order_Form!$D:$D,1+($D783)),Order_Form!$C:$Q,6,FALSE)),"")),"")</f>
        <v/>
      </c>
      <c r="H783" s="68" t="str">
        <f>IF(ISNUMBER(SMALL(Order_Form!$D:$D,1+($D783))),(VLOOKUP(SMALL(Order_Form!$D:$D,1+($D783)),Order_Form!$C:$Q,7,FALSE)),"")</f>
        <v/>
      </c>
      <c r="I783" s="61"/>
      <c r="J783" s="61"/>
      <c r="K783" s="61"/>
      <c r="L783" s="73" t="str">
        <f t="shared" si="157"/>
        <v/>
      </c>
      <c r="M783" s="64" t="str">
        <f t="shared" si="158"/>
        <v/>
      </c>
      <c r="N783" s="73" t="str">
        <f t="shared" si="162"/>
        <v/>
      </c>
      <c r="O783" s="73" t="str">
        <f t="shared" si="163"/>
        <v/>
      </c>
      <c r="P783" s="73" t="str">
        <f t="shared" si="164"/>
        <v/>
      </c>
      <c r="Q783" s="73" t="str">
        <f t="shared" si="165"/>
        <v/>
      </c>
      <c r="R783" s="73" t="str">
        <f t="shared" si="166"/>
        <v/>
      </c>
      <c r="S783" s="64" t="str">
        <f t="shared" si="159"/>
        <v/>
      </c>
      <c r="T783" s="107" t="str">
        <f t="shared" si="167"/>
        <v/>
      </c>
      <c r="U783" s="74" t="str">
        <f t="shared" si="168"/>
        <v/>
      </c>
      <c r="V783" s="74"/>
      <c r="W783" s="74"/>
      <c r="Z783" s="61">
        <f t="shared" si="169"/>
        <v>0</v>
      </c>
    </row>
    <row r="784" spans="2:26" ht="31.9" customHeight="1" x14ac:dyDescent="0.25">
      <c r="B784" s="61">
        <f t="shared" si="161"/>
        <v>0</v>
      </c>
      <c r="C784" s="61" t="str">
        <f t="shared" si="160"/>
        <v/>
      </c>
      <c r="D784" s="61">
        <v>770</v>
      </c>
      <c r="E784" s="61" t="str">
        <f>IF(ISNUMBER(SMALL(Order_Form!$D:$D,1+($D784))),(VLOOKUP(SMALL(Order_Form!$D:$D,1+($D784)),Order_Form!$C:$Q,3,FALSE)),"")</f>
        <v/>
      </c>
      <c r="G784" s="64" t="str">
        <f>IFERROR(IF(E784=2,$AF$1,IF(AND(ISNUMBER(SMALL(Order_Form!$D:$D,1+($D784))),VLOOKUP(SMALL(Order_Form!$D:$D,1+($D784)),Order_Form!$C:$Q,6,FALSE)&gt;0),(VLOOKUP(SMALL(Order_Form!$D:$D,1+($D784)),Order_Form!$C:$Q,6,FALSE)),"")),"")</f>
        <v/>
      </c>
      <c r="H784" s="68" t="str">
        <f>IF(ISNUMBER(SMALL(Order_Form!$D:$D,1+($D784))),(VLOOKUP(SMALL(Order_Form!$D:$D,1+($D784)),Order_Form!$C:$Q,7,FALSE)),"")</f>
        <v/>
      </c>
      <c r="I784" s="61"/>
      <c r="J784" s="61"/>
      <c r="K784" s="61"/>
      <c r="L784" s="73" t="str">
        <f t="shared" si="157"/>
        <v/>
      </c>
      <c r="M784" s="64" t="str">
        <f t="shared" si="158"/>
        <v/>
      </c>
      <c r="N784" s="73" t="str">
        <f t="shared" si="162"/>
        <v/>
      </c>
      <c r="O784" s="73" t="str">
        <f t="shared" si="163"/>
        <v/>
      </c>
      <c r="P784" s="73" t="str">
        <f t="shared" si="164"/>
        <v/>
      </c>
      <c r="Q784" s="73" t="str">
        <f t="shared" si="165"/>
        <v/>
      </c>
      <c r="R784" s="73" t="str">
        <f t="shared" si="166"/>
        <v/>
      </c>
      <c r="S784" s="64" t="str">
        <f t="shared" si="159"/>
        <v/>
      </c>
      <c r="T784" s="107" t="str">
        <f t="shared" si="167"/>
        <v/>
      </c>
      <c r="U784" s="74" t="str">
        <f t="shared" si="168"/>
        <v/>
      </c>
      <c r="V784" s="74"/>
      <c r="W784" s="74"/>
      <c r="Z784" s="61">
        <f t="shared" si="169"/>
        <v>0</v>
      </c>
    </row>
    <row r="785" spans="2:26" ht="31.9" customHeight="1" x14ac:dyDescent="0.25">
      <c r="B785" s="61">
        <f t="shared" si="161"/>
        <v>0</v>
      </c>
      <c r="C785" s="61" t="str">
        <f t="shared" si="160"/>
        <v/>
      </c>
      <c r="D785" s="61">
        <v>771</v>
      </c>
      <c r="E785" s="61" t="str">
        <f>IF(ISNUMBER(SMALL(Order_Form!$D:$D,1+($D785))),(VLOOKUP(SMALL(Order_Form!$D:$D,1+($D785)),Order_Form!$C:$Q,3,FALSE)),"")</f>
        <v/>
      </c>
      <c r="G785" s="64" t="str">
        <f>IFERROR(IF(E785=2,$AF$1,IF(AND(ISNUMBER(SMALL(Order_Form!$D:$D,1+($D785))),VLOOKUP(SMALL(Order_Form!$D:$D,1+($D785)),Order_Form!$C:$Q,6,FALSE)&gt;0),(VLOOKUP(SMALL(Order_Form!$D:$D,1+($D785)),Order_Form!$C:$Q,6,FALSE)),"")),"")</f>
        <v/>
      </c>
      <c r="H785" s="68" t="str">
        <f>IF(ISNUMBER(SMALL(Order_Form!$D:$D,1+($D785))),(VLOOKUP(SMALL(Order_Form!$D:$D,1+($D785)),Order_Form!$C:$Q,7,FALSE)),"")</f>
        <v/>
      </c>
      <c r="I785" s="61"/>
      <c r="J785" s="61"/>
      <c r="K785" s="61"/>
      <c r="L785" s="73" t="str">
        <f t="shared" si="157"/>
        <v/>
      </c>
      <c r="M785" s="64" t="str">
        <f t="shared" si="158"/>
        <v/>
      </c>
      <c r="N785" s="73" t="str">
        <f t="shared" si="162"/>
        <v/>
      </c>
      <c r="O785" s="73" t="str">
        <f t="shared" si="163"/>
        <v/>
      </c>
      <c r="P785" s="73" t="str">
        <f t="shared" si="164"/>
        <v/>
      </c>
      <c r="Q785" s="73" t="str">
        <f t="shared" si="165"/>
        <v/>
      </c>
      <c r="R785" s="73" t="str">
        <f t="shared" si="166"/>
        <v/>
      </c>
      <c r="S785" s="64" t="str">
        <f t="shared" si="159"/>
        <v/>
      </c>
      <c r="T785" s="107" t="str">
        <f t="shared" si="167"/>
        <v/>
      </c>
      <c r="U785" s="74" t="str">
        <f t="shared" si="168"/>
        <v/>
      </c>
      <c r="V785" s="74"/>
      <c r="W785" s="74"/>
      <c r="Z785" s="61">
        <f t="shared" si="169"/>
        <v>0</v>
      </c>
    </row>
    <row r="786" spans="2:26" ht="31.9" customHeight="1" x14ac:dyDescent="0.25">
      <c r="B786" s="61">
        <f t="shared" si="161"/>
        <v>0</v>
      </c>
      <c r="C786" s="61" t="str">
        <f t="shared" si="160"/>
        <v/>
      </c>
      <c r="D786" s="61">
        <v>772</v>
      </c>
      <c r="E786" s="61" t="str">
        <f>IF(ISNUMBER(SMALL(Order_Form!$D:$D,1+($D786))),(VLOOKUP(SMALL(Order_Form!$D:$D,1+($D786)),Order_Form!$C:$Q,3,FALSE)),"")</f>
        <v/>
      </c>
      <c r="G786" s="64" t="str">
        <f>IFERROR(IF(E786=2,$AF$1,IF(AND(ISNUMBER(SMALL(Order_Form!$D:$D,1+($D786))),VLOOKUP(SMALL(Order_Form!$D:$D,1+($D786)),Order_Form!$C:$Q,6,FALSE)&gt;0),(VLOOKUP(SMALL(Order_Form!$D:$D,1+($D786)),Order_Form!$C:$Q,6,FALSE)),"")),"")</f>
        <v/>
      </c>
      <c r="H786" s="68" t="str">
        <f>IF(ISNUMBER(SMALL(Order_Form!$D:$D,1+($D786))),(VLOOKUP(SMALL(Order_Form!$D:$D,1+($D786)),Order_Form!$C:$Q,7,FALSE)),"")</f>
        <v/>
      </c>
      <c r="I786" s="61"/>
      <c r="J786" s="61"/>
      <c r="K786" s="61"/>
      <c r="L786" s="73" t="str">
        <f t="shared" si="157"/>
        <v/>
      </c>
      <c r="M786" s="64" t="str">
        <f t="shared" si="158"/>
        <v/>
      </c>
      <c r="N786" s="73" t="str">
        <f t="shared" si="162"/>
        <v/>
      </c>
      <c r="O786" s="73" t="str">
        <f t="shared" si="163"/>
        <v/>
      </c>
      <c r="P786" s="73" t="str">
        <f t="shared" si="164"/>
        <v/>
      </c>
      <c r="Q786" s="73" t="str">
        <f t="shared" si="165"/>
        <v/>
      </c>
      <c r="R786" s="73" t="str">
        <f t="shared" si="166"/>
        <v/>
      </c>
      <c r="S786" s="64" t="str">
        <f t="shared" si="159"/>
        <v/>
      </c>
      <c r="T786" s="107" t="str">
        <f t="shared" si="167"/>
        <v/>
      </c>
      <c r="U786" s="74" t="str">
        <f t="shared" si="168"/>
        <v/>
      </c>
      <c r="V786" s="74"/>
      <c r="W786" s="74"/>
      <c r="Z786" s="61">
        <f t="shared" si="169"/>
        <v>0</v>
      </c>
    </row>
    <row r="787" spans="2:26" ht="31.9" customHeight="1" x14ac:dyDescent="0.25">
      <c r="B787" s="61">
        <f t="shared" si="161"/>
        <v>0</v>
      </c>
      <c r="C787" s="61" t="str">
        <f t="shared" si="160"/>
        <v/>
      </c>
      <c r="D787" s="61">
        <v>773</v>
      </c>
      <c r="E787" s="61" t="str">
        <f>IF(ISNUMBER(SMALL(Order_Form!$D:$D,1+($D787))),(VLOOKUP(SMALL(Order_Form!$D:$D,1+($D787)),Order_Form!$C:$Q,3,FALSE)),"")</f>
        <v/>
      </c>
      <c r="G787" s="64" t="str">
        <f>IFERROR(IF(E787=2,$AF$1,IF(AND(ISNUMBER(SMALL(Order_Form!$D:$D,1+($D787))),VLOOKUP(SMALL(Order_Form!$D:$D,1+($D787)),Order_Form!$C:$Q,6,FALSE)&gt;0),(VLOOKUP(SMALL(Order_Form!$D:$D,1+($D787)),Order_Form!$C:$Q,6,FALSE)),"")),"")</f>
        <v/>
      </c>
      <c r="H787" s="68" t="str">
        <f>IF(ISNUMBER(SMALL(Order_Form!$D:$D,1+($D787))),(VLOOKUP(SMALL(Order_Form!$D:$D,1+($D787)),Order_Form!$C:$Q,7,FALSE)),"")</f>
        <v/>
      </c>
      <c r="I787" s="61"/>
      <c r="J787" s="61"/>
      <c r="K787" s="61"/>
      <c r="L787" s="73" t="str">
        <f t="shared" ref="L787:L834" si="170">IF(AND(E787=1,E788=0),"In",IF($E787=2,$AG$1,""))</f>
        <v/>
      </c>
      <c r="M787" s="64" t="str">
        <f t="shared" ref="M787:M834" si="171">IFERROR(IF(AND(E787=1,E788=0),"Used",IF($E787=2,$AN$1,IF(ISBLANK(G787),"",IF(ISNUMBER(L787),G787-L787,"")))),"")</f>
        <v/>
      </c>
      <c r="N787" s="73" t="str">
        <f t="shared" si="162"/>
        <v/>
      </c>
      <c r="O787" s="73" t="str">
        <f t="shared" si="163"/>
        <v/>
      </c>
      <c r="P787" s="73" t="str">
        <f t="shared" si="164"/>
        <v/>
      </c>
      <c r="Q787" s="73" t="str">
        <f t="shared" si="165"/>
        <v/>
      </c>
      <c r="R787" s="73" t="str">
        <f t="shared" si="166"/>
        <v/>
      </c>
      <c r="S787" s="64" t="str">
        <f t="shared" ref="S787:S834" si="172">IF(AND(E787=1,E788=0),"Tracked",IF($E787=2,$AO$1,IF(ISNUMBER(L787),SUM(N787:R787),"")))</f>
        <v/>
      </c>
      <c r="T787" s="107" t="str">
        <f t="shared" si="167"/>
        <v/>
      </c>
      <c r="U787" s="74" t="str">
        <f t="shared" si="168"/>
        <v/>
      </c>
      <c r="V787" s="74"/>
      <c r="W787" s="74"/>
      <c r="Z787" s="61">
        <f t="shared" si="169"/>
        <v>0</v>
      </c>
    </row>
    <row r="788" spans="2:26" ht="31.9" customHeight="1" x14ac:dyDescent="0.25">
      <c r="B788" s="61">
        <f t="shared" si="161"/>
        <v>0</v>
      </c>
      <c r="C788" s="61" t="str">
        <f t="shared" si="160"/>
        <v/>
      </c>
      <c r="D788" s="61">
        <v>774</v>
      </c>
      <c r="E788" s="61" t="str">
        <f>IF(ISNUMBER(SMALL(Order_Form!$D:$D,1+($D788))),(VLOOKUP(SMALL(Order_Form!$D:$D,1+($D788)),Order_Form!$C:$Q,3,FALSE)),"")</f>
        <v/>
      </c>
      <c r="G788" s="64" t="str">
        <f>IFERROR(IF(E788=2,$AF$1,IF(AND(ISNUMBER(SMALL(Order_Form!$D:$D,1+($D788))),VLOOKUP(SMALL(Order_Form!$D:$D,1+($D788)),Order_Form!$C:$Q,6,FALSE)&gt;0),(VLOOKUP(SMALL(Order_Form!$D:$D,1+($D788)),Order_Form!$C:$Q,6,FALSE)),"")),"")</f>
        <v/>
      </c>
      <c r="H788" s="68" t="str">
        <f>IF(ISNUMBER(SMALL(Order_Form!$D:$D,1+($D788))),(VLOOKUP(SMALL(Order_Form!$D:$D,1+($D788)),Order_Form!$C:$Q,7,FALSE)),"")</f>
        <v/>
      </c>
      <c r="I788" s="61"/>
      <c r="J788" s="61"/>
      <c r="K788" s="61"/>
      <c r="L788" s="73" t="str">
        <f t="shared" si="170"/>
        <v/>
      </c>
      <c r="M788" s="64" t="str">
        <f t="shared" si="171"/>
        <v/>
      </c>
      <c r="N788" s="73" t="str">
        <f t="shared" si="162"/>
        <v/>
      </c>
      <c r="O788" s="73" t="str">
        <f t="shared" si="163"/>
        <v/>
      </c>
      <c r="P788" s="73" t="str">
        <f t="shared" si="164"/>
        <v/>
      </c>
      <c r="Q788" s="73" t="str">
        <f t="shared" si="165"/>
        <v/>
      </c>
      <c r="R788" s="73" t="str">
        <f t="shared" si="166"/>
        <v/>
      </c>
      <c r="S788" s="64" t="str">
        <f t="shared" si="172"/>
        <v/>
      </c>
      <c r="T788" s="107" t="str">
        <f t="shared" si="167"/>
        <v/>
      </c>
      <c r="U788" s="74" t="str">
        <f t="shared" si="168"/>
        <v/>
      </c>
      <c r="V788" s="74"/>
      <c r="W788" s="74"/>
      <c r="Z788" s="61">
        <f t="shared" si="169"/>
        <v>0</v>
      </c>
    </row>
    <row r="789" spans="2:26" ht="31.9" customHeight="1" x14ac:dyDescent="0.25">
      <c r="B789" s="61">
        <f t="shared" si="161"/>
        <v>0</v>
      </c>
      <c r="C789" s="61" t="str">
        <f t="shared" si="160"/>
        <v/>
      </c>
      <c r="D789" s="61">
        <v>775</v>
      </c>
      <c r="E789" s="61" t="str">
        <f>IF(ISNUMBER(SMALL(Order_Form!$D:$D,1+($D789))),(VLOOKUP(SMALL(Order_Form!$D:$D,1+($D789)),Order_Form!$C:$Q,3,FALSE)),"")</f>
        <v/>
      </c>
      <c r="G789" s="64" t="str">
        <f>IFERROR(IF(E789=2,$AF$1,IF(AND(ISNUMBER(SMALL(Order_Form!$D:$D,1+($D789))),VLOOKUP(SMALL(Order_Form!$D:$D,1+($D789)),Order_Form!$C:$Q,6,FALSE)&gt;0),(VLOOKUP(SMALL(Order_Form!$D:$D,1+($D789)),Order_Form!$C:$Q,6,FALSE)),"")),"")</f>
        <v/>
      </c>
      <c r="H789" s="68" t="str">
        <f>IF(ISNUMBER(SMALL(Order_Form!$D:$D,1+($D789))),(VLOOKUP(SMALL(Order_Form!$D:$D,1+($D789)),Order_Form!$C:$Q,7,FALSE)),"")</f>
        <v/>
      </c>
      <c r="I789" s="61"/>
      <c r="J789" s="61"/>
      <c r="K789" s="61"/>
      <c r="L789" s="73" t="str">
        <f t="shared" si="170"/>
        <v/>
      </c>
      <c r="M789" s="64" t="str">
        <f t="shared" si="171"/>
        <v/>
      </c>
      <c r="N789" s="73" t="str">
        <f t="shared" si="162"/>
        <v/>
      </c>
      <c r="O789" s="73" t="str">
        <f t="shared" si="163"/>
        <v/>
      </c>
      <c r="P789" s="73" t="str">
        <f t="shared" si="164"/>
        <v/>
      </c>
      <c r="Q789" s="73" t="str">
        <f t="shared" si="165"/>
        <v/>
      </c>
      <c r="R789" s="73" t="str">
        <f t="shared" si="166"/>
        <v/>
      </c>
      <c r="S789" s="64" t="str">
        <f t="shared" si="172"/>
        <v/>
      </c>
      <c r="T789" s="107" t="str">
        <f t="shared" si="167"/>
        <v/>
      </c>
      <c r="U789" s="74" t="str">
        <f t="shared" si="168"/>
        <v/>
      </c>
      <c r="V789" s="74"/>
      <c r="W789" s="74"/>
      <c r="Z789" s="61">
        <f t="shared" si="169"/>
        <v>0</v>
      </c>
    </row>
    <row r="790" spans="2:26" ht="31.9" customHeight="1" x14ac:dyDescent="0.25">
      <c r="B790" s="61">
        <f t="shared" si="161"/>
        <v>0</v>
      </c>
      <c r="C790" s="61" t="str">
        <f t="shared" ref="C790:C834" si="173">IF(B790=1,D790,"")</f>
        <v/>
      </c>
      <c r="D790" s="61">
        <v>776</v>
      </c>
      <c r="E790" s="61" t="str">
        <f>IF(ISNUMBER(SMALL(Order_Form!$D:$D,1+($D790))),(VLOOKUP(SMALL(Order_Form!$D:$D,1+($D790)),Order_Form!$C:$Q,3,FALSE)),"")</f>
        <v/>
      </c>
      <c r="G790" s="64" t="str">
        <f>IFERROR(IF(E790=2,$AF$1,IF(AND(ISNUMBER(SMALL(Order_Form!$D:$D,1+($D790))),VLOOKUP(SMALL(Order_Form!$D:$D,1+($D790)),Order_Form!$C:$Q,6,FALSE)&gt;0),(VLOOKUP(SMALL(Order_Form!$D:$D,1+($D790)),Order_Form!$C:$Q,6,FALSE)),"")),"")</f>
        <v/>
      </c>
      <c r="H790" s="68" t="str">
        <f>IF(ISNUMBER(SMALL(Order_Form!$D:$D,1+($D790))),(VLOOKUP(SMALL(Order_Form!$D:$D,1+($D790)),Order_Form!$C:$Q,7,FALSE)),"")</f>
        <v/>
      </c>
      <c r="I790" s="61"/>
      <c r="J790" s="61"/>
      <c r="K790" s="61"/>
      <c r="L790" s="73" t="str">
        <f t="shared" si="170"/>
        <v/>
      </c>
      <c r="M790" s="64" t="str">
        <f t="shared" si="171"/>
        <v/>
      </c>
      <c r="N790" s="73" t="str">
        <f t="shared" si="162"/>
        <v/>
      </c>
      <c r="O790" s="73" t="str">
        <f t="shared" si="163"/>
        <v/>
      </c>
      <c r="P790" s="73" t="str">
        <f t="shared" si="164"/>
        <v/>
      </c>
      <c r="Q790" s="73" t="str">
        <f t="shared" si="165"/>
        <v/>
      </c>
      <c r="R790" s="73" t="str">
        <f t="shared" si="166"/>
        <v/>
      </c>
      <c r="S790" s="64" t="str">
        <f t="shared" si="172"/>
        <v/>
      </c>
      <c r="T790" s="107" t="str">
        <f t="shared" si="167"/>
        <v/>
      </c>
      <c r="U790" s="74" t="str">
        <f t="shared" si="168"/>
        <v/>
      </c>
      <c r="V790" s="74"/>
      <c r="W790" s="74"/>
      <c r="Z790" s="61">
        <f t="shared" si="169"/>
        <v>0</v>
      </c>
    </row>
    <row r="791" spans="2:26" ht="31.9" customHeight="1" x14ac:dyDescent="0.25">
      <c r="B791" s="61">
        <f t="shared" si="161"/>
        <v>0</v>
      </c>
      <c r="C791" s="61" t="str">
        <f t="shared" si="173"/>
        <v/>
      </c>
      <c r="D791" s="61">
        <v>777</v>
      </c>
      <c r="E791" s="61" t="str">
        <f>IF(ISNUMBER(SMALL(Order_Form!$D:$D,1+($D791))),(VLOOKUP(SMALL(Order_Form!$D:$D,1+($D791)),Order_Form!$C:$Q,3,FALSE)),"")</f>
        <v/>
      </c>
      <c r="G791" s="64" t="str">
        <f>IFERROR(IF(E791=2,$AF$1,IF(AND(ISNUMBER(SMALL(Order_Form!$D:$D,1+($D791))),VLOOKUP(SMALL(Order_Form!$D:$D,1+($D791)),Order_Form!$C:$Q,6,FALSE)&gt;0),(VLOOKUP(SMALL(Order_Form!$D:$D,1+($D791)),Order_Form!$C:$Q,6,FALSE)),"")),"")</f>
        <v/>
      </c>
      <c r="H791" s="68" t="str">
        <f>IF(ISNUMBER(SMALL(Order_Form!$D:$D,1+($D791))),(VLOOKUP(SMALL(Order_Form!$D:$D,1+($D791)),Order_Form!$C:$Q,7,FALSE)),"")</f>
        <v/>
      </c>
      <c r="I791" s="61"/>
      <c r="J791" s="61"/>
      <c r="K791" s="61"/>
      <c r="L791" s="73" t="str">
        <f t="shared" si="170"/>
        <v/>
      </c>
      <c r="M791" s="64" t="str">
        <f t="shared" si="171"/>
        <v/>
      </c>
      <c r="N791" s="73" t="str">
        <f t="shared" si="162"/>
        <v/>
      </c>
      <c r="O791" s="73" t="str">
        <f t="shared" si="163"/>
        <v/>
      </c>
      <c r="P791" s="73" t="str">
        <f t="shared" si="164"/>
        <v/>
      </c>
      <c r="Q791" s="73" t="str">
        <f t="shared" si="165"/>
        <v/>
      </c>
      <c r="R791" s="73" t="str">
        <f t="shared" si="166"/>
        <v/>
      </c>
      <c r="S791" s="64" t="str">
        <f t="shared" si="172"/>
        <v/>
      </c>
      <c r="T791" s="107" t="str">
        <f t="shared" si="167"/>
        <v/>
      </c>
      <c r="U791" s="74" t="str">
        <f t="shared" si="168"/>
        <v/>
      </c>
      <c r="V791" s="74"/>
      <c r="W791" s="74"/>
      <c r="Z791" s="61">
        <f t="shared" si="169"/>
        <v>0</v>
      </c>
    </row>
    <row r="792" spans="2:26" ht="31.9" customHeight="1" x14ac:dyDescent="0.25">
      <c r="B792" s="61">
        <f t="shared" si="161"/>
        <v>0</v>
      </c>
      <c r="C792" s="61" t="str">
        <f t="shared" si="173"/>
        <v/>
      </c>
      <c r="D792" s="61">
        <v>778</v>
      </c>
      <c r="E792" s="61" t="str">
        <f>IF(ISNUMBER(SMALL(Order_Form!$D:$D,1+($D792))),(VLOOKUP(SMALL(Order_Form!$D:$D,1+($D792)),Order_Form!$C:$Q,3,FALSE)),"")</f>
        <v/>
      </c>
      <c r="G792" s="64" t="str">
        <f>IFERROR(IF(E792=2,$AF$1,IF(AND(ISNUMBER(SMALL(Order_Form!$D:$D,1+($D792))),VLOOKUP(SMALL(Order_Form!$D:$D,1+($D792)),Order_Form!$C:$Q,6,FALSE)&gt;0),(VLOOKUP(SMALL(Order_Form!$D:$D,1+($D792)),Order_Form!$C:$Q,6,FALSE)),"")),"")</f>
        <v/>
      </c>
      <c r="H792" s="68" t="str">
        <f>IF(ISNUMBER(SMALL(Order_Form!$D:$D,1+($D792))),(VLOOKUP(SMALL(Order_Form!$D:$D,1+($D792)),Order_Form!$C:$Q,7,FALSE)),"")</f>
        <v/>
      </c>
      <c r="I792" s="61"/>
      <c r="J792" s="61"/>
      <c r="K792" s="61"/>
      <c r="L792" s="73" t="str">
        <f t="shared" si="170"/>
        <v/>
      </c>
      <c r="M792" s="64" t="str">
        <f t="shared" si="171"/>
        <v/>
      </c>
      <c r="N792" s="73" t="str">
        <f t="shared" si="162"/>
        <v/>
      </c>
      <c r="O792" s="73" t="str">
        <f t="shared" si="163"/>
        <v/>
      </c>
      <c r="P792" s="73" t="str">
        <f t="shared" si="164"/>
        <v/>
      </c>
      <c r="Q792" s="73" t="str">
        <f t="shared" si="165"/>
        <v/>
      </c>
      <c r="R792" s="73" t="str">
        <f t="shared" si="166"/>
        <v/>
      </c>
      <c r="S792" s="64" t="str">
        <f t="shared" si="172"/>
        <v/>
      </c>
      <c r="T792" s="107" t="str">
        <f t="shared" si="167"/>
        <v/>
      </c>
      <c r="U792" s="74" t="str">
        <f t="shared" si="168"/>
        <v/>
      </c>
      <c r="V792" s="74"/>
      <c r="W792" s="74"/>
      <c r="Z792" s="61">
        <f t="shared" si="169"/>
        <v>0</v>
      </c>
    </row>
    <row r="793" spans="2:26" ht="31.9" customHeight="1" x14ac:dyDescent="0.25">
      <c r="B793" s="61">
        <f t="shared" si="161"/>
        <v>0</v>
      </c>
      <c r="C793" s="61" t="str">
        <f t="shared" si="173"/>
        <v/>
      </c>
      <c r="D793" s="61">
        <v>779</v>
      </c>
      <c r="E793" s="61" t="str">
        <f>IF(ISNUMBER(SMALL(Order_Form!$D:$D,1+($D793))),(VLOOKUP(SMALL(Order_Form!$D:$D,1+($D793)),Order_Form!$C:$Q,3,FALSE)),"")</f>
        <v/>
      </c>
      <c r="G793" s="64" t="str">
        <f>IFERROR(IF(E793=2,$AF$1,IF(AND(ISNUMBER(SMALL(Order_Form!$D:$D,1+($D793))),VLOOKUP(SMALL(Order_Form!$D:$D,1+($D793)),Order_Form!$C:$Q,6,FALSE)&gt;0),(VLOOKUP(SMALL(Order_Form!$D:$D,1+($D793)),Order_Form!$C:$Q,6,FALSE)),"")),"")</f>
        <v/>
      </c>
      <c r="H793" s="68" t="str">
        <f>IF(ISNUMBER(SMALL(Order_Form!$D:$D,1+($D793))),(VLOOKUP(SMALL(Order_Form!$D:$D,1+($D793)),Order_Form!$C:$Q,7,FALSE)),"")</f>
        <v/>
      </c>
      <c r="I793" s="61"/>
      <c r="J793" s="61"/>
      <c r="K793" s="61"/>
      <c r="L793" s="73" t="str">
        <f t="shared" si="170"/>
        <v/>
      </c>
      <c r="M793" s="64" t="str">
        <f t="shared" si="171"/>
        <v/>
      </c>
      <c r="N793" s="73" t="str">
        <f t="shared" si="162"/>
        <v/>
      </c>
      <c r="O793" s="73" t="str">
        <f t="shared" si="163"/>
        <v/>
      </c>
      <c r="P793" s="73" t="str">
        <f t="shared" si="164"/>
        <v/>
      </c>
      <c r="Q793" s="73" t="str">
        <f t="shared" si="165"/>
        <v/>
      </c>
      <c r="R793" s="73" t="str">
        <f t="shared" si="166"/>
        <v/>
      </c>
      <c r="S793" s="64" t="str">
        <f t="shared" si="172"/>
        <v/>
      </c>
      <c r="T793" s="107" t="str">
        <f t="shared" si="167"/>
        <v/>
      </c>
      <c r="U793" s="74" t="str">
        <f t="shared" si="168"/>
        <v/>
      </c>
      <c r="V793" s="74"/>
      <c r="W793" s="74"/>
      <c r="Z793" s="61">
        <f t="shared" si="169"/>
        <v>0</v>
      </c>
    </row>
    <row r="794" spans="2:26" ht="31.9" customHeight="1" x14ac:dyDescent="0.25">
      <c r="B794" s="61">
        <f t="shared" si="161"/>
        <v>0</v>
      </c>
      <c r="C794" s="61" t="str">
        <f t="shared" si="173"/>
        <v/>
      </c>
      <c r="D794" s="61">
        <v>780</v>
      </c>
      <c r="E794" s="61" t="str">
        <f>IF(ISNUMBER(SMALL(Order_Form!$D:$D,1+($D794))),(VLOOKUP(SMALL(Order_Form!$D:$D,1+($D794)),Order_Form!$C:$Q,3,FALSE)),"")</f>
        <v/>
      </c>
      <c r="G794" s="64" t="str">
        <f>IFERROR(IF(E794=2,$AF$1,IF(AND(ISNUMBER(SMALL(Order_Form!$D:$D,1+($D794))),VLOOKUP(SMALL(Order_Form!$D:$D,1+($D794)),Order_Form!$C:$Q,6,FALSE)&gt;0),(VLOOKUP(SMALL(Order_Form!$D:$D,1+($D794)),Order_Form!$C:$Q,6,FALSE)),"")),"")</f>
        <v/>
      </c>
      <c r="H794" s="68" t="str">
        <f>IF(ISNUMBER(SMALL(Order_Form!$D:$D,1+($D794))),(VLOOKUP(SMALL(Order_Form!$D:$D,1+($D794)),Order_Form!$C:$Q,7,FALSE)),"")</f>
        <v/>
      </c>
      <c r="I794" s="61"/>
      <c r="J794" s="61"/>
      <c r="K794" s="61"/>
      <c r="L794" s="73" t="str">
        <f t="shared" si="170"/>
        <v/>
      </c>
      <c r="M794" s="64" t="str">
        <f t="shared" si="171"/>
        <v/>
      </c>
      <c r="N794" s="73" t="str">
        <f t="shared" si="162"/>
        <v/>
      </c>
      <c r="O794" s="73" t="str">
        <f t="shared" si="163"/>
        <v/>
      </c>
      <c r="P794" s="73" t="str">
        <f t="shared" si="164"/>
        <v/>
      </c>
      <c r="Q794" s="73" t="str">
        <f t="shared" si="165"/>
        <v/>
      </c>
      <c r="R794" s="73" t="str">
        <f t="shared" si="166"/>
        <v/>
      </c>
      <c r="S794" s="64" t="str">
        <f t="shared" si="172"/>
        <v/>
      </c>
      <c r="T794" s="107" t="str">
        <f t="shared" si="167"/>
        <v/>
      </c>
      <c r="U794" s="74" t="str">
        <f t="shared" si="168"/>
        <v/>
      </c>
      <c r="V794" s="74"/>
      <c r="W794" s="74"/>
      <c r="Z794" s="61">
        <f t="shared" si="169"/>
        <v>0</v>
      </c>
    </row>
    <row r="795" spans="2:26" ht="31.9" customHeight="1" x14ac:dyDescent="0.25">
      <c r="B795" s="61">
        <f t="shared" si="161"/>
        <v>0</v>
      </c>
      <c r="C795" s="61" t="str">
        <f t="shared" si="173"/>
        <v/>
      </c>
      <c r="D795" s="61">
        <v>781</v>
      </c>
      <c r="E795" s="61" t="str">
        <f>IF(ISNUMBER(SMALL(Order_Form!$D:$D,1+($D795))),(VLOOKUP(SMALL(Order_Form!$D:$D,1+($D795)),Order_Form!$C:$Q,3,FALSE)),"")</f>
        <v/>
      </c>
      <c r="G795" s="64" t="str">
        <f>IFERROR(IF(E795=2,$AF$1,IF(AND(ISNUMBER(SMALL(Order_Form!$D:$D,1+($D795))),VLOOKUP(SMALL(Order_Form!$D:$D,1+($D795)),Order_Form!$C:$Q,6,FALSE)&gt;0),(VLOOKUP(SMALL(Order_Form!$D:$D,1+($D795)),Order_Form!$C:$Q,6,FALSE)),"")),"")</f>
        <v/>
      </c>
      <c r="H795" s="68" t="str">
        <f>IF(ISNUMBER(SMALL(Order_Form!$D:$D,1+($D795))),(VLOOKUP(SMALL(Order_Form!$D:$D,1+($D795)),Order_Form!$C:$Q,7,FALSE)),"")</f>
        <v/>
      </c>
      <c r="I795" s="61"/>
      <c r="J795" s="61"/>
      <c r="K795" s="61"/>
      <c r="L795" s="73" t="str">
        <f t="shared" si="170"/>
        <v/>
      </c>
      <c r="M795" s="64" t="str">
        <f t="shared" si="171"/>
        <v/>
      </c>
      <c r="N795" s="73" t="str">
        <f t="shared" si="162"/>
        <v/>
      </c>
      <c r="O795" s="73" t="str">
        <f t="shared" si="163"/>
        <v/>
      </c>
      <c r="P795" s="73" t="str">
        <f t="shared" si="164"/>
        <v/>
      </c>
      <c r="Q795" s="73" t="str">
        <f t="shared" si="165"/>
        <v/>
      </c>
      <c r="R795" s="73" t="str">
        <f t="shared" si="166"/>
        <v/>
      </c>
      <c r="S795" s="64" t="str">
        <f t="shared" si="172"/>
        <v/>
      </c>
      <c r="T795" s="107" t="str">
        <f t="shared" si="167"/>
        <v/>
      </c>
      <c r="U795" s="74" t="str">
        <f t="shared" si="168"/>
        <v/>
      </c>
      <c r="V795" s="74"/>
      <c r="W795" s="74"/>
      <c r="Z795" s="61">
        <f t="shared" si="169"/>
        <v>0</v>
      </c>
    </row>
    <row r="796" spans="2:26" ht="31.9" customHeight="1" x14ac:dyDescent="0.25">
      <c r="B796" s="61">
        <f t="shared" si="161"/>
        <v>0</v>
      </c>
      <c r="C796" s="61" t="str">
        <f t="shared" si="173"/>
        <v/>
      </c>
      <c r="D796" s="61">
        <v>782</v>
      </c>
      <c r="E796" s="61" t="str">
        <f>IF(ISNUMBER(SMALL(Order_Form!$D:$D,1+($D796))),(VLOOKUP(SMALL(Order_Form!$D:$D,1+($D796)),Order_Form!$C:$Q,3,FALSE)),"")</f>
        <v/>
      </c>
      <c r="G796" s="64" t="str">
        <f>IFERROR(IF(E796=2,$AF$1,IF(AND(ISNUMBER(SMALL(Order_Form!$D:$D,1+($D796))),VLOOKUP(SMALL(Order_Form!$D:$D,1+($D796)),Order_Form!$C:$Q,6,FALSE)&gt;0),(VLOOKUP(SMALL(Order_Form!$D:$D,1+($D796)),Order_Form!$C:$Q,6,FALSE)),"")),"")</f>
        <v/>
      </c>
      <c r="H796" s="68" t="str">
        <f>IF(ISNUMBER(SMALL(Order_Form!$D:$D,1+($D796))),(VLOOKUP(SMALL(Order_Form!$D:$D,1+($D796)),Order_Form!$C:$Q,7,FALSE)),"")</f>
        <v/>
      </c>
      <c r="I796" s="61"/>
      <c r="J796" s="61"/>
      <c r="K796" s="61"/>
      <c r="L796" s="73" t="str">
        <f t="shared" si="170"/>
        <v/>
      </c>
      <c r="M796" s="64" t="str">
        <f t="shared" si="171"/>
        <v/>
      </c>
      <c r="N796" s="73" t="str">
        <f t="shared" si="162"/>
        <v/>
      </c>
      <c r="O796" s="73" t="str">
        <f t="shared" si="163"/>
        <v/>
      </c>
      <c r="P796" s="73" t="str">
        <f t="shared" si="164"/>
        <v/>
      </c>
      <c r="Q796" s="73" t="str">
        <f t="shared" si="165"/>
        <v/>
      </c>
      <c r="R796" s="73" t="str">
        <f t="shared" si="166"/>
        <v/>
      </c>
      <c r="S796" s="64" t="str">
        <f t="shared" si="172"/>
        <v/>
      </c>
      <c r="T796" s="107" t="str">
        <f t="shared" si="167"/>
        <v/>
      </c>
      <c r="U796" s="74" t="str">
        <f t="shared" si="168"/>
        <v/>
      </c>
      <c r="V796" s="74"/>
      <c r="W796" s="74"/>
      <c r="Z796" s="61">
        <f t="shared" si="169"/>
        <v>0</v>
      </c>
    </row>
    <row r="797" spans="2:26" ht="31.9" customHeight="1" x14ac:dyDescent="0.25">
      <c r="B797" s="61">
        <f t="shared" si="161"/>
        <v>0</v>
      </c>
      <c r="C797" s="61" t="str">
        <f t="shared" si="173"/>
        <v/>
      </c>
      <c r="D797" s="61">
        <v>783</v>
      </c>
      <c r="E797" s="61" t="str">
        <f>IF(ISNUMBER(SMALL(Order_Form!$D:$D,1+($D797))),(VLOOKUP(SMALL(Order_Form!$D:$D,1+($D797)),Order_Form!$C:$Q,3,FALSE)),"")</f>
        <v/>
      </c>
      <c r="G797" s="64" t="str">
        <f>IFERROR(IF(E797=2,$AF$1,IF(AND(ISNUMBER(SMALL(Order_Form!$D:$D,1+($D797))),VLOOKUP(SMALL(Order_Form!$D:$D,1+($D797)),Order_Form!$C:$Q,6,FALSE)&gt;0),(VLOOKUP(SMALL(Order_Form!$D:$D,1+($D797)),Order_Form!$C:$Q,6,FALSE)),"")),"")</f>
        <v/>
      </c>
      <c r="H797" s="68" t="str">
        <f>IF(ISNUMBER(SMALL(Order_Form!$D:$D,1+($D797))),(VLOOKUP(SMALL(Order_Form!$D:$D,1+($D797)),Order_Form!$C:$Q,7,FALSE)),"")</f>
        <v/>
      </c>
      <c r="I797" s="61"/>
      <c r="J797" s="61"/>
      <c r="K797" s="61"/>
      <c r="L797" s="73" t="str">
        <f t="shared" si="170"/>
        <v/>
      </c>
      <c r="M797" s="64" t="str">
        <f t="shared" si="171"/>
        <v/>
      </c>
      <c r="N797" s="73" t="str">
        <f t="shared" si="162"/>
        <v/>
      </c>
      <c r="O797" s="73" t="str">
        <f t="shared" si="163"/>
        <v/>
      </c>
      <c r="P797" s="73" t="str">
        <f t="shared" si="164"/>
        <v/>
      </c>
      <c r="Q797" s="73" t="str">
        <f t="shared" si="165"/>
        <v/>
      </c>
      <c r="R797" s="73" t="str">
        <f t="shared" si="166"/>
        <v/>
      </c>
      <c r="S797" s="64" t="str">
        <f t="shared" si="172"/>
        <v/>
      </c>
      <c r="T797" s="107" t="str">
        <f t="shared" si="167"/>
        <v/>
      </c>
      <c r="U797" s="74" t="str">
        <f t="shared" si="168"/>
        <v/>
      </c>
      <c r="V797" s="74"/>
      <c r="W797" s="74"/>
      <c r="Z797" s="61">
        <f t="shared" si="169"/>
        <v>0</v>
      </c>
    </row>
    <row r="798" spans="2:26" ht="31.9" customHeight="1" x14ac:dyDescent="0.25">
      <c r="B798" s="61">
        <f t="shared" si="161"/>
        <v>0</v>
      </c>
      <c r="C798" s="61" t="str">
        <f t="shared" si="173"/>
        <v/>
      </c>
      <c r="D798" s="61">
        <v>784</v>
      </c>
      <c r="E798" s="61" t="str">
        <f>IF(ISNUMBER(SMALL(Order_Form!$D:$D,1+($D798))),(VLOOKUP(SMALL(Order_Form!$D:$D,1+($D798)),Order_Form!$C:$Q,3,FALSE)),"")</f>
        <v/>
      </c>
      <c r="G798" s="64" t="str">
        <f>IFERROR(IF(E798=2,$AF$1,IF(AND(ISNUMBER(SMALL(Order_Form!$D:$D,1+($D798))),VLOOKUP(SMALL(Order_Form!$D:$D,1+($D798)),Order_Form!$C:$Q,6,FALSE)&gt;0),(VLOOKUP(SMALL(Order_Form!$D:$D,1+($D798)),Order_Form!$C:$Q,6,FALSE)),"")),"")</f>
        <v/>
      </c>
      <c r="H798" s="68" t="str">
        <f>IF(ISNUMBER(SMALL(Order_Form!$D:$D,1+($D798))),(VLOOKUP(SMALL(Order_Form!$D:$D,1+($D798)),Order_Form!$C:$Q,7,FALSE)),"")</f>
        <v/>
      </c>
      <c r="I798" s="61"/>
      <c r="J798" s="61"/>
      <c r="K798" s="61"/>
      <c r="L798" s="73" t="str">
        <f t="shared" si="170"/>
        <v/>
      </c>
      <c r="M798" s="64" t="str">
        <f t="shared" si="171"/>
        <v/>
      </c>
      <c r="N798" s="73" t="str">
        <f t="shared" si="162"/>
        <v/>
      </c>
      <c r="O798" s="73" t="str">
        <f t="shared" si="163"/>
        <v/>
      </c>
      <c r="P798" s="73" t="str">
        <f t="shared" si="164"/>
        <v/>
      </c>
      <c r="Q798" s="73" t="str">
        <f t="shared" si="165"/>
        <v/>
      </c>
      <c r="R798" s="73" t="str">
        <f t="shared" si="166"/>
        <v/>
      </c>
      <c r="S798" s="64" t="str">
        <f t="shared" si="172"/>
        <v/>
      </c>
      <c r="T798" s="107" t="str">
        <f t="shared" si="167"/>
        <v/>
      </c>
      <c r="U798" s="74" t="str">
        <f t="shared" si="168"/>
        <v/>
      </c>
      <c r="V798" s="74"/>
      <c r="W798" s="74"/>
      <c r="Z798" s="61">
        <f t="shared" si="169"/>
        <v>0</v>
      </c>
    </row>
    <row r="799" spans="2:26" ht="31.9" customHeight="1" x14ac:dyDescent="0.25">
      <c r="B799" s="61">
        <f t="shared" si="161"/>
        <v>0</v>
      </c>
      <c r="C799" s="61" t="str">
        <f t="shared" si="173"/>
        <v/>
      </c>
      <c r="D799" s="61">
        <v>785</v>
      </c>
      <c r="E799" s="61" t="str">
        <f>IF(ISNUMBER(SMALL(Order_Form!$D:$D,1+($D799))),(VLOOKUP(SMALL(Order_Form!$D:$D,1+($D799)),Order_Form!$C:$Q,3,FALSE)),"")</f>
        <v/>
      </c>
      <c r="G799" s="64" t="str">
        <f>IFERROR(IF(E799=2,$AF$1,IF(AND(ISNUMBER(SMALL(Order_Form!$D:$D,1+($D799))),VLOOKUP(SMALL(Order_Form!$D:$D,1+($D799)),Order_Form!$C:$Q,6,FALSE)&gt;0),(VLOOKUP(SMALL(Order_Form!$D:$D,1+($D799)),Order_Form!$C:$Q,6,FALSE)),"")),"")</f>
        <v/>
      </c>
      <c r="H799" s="68" t="str">
        <f>IF(ISNUMBER(SMALL(Order_Form!$D:$D,1+($D799))),(VLOOKUP(SMALL(Order_Form!$D:$D,1+($D799)),Order_Form!$C:$Q,7,FALSE)),"")</f>
        <v/>
      </c>
      <c r="I799" s="61"/>
      <c r="J799" s="61"/>
      <c r="K799" s="61"/>
      <c r="L799" s="73" t="str">
        <f t="shared" si="170"/>
        <v/>
      </c>
      <c r="M799" s="64" t="str">
        <f t="shared" si="171"/>
        <v/>
      </c>
      <c r="N799" s="73" t="str">
        <f t="shared" si="162"/>
        <v/>
      </c>
      <c r="O799" s="73" t="str">
        <f t="shared" si="163"/>
        <v/>
      </c>
      <c r="P799" s="73" t="str">
        <f t="shared" si="164"/>
        <v/>
      </c>
      <c r="Q799" s="73" t="str">
        <f t="shared" si="165"/>
        <v/>
      </c>
      <c r="R799" s="73" t="str">
        <f t="shared" si="166"/>
        <v/>
      </c>
      <c r="S799" s="64" t="str">
        <f t="shared" si="172"/>
        <v/>
      </c>
      <c r="T799" s="107" t="str">
        <f t="shared" si="167"/>
        <v/>
      </c>
      <c r="U799" s="74" t="str">
        <f t="shared" si="168"/>
        <v/>
      </c>
      <c r="V799" s="74"/>
      <c r="W799" s="74"/>
      <c r="Z799" s="61">
        <f t="shared" si="169"/>
        <v>0</v>
      </c>
    </row>
    <row r="800" spans="2:26" ht="31.9" customHeight="1" x14ac:dyDescent="0.25">
      <c r="B800" s="61">
        <f t="shared" si="161"/>
        <v>0</v>
      </c>
      <c r="C800" s="61" t="str">
        <f t="shared" si="173"/>
        <v/>
      </c>
      <c r="D800" s="61">
        <v>786</v>
      </c>
      <c r="E800" s="61" t="str">
        <f>IF(ISNUMBER(SMALL(Order_Form!$D:$D,1+($D800))),(VLOOKUP(SMALL(Order_Form!$D:$D,1+($D800)),Order_Form!$C:$Q,3,FALSE)),"")</f>
        <v/>
      </c>
      <c r="G800" s="64" t="str">
        <f>IFERROR(IF(E800=2,$AF$1,IF(AND(ISNUMBER(SMALL(Order_Form!$D:$D,1+($D800))),VLOOKUP(SMALL(Order_Form!$D:$D,1+($D800)),Order_Form!$C:$Q,6,FALSE)&gt;0),(VLOOKUP(SMALL(Order_Form!$D:$D,1+($D800)),Order_Form!$C:$Q,6,FALSE)),"")),"")</f>
        <v/>
      </c>
      <c r="H800" s="68" t="str">
        <f>IF(ISNUMBER(SMALL(Order_Form!$D:$D,1+($D800))),(VLOOKUP(SMALL(Order_Form!$D:$D,1+($D800)),Order_Form!$C:$Q,7,FALSE)),"")</f>
        <v/>
      </c>
      <c r="I800" s="61"/>
      <c r="J800" s="61"/>
      <c r="K800" s="61"/>
      <c r="L800" s="73" t="str">
        <f t="shared" si="170"/>
        <v/>
      </c>
      <c r="M800" s="64" t="str">
        <f t="shared" si="171"/>
        <v/>
      </c>
      <c r="N800" s="73" t="str">
        <f t="shared" si="162"/>
        <v/>
      </c>
      <c r="O800" s="73" t="str">
        <f t="shared" si="163"/>
        <v/>
      </c>
      <c r="P800" s="73" t="str">
        <f t="shared" si="164"/>
        <v/>
      </c>
      <c r="Q800" s="73" t="str">
        <f t="shared" si="165"/>
        <v/>
      </c>
      <c r="R800" s="73" t="str">
        <f t="shared" si="166"/>
        <v/>
      </c>
      <c r="S800" s="64" t="str">
        <f t="shared" si="172"/>
        <v/>
      </c>
      <c r="T800" s="107" t="str">
        <f t="shared" si="167"/>
        <v/>
      </c>
      <c r="U800" s="74" t="str">
        <f t="shared" si="168"/>
        <v/>
      </c>
      <c r="V800" s="74"/>
      <c r="W800" s="74"/>
      <c r="Z800" s="61">
        <f t="shared" si="169"/>
        <v>0</v>
      </c>
    </row>
    <row r="801" spans="2:26" ht="31.9" customHeight="1" x14ac:dyDescent="0.25">
      <c r="B801" s="61">
        <f t="shared" si="161"/>
        <v>0</v>
      </c>
      <c r="C801" s="61" t="str">
        <f t="shared" si="173"/>
        <v/>
      </c>
      <c r="D801" s="61">
        <v>787</v>
      </c>
      <c r="E801" s="61" t="str">
        <f>IF(ISNUMBER(SMALL(Order_Form!$D:$D,1+($D801))),(VLOOKUP(SMALL(Order_Form!$D:$D,1+($D801)),Order_Form!$C:$Q,3,FALSE)),"")</f>
        <v/>
      </c>
      <c r="G801" s="64" t="str">
        <f>IFERROR(IF(E801=2,$AF$1,IF(AND(ISNUMBER(SMALL(Order_Form!$D:$D,1+($D801))),VLOOKUP(SMALL(Order_Form!$D:$D,1+($D801)),Order_Form!$C:$Q,6,FALSE)&gt;0),(VLOOKUP(SMALL(Order_Form!$D:$D,1+($D801)),Order_Form!$C:$Q,6,FALSE)),"")),"")</f>
        <v/>
      </c>
      <c r="H801" s="68" t="str">
        <f>IF(ISNUMBER(SMALL(Order_Form!$D:$D,1+($D801))),(VLOOKUP(SMALL(Order_Form!$D:$D,1+($D801)),Order_Form!$C:$Q,7,FALSE)),"")</f>
        <v/>
      </c>
      <c r="I801" s="61"/>
      <c r="J801" s="61"/>
      <c r="K801" s="61"/>
      <c r="L801" s="73" t="str">
        <f t="shared" si="170"/>
        <v/>
      </c>
      <c r="M801" s="64" t="str">
        <f t="shared" si="171"/>
        <v/>
      </c>
      <c r="N801" s="73" t="str">
        <f t="shared" si="162"/>
        <v/>
      </c>
      <c r="O801" s="73" t="str">
        <f t="shared" si="163"/>
        <v/>
      </c>
      <c r="P801" s="73" t="str">
        <f t="shared" si="164"/>
        <v/>
      </c>
      <c r="Q801" s="73" t="str">
        <f t="shared" si="165"/>
        <v/>
      </c>
      <c r="R801" s="73" t="str">
        <f t="shared" si="166"/>
        <v/>
      </c>
      <c r="S801" s="64" t="str">
        <f t="shared" si="172"/>
        <v/>
      </c>
      <c r="T801" s="107" t="str">
        <f t="shared" si="167"/>
        <v/>
      </c>
      <c r="U801" s="74" t="str">
        <f t="shared" si="168"/>
        <v/>
      </c>
      <c r="V801" s="74"/>
      <c r="W801" s="74"/>
      <c r="Z801" s="61">
        <f t="shared" si="169"/>
        <v>0</v>
      </c>
    </row>
    <row r="802" spans="2:26" ht="31.9" customHeight="1" x14ac:dyDescent="0.25">
      <c r="B802" s="61">
        <f t="shared" si="161"/>
        <v>0</v>
      </c>
      <c r="C802" s="61" t="str">
        <f t="shared" si="173"/>
        <v/>
      </c>
      <c r="D802" s="61">
        <v>788</v>
      </c>
      <c r="E802" s="61" t="str">
        <f>IF(ISNUMBER(SMALL(Order_Form!$D:$D,1+($D802))),(VLOOKUP(SMALL(Order_Form!$D:$D,1+($D802)),Order_Form!$C:$Q,3,FALSE)),"")</f>
        <v/>
      </c>
      <c r="G802" s="64" t="str">
        <f>IFERROR(IF(E802=2,$AF$1,IF(AND(ISNUMBER(SMALL(Order_Form!$D:$D,1+($D802))),VLOOKUP(SMALL(Order_Form!$D:$D,1+($D802)),Order_Form!$C:$Q,6,FALSE)&gt;0),(VLOOKUP(SMALL(Order_Form!$D:$D,1+($D802)),Order_Form!$C:$Q,6,FALSE)),"")),"")</f>
        <v/>
      </c>
      <c r="H802" s="68" t="str">
        <f>IF(ISNUMBER(SMALL(Order_Form!$D:$D,1+($D802))),(VLOOKUP(SMALL(Order_Form!$D:$D,1+($D802)),Order_Form!$C:$Q,7,FALSE)),"")</f>
        <v/>
      </c>
      <c r="I802" s="61"/>
      <c r="J802" s="61"/>
      <c r="K802" s="61"/>
      <c r="L802" s="73" t="str">
        <f t="shared" si="170"/>
        <v/>
      </c>
      <c r="M802" s="64" t="str">
        <f t="shared" si="171"/>
        <v/>
      </c>
      <c r="N802" s="73" t="str">
        <f t="shared" si="162"/>
        <v/>
      </c>
      <c r="O802" s="73" t="str">
        <f t="shared" si="163"/>
        <v/>
      </c>
      <c r="P802" s="73" t="str">
        <f t="shared" si="164"/>
        <v/>
      </c>
      <c r="Q802" s="73" t="str">
        <f t="shared" si="165"/>
        <v/>
      </c>
      <c r="R802" s="73" t="str">
        <f t="shared" si="166"/>
        <v/>
      </c>
      <c r="S802" s="64" t="str">
        <f t="shared" si="172"/>
        <v/>
      </c>
      <c r="T802" s="107" t="str">
        <f t="shared" si="167"/>
        <v/>
      </c>
      <c r="U802" s="74" t="str">
        <f t="shared" si="168"/>
        <v/>
      </c>
      <c r="V802" s="74"/>
      <c r="W802" s="74"/>
      <c r="Z802" s="61">
        <f t="shared" si="169"/>
        <v>0</v>
      </c>
    </row>
    <row r="803" spans="2:26" ht="31.9" customHeight="1" x14ac:dyDescent="0.25">
      <c r="B803" s="61">
        <f t="shared" si="161"/>
        <v>0</v>
      </c>
      <c r="C803" s="61" t="str">
        <f t="shared" si="173"/>
        <v/>
      </c>
      <c r="D803" s="61">
        <v>789</v>
      </c>
      <c r="E803" s="61" t="str">
        <f>IF(ISNUMBER(SMALL(Order_Form!$D:$D,1+($D803))),(VLOOKUP(SMALL(Order_Form!$D:$D,1+($D803)),Order_Form!$C:$Q,3,FALSE)),"")</f>
        <v/>
      </c>
      <c r="G803" s="64" t="str">
        <f>IFERROR(IF(E803=2,$AF$1,IF(AND(ISNUMBER(SMALL(Order_Form!$D:$D,1+($D803))),VLOOKUP(SMALL(Order_Form!$D:$D,1+($D803)),Order_Form!$C:$Q,6,FALSE)&gt;0),(VLOOKUP(SMALL(Order_Form!$D:$D,1+($D803)),Order_Form!$C:$Q,6,FALSE)),"")),"")</f>
        <v/>
      </c>
      <c r="H803" s="68" t="str">
        <f>IF(ISNUMBER(SMALL(Order_Form!$D:$D,1+($D803))),(VLOOKUP(SMALL(Order_Form!$D:$D,1+($D803)),Order_Form!$C:$Q,7,FALSE)),"")</f>
        <v/>
      </c>
      <c r="I803" s="61"/>
      <c r="J803" s="61"/>
      <c r="K803" s="61"/>
      <c r="L803" s="73" t="str">
        <f t="shared" si="170"/>
        <v/>
      </c>
      <c r="M803" s="64" t="str">
        <f t="shared" si="171"/>
        <v/>
      </c>
      <c r="N803" s="73" t="str">
        <f t="shared" si="162"/>
        <v/>
      </c>
      <c r="O803" s="73" t="str">
        <f t="shared" si="163"/>
        <v/>
      </c>
      <c r="P803" s="73" t="str">
        <f t="shared" si="164"/>
        <v/>
      </c>
      <c r="Q803" s="73" t="str">
        <f t="shared" si="165"/>
        <v/>
      </c>
      <c r="R803" s="73" t="str">
        <f t="shared" si="166"/>
        <v/>
      </c>
      <c r="S803" s="64" t="str">
        <f t="shared" si="172"/>
        <v/>
      </c>
      <c r="T803" s="107" t="str">
        <f t="shared" si="167"/>
        <v/>
      </c>
      <c r="U803" s="74" t="str">
        <f t="shared" si="168"/>
        <v/>
      </c>
      <c r="V803" s="74"/>
      <c r="W803" s="74"/>
      <c r="Z803" s="61">
        <f t="shared" si="169"/>
        <v>0</v>
      </c>
    </row>
    <row r="804" spans="2:26" ht="31.9" customHeight="1" x14ac:dyDescent="0.25">
      <c r="B804" s="61">
        <f t="shared" si="161"/>
        <v>0</v>
      </c>
      <c r="C804" s="61" t="str">
        <f t="shared" si="173"/>
        <v/>
      </c>
      <c r="D804" s="61">
        <v>790</v>
      </c>
      <c r="E804" s="61" t="str">
        <f>IF(ISNUMBER(SMALL(Order_Form!$D:$D,1+($D804))),(VLOOKUP(SMALL(Order_Form!$D:$D,1+($D804)),Order_Form!$C:$Q,3,FALSE)),"")</f>
        <v/>
      </c>
      <c r="G804" s="64" t="str">
        <f>IFERROR(IF(E804=2,$AF$1,IF(AND(ISNUMBER(SMALL(Order_Form!$D:$D,1+($D804))),VLOOKUP(SMALL(Order_Form!$D:$D,1+($D804)),Order_Form!$C:$Q,6,FALSE)&gt;0),(VLOOKUP(SMALL(Order_Form!$D:$D,1+($D804)),Order_Form!$C:$Q,6,FALSE)),"")),"")</f>
        <v/>
      </c>
      <c r="H804" s="68" t="str">
        <f>IF(ISNUMBER(SMALL(Order_Form!$D:$D,1+($D804))),(VLOOKUP(SMALL(Order_Form!$D:$D,1+($D804)),Order_Form!$C:$Q,7,FALSE)),"")</f>
        <v/>
      </c>
      <c r="I804" s="61"/>
      <c r="J804" s="61"/>
      <c r="K804" s="61"/>
      <c r="L804" s="73" t="str">
        <f t="shared" si="170"/>
        <v/>
      </c>
      <c r="M804" s="64" t="str">
        <f t="shared" si="171"/>
        <v/>
      </c>
      <c r="N804" s="73" t="str">
        <f t="shared" si="162"/>
        <v/>
      </c>
      <c r="O804" s="73" t="str">
        <f t="shared" si="163"/>
        <v/>
      </c>
      <c r="P804" s="73" t="str">
        <f t="shared" si="164"/>
        <v/>
      </c>
      <c r="Q804" s="73" t="str">
        <f t="shared" si="165"/>
        <v/>
      </c>
      <c r="R804" s="73" t="str">
        <f t="shared" si="166"/>
        <v/>
      </c>
      <c r="S804" s="64" t="str">
        <f t="shared" si="172"/>
        <v/>
      </c>
      <c r="T804" s="107" t="str">
        <f t="shared" si="167"/>
        <v/>
      </c>
      <c r="U804" s="74" t="str">
        <f t="shared" si="168"/>
        <v/>
      </c>
      <c r="V804" s="74"/>
      <c r="W804" s="74"/>
      <c r="Z804" s="61">
        <f t="shared" si="169"/>
        <v>0</v>
      </c>
    </row>
    <row r="805" spans="2:26" ht="31.9" customHeight="1" x14ac:dyDescent="0.25">
      <c r="B805" s="61">
        <f t="shared" si="161"/>
        <v>0</v>
      </c>
      <c r="C805" s="61" t="str">
        <f t="shared" si="173"/>
        <v/>
      </c>
      <c r="D805" s="61">
        <v>791</v>
      </c>
      <c r="E805" s="61" t="str">
        <f>IF(ISNUMBER(SMALL(Order_Form!$D:$D,1+($D805))),(VLOOKUP(SMALL(Order_Form!$D:$D,1+($D805)),Order_Form!$C:$Q,3,FALSE)),"")</f>
        <v/>
      </c>
      <c r="G805" s="64" t="str">
        <f>IFERROR(IF(E805=2,$AF$1,IF(AND(ISNUMBER(SMALL(Order_Form!$D:$D,1+($D805))),VLOOKUP(SMALL(Order_Form!$D:$D,1+($D805)),Order_Form!$C:$Q,6,FALSE)&gt;0),(VLOOKUP(SMALL(Order_Form!$D:$D,1+($D805)),Order_Form!$C:$Q,6,FALSE)),"")),"")</f>
        <v/>
      </c>
      <c r="H805" s="68" t="str">
        <f>IF(ISNUMBER(SMALL(Order_Form!$D:$D,1+($D805))),(VLOOKUP(SMALL(Order_Form!$D:$D,1+($D805)),Order_Form!$C:$Q,7,FALSE)),"")</f>
        <v/>
      </c>
      <c r="I805" s="61"/>
      <c r="J805" s="61"/>
      <c r="K805" s="61"/>
      <c r="L805" s="73" t="str">
        <f t="shared" si="170"/>
        <v/>
      </c>
      <c r="M805" s="64" t="str">
        <f t="shared" si="171"/>
        <v/>
      </c>
      <c r="N805" s="73" t="str">
        <f t="shared" si="162"/>
        <v/>
      </c>
      <c r="O805" s="73" t="str">
        <f t="shared" si="163"/>
        <v/>
      </c>
      <c r="P805" s="73" t="str">
        <f t="shared" si="164"/>
        <v/>
      </c>
      <c r="Q805" s="73" t="str">
        <f t="shared" si="165"/>
        <v/>
      </c>
      <c r="R805" s="73" t="str">
        <f t="shared" si="166"/>
        <v/>
      </c>
      <c r="S805" s="64" t="str">
        <f t="shared" si="172"/>
        <v/>
      </c>
      <c r="T805" s="107" t="str">
        <f t="shared" si="167"/>
        <v/>
      </c>
      <c r="U805" s="74" t="str">
        <f t="shared" si="168"/>
        <v/>
      </c>
      <c r="V805" s="74"/>
      <c r="W805" s="74"/>
      <c r="Z805" s="61">
        <f t="shared" si="169"/>
        <v>0</v>
      </c>
    </row>
    <row r="806" spans="2:26" ht="31.9" customHeight="1" x14ac:dyDescent="0.25">
      <c r="B806" s="61">
        <f t="shared" si="161"/>
        <v>0</v>
      </c>
      <c r="C806" s="61" t="str">
        <f t="shared" si="173"/>
        <v/>
      </c>
      <c r="D806" s="61">
        <v>792</v>
      </c>
      <c r="E806" s="61" t="str">
        <f>IF(ISNUMBER(SMALL(Order_Form!$D:$D,1+($D806))),(VLOOKUP(SMALL(Order_Form!$D:$D,1+($D806)),Order_Form!$C:$Q,3,FALSE)),"")</f>
        <v/>
      </c>
      <c r="G806" s="64" t="str">
        <f>IFERROR(IF(E806=2,$AF$1,IF(AND(ISNUMBER(SMALL(Order_Form!$D:$D,1+($D806))),VLOOKUP(SMALL(Order_Form!$D:$D,1+($D806)),Order_Form!$C:$Q,6,FALSE)&gt;0),(VLOOKUP(SMALL(Order_Form!$D:$D,1+($D806)),Order_Form!$C:$Q,6,FALSE)),"")),"")</f>
        <v/>
      </c>
      <c r="H806" s="68" t="str">
        <f>IF(ISNUMBER(SMALL(Order_Form!$D:$D,1+($D806))),(VLOOKUP(SMALL(Order_Form!$D:$D,1+($D806)),Order_Form!$C:$Q,7,FALSE)),"")</f>
        <v/>
      </c>
      <c r="I806" s="61"/>
      <c r="J806" s="61"/>
      <c r="K806" s="61"/>
      <c r="L806" s="73" t="str">
        <f t="shared" si="170"/>
        <v/>
      </c>
      <c r="M806" s="64" t="str">
        <f t="shared" si="171"/>
        <v/>
      </c>
      <c r="N806" s="73" t="str">
        <f t="shared" si="162"/>
        <v/>
      </c>
      <c r="O806" s="73" t="str">
        <f t="shared" si="163"/>
        <v/>
      </c>
      <c r="P806" s="73" t="str">
        <f t="shared" si="164"/>
        <v/>
      </c>
      <c r="Q806" s="73" t="str">
        <f t="shared" si="165"/>
        <v/>
      </c>
      <c r="R806" s="73" t="str">
        <f t="shared" si="166"/>
        <v/>
      </c>
      <c r="S806" s="64" t="str">
        <f t="shared" si="172"/>
        <v/>
      </c>
      <c r="T806" s="107" t="str">
        <f t="shared" si="167"/>
        <v/>
      </c>
      <c r="U806" s="74" t="str">
        <f t="shared" si="168"/>
        <v/>
      </c>
      <c r="V806" s="74"/>
      <c r="W806" s="74"/>
      <c r="Z806" s="61">
        <f t="shared" si="169"/>
        <v>0</v>
      </c>
    </row>
    <row r="807" spans="2:26" ht="31.9" customHeight="1" x14ac:dyDescent="0.25">
      <c r="B807" s="61">
        <f t="shared" si="161"/>
        <v>0</v>
      </c>
      <c r="C807" s="61" t="str">
        <f t="shared" si="173"/>
        <v/>
      </c>
      <c r="D807" s="61">
        <v>793</v>
      </c>
      <c r="E807" s="61" t="str">
        <f>IF(ISNUMBER(SMALL(Order_Form!$D:$D,1+($D807))),(VLOOKUP(SMALL(Order_Form!$D:$D,1+($D807)),Order_Form!$C:$Q,3,FALSE)),"")</f>
        <v/>
      </c>
      <c r="G807" s="64" t="str">
        <f>IFERROR(IF(E807=2,$AF$1,IF(AND(ISNUMBER(SMALL(Order_Form!$D:$D,1+($D807))),VLOOKUP(SMALL(Order_Form!$D:$D,1+($D807)),Order_Form!$C:$Q,6,FALSE)&gt;0),(VLOOKUP(SMALL(Order_Form!$D:$D,1+($D807)),Order_Form!$C:$Q,6,FALSE)),"")),"")</f>
        <v/>
      </c>
      <c r="H807" s="68" t="str">
        <f>IF(ISNUMBER(SMALL(Order_Form!$D:$D,1+($D807))),(VLOOKUP(SMALL(Order_Form!$D:$D,1+($D807)),Order_Form!$C:$Q,7,FALSE)),"")</f>
        <v/>
      </c>
      <c r="I807" s="61"/>
      <c r="J807" s="61"/>
      <c r="K807" s="61"/>
      <c r="L807" s="73" t="str">
        <f t="shared" si="170"/>
        <v/>
      </c>
      <c r="M807" s="64" t="str">
        <f t="shared" si="171"/>
        <v/>
      </c>
      <c r="N807" s="73" t="str">
        <f t="shared" si="162"/>
        <v/>
      </c>
      <c r="O807" s="73" t="str">
        <f t="shared" si="163"/>
        <v/>
      </c>
      <c r="P807" s="73" t="str">
        <f t="shared" si="164"/>
        <v/>
      </c>
      <c r="Q807" s="73" t="str">
        <f t="shared" si="165"/>
        <v/>
      </c>
      <c r="R807" s="73" t="str">
        <f t="shared" si="166"/>
        <v/>
      </c>
      <c r="S807" s="64" t="str">
        <f t="shared" si="172"/>
        <v/>
      </c>
      <c r="T807" s="107" t="str">
        <f t="shared" si="167"/>
        <v/>
      </c>
      <c r="U807" s="74" t="str">
        <f t="shared" si="168"/>
        <v/>
      </c>
      <c r="V807" s="74"/>
      <c r="W807" s="74"/>
      <c r="Z807" s="61">
        <f t="shared" si="169"/>
        <v>0</v>
      </c>
    </row>
    <row r="808" spans="2:26" ht="31.9" customHeight="1" x14ac:dyDescent="0.25">
      <c r="B808" s="61">
        <f t="shared" si="161"/>
        <v>0</v>
      </c>
      <c r="C808" s="61" t="str">
        <f t="shared" si="173"/>
        <v/>
      </c>
      <c r="D808" s="61">
        <v>794</v>
      </c>
      <c r="E808" s="61" t="str">
        <f>IF(ISNUMBER(SMALL(Order_Form!$D:$D,1+($D808))),(VLOOKUP(SMALL(Order_Form!$D:$D,1+($D808)),Order_Form!$C:$Q,3,FALSE)),"")</f>
        <v/>
      </c>
      <c r="G808" s="64" t="str">
        <f>IFERROR(IF(E808=2,$AF$1,IF(AND(ISNUMBER(SMALL(Order_Form!$D:$D,1+($D808))),VLOOKUP(SMALL(Order_Form!$D:$D,1+($D808)),Order_Form!$C:$Q,6,FALSE)&gt;0),(VLOOKUP(SMALL(Order_Form!$D:$D,1+($D808)),Order_Form!$C:$Q,6,FALSE)),"")),"")</f>
        <v/>
      </c>
      <c r="H808" s="68" t="str">
        <f>IF(ISNUMBER(SMALL(Order_Form!$D:$D,1+($D808))),(VLOOKUP(SMALL(Order_Form!$D:$D,1+($D808)),Order_Form!$C:$Q,7,FALSE)),"")</f>
        <v/>
      </c>
      <c r="I808" s="61"/>
      <c r="J808" s="61"/>
      <c r="K808" s="61"/>
      <c r="L808" s="73" t="str">
        <f t="shared" si="170"/>
        <v/>
      </c>
      <c r="M808" s="64" t="str">
        <f t="shared" si="171"/>
        <v/>
      </c>
      <c r="N808" s="73" t="str">
        <f t="shared" si="162"/>
        <v/>
      </c>
      <c r="O808" s="73" t="str">
        <f t="shared" si="163"/>
        <v/>
      </c>
      <c r="P808" s="73" t="str">
        <f t="shared" si="164"/>
        <v/>
      </c>
      <c r="Q808" s="73" t="str">
        <f t="shared" si="165"/>
        <v/>
      </c>
      <c r="R808" s="73" t="str">
        <f t="shared" si="166"/>
        <v/>
      </c>
      <c r="S808" s="64" t="str">
        <f t="shared" si="172"/>
        <v/>
      </c>
      <c r="T808" s="107" t="str">
        <f t="shared" si="167"/>
        <v/>
      </c>
      <c r="U808" s="74" t="str">
        <f t="shared" si="168"/>
        <v/>
      </c>
      <c r="V808" s="74"/>
      <c r="W808" s="74"/>
      <c r="Z808" s="61">
        <f t="shared" si="169"/>
        <v>0</v>
      </c>
    </row>
    <row r="809" spans="2:26" ht="31.9" customHeight="1" x14ac:dyDescent="0.25">
      <c r="B809" s="61">
        <f t="shared" si="161"/>
        <v>0</v>
      </c>
      <c r="C809" s="61" t="str">
        <f t="shared" si="173"/>
        <v/>
      </c>
      <c r="D809" s="61">
        <v>795</v>
      </c>
      <c r="E809" s="61" t="str">
        <f>IF(ISNUMBER(SMALL(Order_Form!$D:$D,1+($D809))),(VLOOKUP(SMALL(Order_Form!$D:$D,1+($D809)),Order_Form!$C:$Q,3,FALSE)),"")</f>
        <v/>
      </c>
      <c r="G809" s="64" t="str">
        <f>IFERROR(IF(E809=2,$AF$1,IF(AND(ISNUMBER(SMALL(Order_Form!$D:$D,1+($D809))),VLOOKUP(SMALL(Order_Form!$D:$D,1+($D809)),Order_Form!$C:$Q,6,FALSE)&gt;0),(VLOOKUP(SMALL(Order_Form!$D:$D,1+($D809)),Order_Form!$C:$Q,6,FALSE)),"")),"")</f>
        <v/>
      </c>
      <c r="H809" s="68" t="str">
        <f>IF(ISNUMBER(SMALL(Order_Form!$D:$D,1+($D809))),(VLOOKUP(SMALL(Order_Form!$D:$D,1+($D809)),Order_Form!$C:$Q,7,FALSE)),"")</f>
        <v/>
      </c>
      <c r="I809" s="61"/>
      <c r="J809" s="61"/>
      <c r="K809" s="61"/>
      <c r="L809" s="73" t="str">
        <f t="shared" si="170"/>
        <v/>
      </c>
      <c r="M809" s="64" t="str">
        <f t="shared" si="171"/>
        <v/>
      </c>
      <c r="N809" s="73" t="str">
        <f t="shared" si="162"/>
        <v/>
      </c>
      <c r="O809" s="73" t="str">
        <f t="shared" si="163"/>
        <v/>
      </c>
      <c r="P809" s="73" t="str">
        <f t="shared" si="164"/>
        <v/>
      </c>
      <c r="Q809" s="73" t="str">
        <f t="shared" si="165"/>
        <v/>
      </c>
      <c r="R809" s="73" t="str">
        <f t="shared" si="166"/>
        <v/>
      </c>
      <c r="S809" s="64" t="str">
        <f t="shared" si="172"/>
        <v/>
      </c>
      <c r="T809" s="107" t="str">
        <f t="shared" si="167"/>
        <v/>
      </c>
      <c r="U809" s="74" t="str">
        <f t="shared" si="168"/>
        <v/>
      </c>
      <c r="V809" s="74"/>
      <c r="W809" s="74"/>
      <c r="Z809" s="61">
        <f t="shared" si="169"/>
        <v>0</v>
      </c>
    </row>
    <row r="810" spans="2:26" ht="31.9" customHeight="1" x14ac:dyDescent="0.25">
      <c r="B810" s="61">
        <f t="shared" si="161"/>
        <v>0</v>
      </c>
      <c r="C810" s="61" t="str">
        <f t="shared" si="173"/>
        <v/>
      </c>
      <c r="D810" s="61">
        <v>796</v>
      </c>
      <c r="E810" s="61" t="str">
        <f>IF(ISNUMBER(SMALL(Order_Form!$D:$D,1+($D810))),(VLOOKUP(SMALL(Order_Form!$D:$D,1+($D810)),Order_Form!$C:$Q,3,FALSE)),"")</f>
        <v/>
      </c>
      <c r="G810" s="64" t="str">
        <f>IFERROR(IF(E810=2,$AF$1,IF(AND(ISNUMBER(SMALL(Order_Form!$D:$D,1+($D810))),VLOOKUP(SMALL(Order_Form!$D:$D,1+($D810)),Order_Form!$C:$Q,6,FALSE)&gt;0),(VLOOKUP(SMALL(Order_Form!$D:$D,1+($D810)),Order_Form!$C:$Q,6,FALSE)),"")),"")</f>
        <v/>
      </c>
      <c r="H810" s="68" t="str">
        <f>IF(ISNUMBER(SMALL(Order_Form!$D:$D,1+($D810))),(VLOOKUP(SMALL(Order_Form!$D:$D,1+($D810)),Order_Form!$C:$Q,7,FALSE)),"")</f>
        <v/>
      </c>
      <c r="I810" s="61"/>
      <c r="J810" s="61"/>
      <c r="K810" s="61"/>
      <c r="L810" s="73" t="str">
        <f t="shared" si="170"/>
        <v/>
      </c>
      <c r="M810" s="64" t="str">
        <f t="shared" si="171"/>
        <v/>
      </c>
      <c r="N810" s="73" t="str">
        <f t="shared" si="162"/>
        <v/>
      </c>
      <c r="O810" s="73" t="str">
        <f t="shared" si="163"/>
        <v/>
      </c>
      <c r="P810" s="73" t="str">
        <f t="shared" si="164"/>
        <v/>
      </c>
      <c r="Q810" s="73" t="str">
        <f t="shared" si="165"/>
        <v/>
      </c>
      <c r="R810" s="73" t="str">
        <f t="shared" si="166"/>
        <v/>
      </c>
      <c r="S810" s="64" t="str">
        <f t="shared" si="172"/>
        <v/>
      </c>
      <c r="T810" s="107" t="str">
        <f t="shared" si="167"/>
        <v/>
      </c>
      <c r="U810" s="74" t="str">
        <f t="shared" si="168"/>
        <v/>
      </c>
      <c r="V810" s="74"/>
      <c r="W810" s="74"/>
      <c r="Z810" s="61">
        <f t="shared" si="169"/>
        <v>0</v>
      </c>
    </row>
    <row r="811" spans="2:26" ht="31.9" customHeight="1" x14ac:dyDescent="0.25">
      <c r="B811" s="61">
        <f t="shared" si="161"/>
        <v>0</v>
      </c>
      <c r="C811" s="61" t="str">
        <f t="shared" si="173"/>
        <v/>
      </c>
      <c r="D811" s="61">
        <v>797</v>
      </c>
      <c r="E811" s="61" t="str">
        <f>IF(ISNUMBER(SMALL(Order_Form!$D:$D,1+($D811))),(VLOOKUP(SMALL(Order_Form!$D:$D,1+($D811)),Order_Form!$C:$Q,3,FALSE)),"")</f>
        <v/>
      </c>
      <c r="G811" s="64" t="str">
        <f>IFERROR(IF(E811=2,$AF$1,IF(AND(ISNUMBER(SMALL(Order_Form!$D:$D,1+($D811))),VLOOKUP(SMALL(Order_Form!$D:$D,1+($D811)),Order_Form!$C:$Q,6,FALSE)&gt;0),(VLOOKUP(SMALL(Order_Form!$D:$D,1+($D811)),Order_Form!$C:$Q,6,FALSE)),"")),"")</f>
        <v/>
      </c>
      <c r="H811" s="68" t="str">
        <f>IF(ISNUMBER(SMALL(Order_Form!$D:$D,1+($D811))),(VLOOKUP(SMALL(Order_Form!$D:$D,1+($D811)),Order_Form!$C:$Q,7,FALSE)),"")</f>
        <v/>
      </c>
      <c r="I811" s="61"/>
      <c r="J811" s="61"/>
      <c r="K811" s="61"/>
      <c r="L811" s="73" t="str">
        <f t="shared" si="170"/>
        <v/>
      </c>
      <c r="M811" s="64" t="str">
        <f t="shared" si="171"/>
        <v/>
      </c>
      <c r="N811" s="73" t="str">
        <f t="shared" si="162"/>
        <v/>
      </c>
      <c r="O811" s="73" t="str">
        <f t="shared" si="163"/>
        <v/>
      </c>
      <c r="P811" s="73" t="str">
        <f t="shared" si="164"/>
        <v/>
      </c>
      <c r="Q811" s="73" t="str">
        <f t="shared" si="165"/>
        <v/>
      </c>
      <c r="R811" s="73" t="str">
        <f t="shared" si="166"/>
        <v/>
      </c>
      <c r="S811" s="64" t="str">
        <f t="shared" si="172"/>
        <v/>
      </c>
      <c r="T811" s="107" t="str">
        <f t="shared" si="167"/>
        <v/>
      </c>
      <c r="U811" s="74" t="str">
        <f t="shared" si="168"/>
        <v/>
      </c>
      <c r="V811" s="74"/>
      <c r="W811" s="74"/>
      <c r="Z811" s="61">
        <f t="shared" si="169"/>
        <v>0</v>
      </c>
    </row>
    <row r="812" spans="2:26" ht="31.9" customHeight="1" x14ac:dyDescent="0.25">
      <c r="B812" s="61">
        <f t="shared" si="161"/>
        <v>0</v>
      </c>
      <c r="C812" s="61" t="str">
        <f t="shared" si="173"/>
        <v/>
      </c>
      <c r="D812" s="61">
        <v>798</v>
      </c>
      <c r="E812" s="61" t="str">
        <f>IF(ISNUMBER(SMALL(Order_Form!$D:$D,1+($D812))),(VLOOKUP(SMALL(Order_Form!$D:$D,1+($D812)),Order_Form!$C:$Q,3,FALSE)),"")</f>
        <v/>
      </c>
      <c r="G812" s="64" t="str">
        <f>IFERROR(IF(E812=2,$AF$1,IF(AND(ISNUMBER(SMALL(Order_Form!$D:$D,1+($D812))),VLOOKUP(SMALL(Order_Form!$D:$D,1+($D812)),Order_Form!$C:$Q,6,FALSE)&gt;0),(VLOOKUP(SMALL(Order_Form!$D:$D,1+($D812)),Order_Form!$C:$Q,6,FALSE)),"")),"")</f>
        <v/>
      </c>
      <c r="H812" s="68" t="str">
        <f>IF(ISNUMBER(SMALL(Order_Form!$D:$D,1+($D812))),(VLOOKUP(SMALL(Order_Form!$D:$D,1+($D812)),Order_Form!$C:$Q,7,FALSE)),"")</f>
        <v/>
      </c>
      <c r="I812" s="61"/>
      <c r="J812" s="61"/>
      <c r="K812" s="61"/>
      <c r="L812" s="73" t="str">
        <f t="shared" si="170"/>
        <v/>
      </c>
      <c r="M812" s="64" t="str">
        <f t="shared" si="171"/>
        <v/>
      </c>
      <c r="N812" s="73" t="str">
        <f t="shared" si="162"/>
        <v/>
      </c>
      <c r="O812" s="73" t="str">
        <f t="shared" si="163"/>
        <v/>
      </c>
      <c r="P812" s="73" t="str">
        <f t="shared" si="164"/>
        <v/>
      </c>
      <c r="Q812" s="73" t="str">
        <f t="shared" si="165"/>
        <v/>
      </c>
      <c r="R812" s="73" t="str">
        <f t="shared" si="166"/>
        <v/>
      </c>
      <c r="S812" s="64" t="str">
        <f t="shared" si="172"/>
        <v/>
      </c>
      <c r="T812" s="107" t="str">
        <f t="shared" si="167"/>
        <v/>
      </c>
      <c r="U812" s="74" t="str">
        <f t="shared" si="168"/>
        <v/>
      </c>
      <c r="V812" s="74"/>
      <c r="W812" s="74"/>
      <c r="Z812" s="61">
        <f t="shared" si="169"/>
        <v>0</v>
      </c>
    </row>
    <row r="813" spans="2:26" ht="31.9" customHeight="1" x14ac:dyDescent="0.25">
      <c r="B813" s="61">
        <f t="shared" si="161"/>
        <v>0</v>
      </c>
      <c r="C813" s="61" t="str">
        <f t="shared" si="173"/>
        <v/>
      </c>
      <c r="D813" s="61">
        <v>799</v>
      </c>
      <c r="E813" s="61" t="str">
        <f>IF(ISNUMBER(SMALL(Order_Form!$D:$D,1+($D813))),(VLOOKUP(SMALL(Order_Form!$D:$D,1+($D813)),Order_Form!$C:$Q,3,FALSE)),"")</f>
        <v/>
      </c>
      <c r="G813" s="64" t="str">
        <f>IFERROR(IF(E813=2,$AF$1,IF(AND(ISNUMBER(SMALL(Order_Form!$D:$D,1+($D813))),VLOOKUP(SMALL(Order_Form!$D:$D,1+($D813)),Order_Form!$C:$Q,6,FALSE)&gt;0),(VLOOKUP(SMALL(Order_Form!$D:$D,1+($D813)),Order_Form!$C:$Q,6,FALSE)),"")),"")</f>
        <v/>
      </c>
      <c r="H813" s="68" t="str">
        <f>IF(ISNUMBER(SMALL(Order_Form!$D:$D,1+($D813))),(VLOOKUP(SMALL(Order_Form!$D:$D,1+($D813)),Order_Form!$C:$Q,7,FALSE)),"")</f>
        <v/>
      </c>
      <c r="I813" s="61"/>
      <c r="J813" s="61"/>
      <c r="K813" s="61"/>
      <c r="L813" s="73" t="str">
        <f t="shared" si="170"/>
        <v/>
      </c>
      <c r="M813" s="64" t="str">
        <f t="shared" si="171"/>
        <v/>
      </c>
      <c r="N813" s="73" t="str">
        <f t="shared" si="162"/>
        <v/>
      </c>
      <c r="O813" s="73" t="str">
        <f t="shared" si="163"/>
        <v/>
      </c>
      <c r="P813" s="73" t="str">
        <f t="shared" si="164"/>
        <v/>
      </c>
      <c r="Q813" s="73" t="str">
        <f t="shared" si="165"/>
        <v/>
      </c>
      <c r="R813" s="73" t="str">
        <f t="shared" si="166"/>
        <v/>
      </c>
      <c r="S813" s="64" t="str">
        <f t="shared" si="172"/>
        <v/>
      </c>
      <c r="T813" s="107" t="str">
        <f t="shared" si="167"/>
        <v/>
      </c>
      <c r="U813" s="74" t="str">
        <f t="shared" si="168"/>
        <v/>
      </c>
      <c r="V813" s="74"/>
      <c r="W813" s="74"/>
      <c r="Z813" s="61">
        <f t="shared" si="169"/>
        <v>0</v>
      </c>
    </row>
    <row r="814" spans="2:26" ht="31.9" customHeight="1" x14ac:dyDescent="0.25">
      <c r="B814" s="61">
        <f t="shared" si="161"/>
        <v>0</v>
      </c>
      <c r="C814" s="61" t="str">
        <f t="shared" si="173"/>
        <v/>
      </c>
      <c r="D814" s="61">
        <v>800</v>
      </c>
      <c r="E814" s="61" t="str">
        <f>IF(ISNUMBER(SMALL(Order_Form!$D:$D,1+($D814))),(VLOOKUP(SMALL(Order_Form!$D:$D,1+($D814)),Order_Form!$C:$Q,3,FALSE)),"")</f>
        <v/>
      </c>
      <c r="G814" s="64" t="str">
        <f>IFERROR(IF(E814=2,$AF$1,IF(AND(ISNUMBER(SMALL(Order_Form!$D:$D,1+($D814))),VLOOKUP(SMALL(Order_Form!$D:$D,1+($D814)),Order_Form!$C:$Q,6,FALSE)&gt;0),(VLOOKUP(SMALL(Order_Form!$D:$D,1+($D814)),Order_Form!$C:$Q,6,FALSE)),"")),"")</f>
        <v/>
      </c>
      <c r="H814" s="68" t="str">
        <f>IF(ISNUMBER(SMALL(Order_Form!$D:$D,1+($D814))),(VLOOKUP(SMALL(Order_Form!$D:$D,1+($D814)),Order_Form!$C:$Q,7,FALSE)),"")</f>
        <v/>
      </c>
      <c r="I814" s="61"/>
      <c r="J814" s="61"/>
      <c r="K814" s="61"/>
      <c r="L814" s="73" t="str">
        <f t="shared" si="170"/>
        <v/>
      </c>
      <c r="M814" s="64" t="str">
        <f t="shared" si="171"/>
        <v/>
      </c>
      <c r="N814" s="73" t="str">
        <f t="shared" si="162"/>
        <v/>
      </c>
      <c r="O814" s="73" t="str">
        <f t="shared" si="163"/>
        <v/>
      </c>
      <c r="P814" s="73" t="str">
        <f t="shared" si="164"/>
        <v/>
      </c>
      <c r="Q814" s="73" t="str">
        <f t="shared" si="165"/>
        <v/>
      </c>
      <c r="R814" s="73" t="str">
        <f t="shared" si="166"/>
        <v/>
      </c>
      <c r="S814" s="64" t="str">
        <f t="shared" si="172"/>
        <v/>
      </c>
      <c r="T814" s="107" t="str">
        <f t="shared" si="167"/>
        <v/>
      </c>
      <c r="U814" s="74" t="str">
        <f t="shared" si="168"/>
        <v/>
      </c>
      <c r="V814" s="74"/>
      <c r="W814" s="74"/>
      <c r="Z814" s="61">
        <f t="shared" si="169"/>
        <v>0</v>
      </c>
    </row>
    <row r="815" spans="2:26" ht="31.9" customHeight="1" x14ac:dyDescent="0.25">
      <c r="B815" s="61">
        <f t="shared" si="161"/>
        <v>0</v>
      </c>
      <c r="C815" s="61" t="str">
        <f t="shared" si="173"/>
        <v/>
      </c>
      <c r="D815" s="61">
        <v>801</v>
      </c>
      <c r="E815" s="61" t="str">
        <f>IF(ISNUMBER(SMALL(Order_Form!$D:$D,1+($D815))),(VLOOKUP(SMALL(Order_Form!$D:$D,1+($D815)),Order_Form!$C:$Q,3,FALSE)),"")</f>
        <v/>
      </c>
      <c r="G815" s="64" t="str">
        <f>IFERROR(IF(E815=2,$AF$1,IF(AND(ISNUMBER(SMALL(Order_Form!$D:$D,1+($D815))),VLOOKUP(SMALL(Order_Form!$D:$D,1+($D815)),Order_Form!$C:$Q,6,FALSE)&gt;0),(VLOOKUP(SMALL(Order_Form!$D:$D,1+($D815)),Order_Form!$C:$Q,6,FALSE)),"")),"")</f>
        <v/>
      </c>
      <c r="H815" s="68" t="str">
        <f>IF(ISNUMBER(SMALL(Order_Form!$D:$D,1+($D815))),(VLOOKUP(SMALL(Order_Form!$D:$D,1+($D815)),Order_Form!$C:$Q,7,FALSE)),"")</f>
        <v/>
      </c>
      <c r="I815" s="61"/>
      <c r="J815" s="61"/>
      <c r="K815" s="61"/>
      <c r="L815" s="73" t="str">
        <f t="shared" si="170"/>
        <v/>
      </c>
      <c r="M815" s="64" t="str">
        <f t="shared" si="171"/>
        <v/>
      </c>
      <c r="N815" s="73" t="str">
        <f t="shared" si="162"/>
        <v/>
      </c>
      <c r="O815" s="73" t="str">
        <f t="shared" si="163"/>
        <v/>
      </c>
      <c r="P815" s="73" t="str">
        <f t="shared" si="164"/>
        <v/>
      </c>
      <c r="Q815" s="73" t="str">
        <f t="shared" si="165"/>
        <v/>
      </c>
      <c r="R815" s="73" t="str">
        <f t="shared" si="166"/>
        <v/>
      </c>
      <c r="S815" s="64" t="str">
        <f t="shared" si="172"/>
        <v/>
      </c>
      <c r="T815" s="107" t="str">
        <f t="shared" si="167"/>
        <v/>
      </c>
      <c r="U815" s="74" t="str">
        <f t="shared" si="168"/>
        <v/>
      </c>
      <c r="V815" s="74"/>
      <c r="W815" s="74"/>
      <c r="Z815" s="61">
        <f t="shared" si="169"/>
        <v>0</v>
      </c>
    </row>
    <row r="816" spans="2:26" ht="31.9" customHeight="1" x14ac:dyDescent="0.25">
      <c r="B816" s="61">
        <f t="shared" si="161"/>
        <v>0</v>
      </c>
      <c r="C816" s="61" t="str">
        <f t="shared" si="173"/>
        <v/>
      </c>
      <c r="D816" s="61">
        <v>802</v>
      </c>
      <c r="E816" s="61" t="str">
        <f>IF(ISNUMBER(SMALL(Order_Form!$D:$D,1+($D816))),(VLOOKUP(SMALL(Order_Form!$D:$D,1+($D816)),Order_Form!$C:$Q,3,FALSE)),"")</f>
        <v/>
      </c>
      <c r="G816" s="64" t="str">
        <f>IFERROR(IF(E816=2,$AF$1,IF(AND(ISNUMBER(SMALL(Order_Form!$D:$D,1+($D816))),VLOOKUP(SMALL(Order_Form!$D:$D,1+($D816)),Order_Form!$C:$Q,6,FALSE)&gt;0),(VLOOKUP(SMALL(Order_Form!$D:$D,1+($D816)),Order_Form!$C:$Q,6,FALSE)),"")),"")</f>
        <v/>
      </c>
      <c r="H816" s="68" t="str">
        <f>IF(ISNUMBER(SMALL(Order_Form!$D:$D,1+($D816))),(VLOOKUP(SMALL(Order_Form!$D:$D,1+($D816)),Order_Form!$C:$Q,7,FALSE)),"")</f>
        <v/>
      </c>
      <c r="I816" s="61"/>
      <c r="J816" s="61"/>
      <c r="K816" s="61"/>
      <c r="L816" s="73" t="str">
        <f t="shared" si="170"/>
        <v/>
      </c>
      <c r="M816" s="64" t="str">
        <f t="shared" si="171"/>
        <v/>
      </c>
      <c r="N816" s="73" t="str">
        <f t="shared" si="162"/>
        <v/>
      </c>
      <c r="O816" s="73" t="str">
        <f t="shared" si="163"/>
        <v/>
      </c>
      <c r="P816" s="73" t="str">
        <f t="shared" si="164"/>
        <v/>
      </c>
      <c r="Q816" s="73" t="str">
        <f t="shared" si="165"/>
        <v/>
      </c>
      <c r="R816" s="73" t="str">
        <f t="shared" si="166"/>
        <v/>
      </c>
      <c r="S816" s="64" t="str">
        <f t="shared" si="172"/>
        <v/>
      </c>
      <c r="T816" s="107" t="str">
        <f t="shared" si="167"/>
        <v/>
      </c>
      <c r="U816" s="74" t="str">
        <f t="shared" si="168"/>
        <v/>
      </c>
      <c r="V816" s="74"/>
      <c r="W816" s="74"/>
      <c r="Z816" s="61">
        <f t="shared" si="169"/>
        <v>0</v>
      </c>
    </row>
    <row r="817" spans="2:26" ht="31.9" customHeight="1" x14ac:dyDescent="0.25">
      <c r="B817" s="61">
        <f t="shared" si="161"/>
        <v>0</v>
      </c>
      <c r="C817" s="61" t="str">
        <f t="shared" si="173"/>
        <v/>
      </c>
      <c r="D817" s="61">
        <v>803</v>
      </c>
      <c r="E817" s="61" t="str">
        <f>IF(ISNUMBER(SMALL(Order_Form!$D:$D,1+($D817))),(VLOOKUP(SMALL(Order_Form!$D:$D,1+($D817)),Order_Form!$C:$Q,3,FALSE)),"")</f>
        <v/>
      </c>
      <c r="G817" s="64" t="str">
        <f>IFERROR(IF(E817=2,$AF$1,IF(AND(ISNUMBER(SMALL(Order_Form!$D:$D,1+($D817))),VLOOKUP(SMALL(Order_Form!$D:$D,1+($D817)),Order_Form!$C:$Q,6,FALSE)&gt;0),(VLOOKUP(SMALL(Order_Form!$D:$D,1+($D817)),Order_Form!$C:$Q,6,FALSE)),"")),"")</f>
        <v/>
      </c>
      <c r="H817" s="68" t="str">
        <f>IF(ISNUMBER(SMALL(Order_Form!$D:$D,1+($D817))),(VLOOKUP(SMALL(Order_Form!$D:$D,1+($D817)),Order_Form!$C:$Q,7,FALSE)),"")</f>
        <v/>
      </c>
      <c r="I817" s="61"/>
      <c r="J817" s="61"/>
      <c r="K817" s="61"/>
      <c r="L817" s="73" t="str">
        <f t="shared" si="170"/>
        <v/>
      </c>
      <c r="M817" s="64" t="str">
        <f t="shared" si="171"/>
        <v/>
      </c>
      <c r="N817" s="73" t="str">
        <f t="shared" si="162"/>
        <v/>
      </c>
      <c r="O817" s="73" t="str">
        <f t="shared" si="163"/>
        <v/>
      </c>
      <c r="P817" s="73" t="str">
        <f t="shared" si="164"/>
        <v/>
      </c>
      <c r="Q817" s="73" t="str">
        <f t="shared" si="165"/>
        <v/>
      </c>
      <c r="R817" s="73" t="str">
        <f t="shared" si="166"/>
        <v/>
      </c>
      <c r="S817" s="64" t="str">
        <f t="shared" si="172"/>
        <v/>
      </c>
      <c r="T817" s="107" t="str">
        <f t="shared" si="167"/>
        <v/>
      </c>
      <c r="U817" s="74" t="str">
        <f t="shared" si="168"/>
        <v/>
      </c>
      <c r="V817" s="74"/>
      <c r="W817" s="74"/>
      <c r="Z817" s="61">
        <f t="shared" si="169"/>
        <v>0</v>
      </c>
    </row>
    <row r="818" spans="2:26" ht="31.9" customHeight="1" x14ac:dyDescent="0.25">
      <c r="B818" s="61">
        <f t="shared" si="161"/>
        <v>0</v>
      </c>
      <c r="C818" s="61" t="str">
        <f t="shared" si="173"/>
        <v/>
      </c>
      <c r="D818" s="61">
        <v>804</v>
      </c>
      <c r="E818" s="61" t="str">
        <f>IF(ISNUMBER(SMALL(Order_Form!$D:$D,1+($D818))),(VLOOKUP(SMALL(Order_Form!$D:$D,1+($D818)),Order_Form!$C:$Q,3,FALSE)),"")</f>
        <v/>
      </c>
      <c r="G818" s="64" t="str">
        <f>IFERROR(IF(E818=2,$AF$1,IF(AND(ISNUMBER(SMALL(Order_Form!$D:$D,1+($D818))),VLOOKUP(SMALL(Order_Form!$D:$D,1+($D818)),Order_Form!$C:$Q,6,FALSE)&gt;0),(VLOOKUP(SMALL(Order_Form!$D:$D,1+($D818)),Order_Form!$C:$Q,6,FALSE)),"")),"")</f>
        <v/>
      </c>
      <c r="H818" s="68" t="str">
        <f>IF(ISNUMBER(SMALL(Order_Form!$D:$D,1+($D818))),(VLOOKUP(SMALL(Order_Form!$D:$D,1+($D818)),Order_Form!$C:$Q,7,FALSE)),"")</f>
        <v/>
      </c>
      <c r="I818" s="61"/>
      <c r="J818" s="61"/>
      <c r="K818" s="61"/>
      <c r="L818" s="73" t="str">
        <f t="shared" si="170"/>
        <v/>
      </c>
      <c r="M818" s="64" t="str">
        <f t="shared" si="171"/>
        <v/>
      </c>
      <c r="N818" s="73" t="str">
        <f t="shared" si="162"/>
        <v/>
      </c>
      <c r="O818" s="73" t="str">
        <f t="shared" si="163"/>
        <v/>
      </c>
      <c r="P818" s="73" t="str">
        <f t="shared" si="164"/>
        <v/>
      </c>
      <c r="Q818" s="73" t="str">
        <f t="shared" si="165"/>
        <v/>
      </c>
      <c r="R818" s="73" t="str">
        <f t="shared" si="166"/>
        <v/>
      </c>
      <c r="S818" s="64" t="str">
        <f t="shared" si="172"/>
        <v/>
      </c>
      <c r="T818" s="107" t="str">
        <f t="shared" si="167"/>
        <v/>
      </c>
      <c r="U818" s="74" t="str">
        <f t="shared" si="168"/>
        <v/>
      </c>
      <c r="V818" s="74"/>
      <c r="W818" s="74"/>
      <c r="Z818" s="61">
        <f t="shared" si="169"/>
        <v>0</v>
      </c>
    </row>
    <row r="819" spans="2:26" ht="31.9" customHeight="1" x14ac:dyDescent="0.25">
      <c r="B819" s="61">
        <f t="shared" si="161"/>
        <v>0</v>
      </c>
      <c r="C819" s="61" t="str">
        <f t="shared" si="173"/>
        <v/>
      </c>
      <c r="D819" s="61">
        <v>805</v>
      </c>
      <c r="E819" s="61" t="str">
        <f>IF(ISNUMBER(SMALL(Order_Form!$D:$D,1+($D819))),(VLOOKUP(SMALL(Order_Form!$D:$D,1+($D819)),Order_Form!$C:$Q,3,FALSE)),"")</f>
        <v/>
      </c>
      <c r="G819" s="64" t="str">
        <f>IFERROR(IF(E819=2,$AF$1,IF(AND(ISNUMBER(SMALL(Order_Form!$D:$D,1+($D819))),VLOOKUP(SMALL(Order_Form!$D:$D,1+($D819)),Order_Form!$C:$Q,6,FALSE)&gt;0),(VLOOKUP(SMALL(Order_Form!$D:$D,1+($D819)),Order_Form!$C:$Q,6,FALSE)),"")),"")</f>
        <v/>
      </c>
      <c r="H819" s="68" t="str">
        <f>IF(ISNUMBER(SMALL(Order_Form!$D:$D,1+($D819))),(VLOOKUP(SMALL(Order_Form!$D:$D,1+($D819)),Order_Form!$C:$Q,7,FALSE)),"")</f>
        <v/>
      </c>
      <c r="I819" s="61"/>
      <c r="J819" s="61"/>
      <c r="K819" s="61"/>
      <c r="L819" s="73" t="str">
        <f t="shared" si="170"/>
        <v/>
      </c>
      <c r="M819" s="64" t="str">
        <f t="shared" si="171"/>
        <v/>
      </c>
      <c r="N819" s="73" t="str">
        <f t="shared" si="162"/>
        <v/>
      </c>
      <c r="O819" s="73" t="str">
        <f t="shared" si="163"/>
        <v/>
      </c>
      <c r="P819" s="73" t="str">
        <f t="shared" si="164"/>
        <v/>
      </c>
      <c r="Q819" s="73" t="str">
        <f t="shared" si="165"/>
        <v/>
      </c>
      <c r="R819" s="73" t="str">
        <f t="shared" si="166"/>
        <v/>
      </c>
      <c r="S819" s="64" t="str">
        <f t="shared" si="172"/>
        <v/>
      </c>
      <c r="T819" s="107" t="str">
        <f t="shared" si="167"/>
        <v/>
      </c>
      <c r="U819" s="74" t="str">
        <f t="shared" si="168"/>
        <v/>
      </c>
      <c r="V819" s="74"/>
      <c r="W819" s="74"/>
      <c r="Z819" s="61">
        <f t="shared" si="169"/>
        <v>0</v>
      </c>
    </row>
    <row r="820" spans="2:26" ht="31.9" customHeight="1" x14ac:dyDescent="0.25">
      <c r="B820" s="61">
        <f t="shared" si="161"/>
        <v>0</v>
      </c>
      <c r="C820" s="61" t="str">
        <f t="shared" si="173"/>
        <v/>
      </c>
      <c r="D820" s="61">
        <v>806</v>
      </c>
      <c r="E820" s="61" t="str">
        <f>IF(ISNUMBER(SMALL(Order_Form!$D:$D,1+($D820))),(VLOOKUP(SMALL(Order_Form!$D:$D,1+($D820)),Order_Form!$C:$Q,3,FALSE)),"")</f>
        <v/>
      </c>
      <c r="G820" s="64" t="str">
        <f>IFERROR(IF(E820=2,$AF$1,IF(AND(ISNUMBER(SMALL(Order_Form!$D:$D,1+($D820))),VLOOKUP(SMALL(Order_Form!$D:$D,1+($D820)),Order_Form!$C:$Q,6,FALSE)&gt;0),(VLOOKUP(SMALL(Order_Form!$D:$D,1+($D820)),Order_Form!$C:$Q,6,FALSE)),"")),"")</f>
        <v/>
      </c>
      <c r="H820" s="68" t="str">
        <f>IF(ISNUMBER(SMALL(Order_Form!$D:$D,1+($D820))),(VLOOKUP(SMALL(Order_Form!$D:$D,1+($D820)),Order_Form!$C:$Q,7,FALSE)),"")</f>
        <v/>
      </c>
      <c r="I820" s="61"/>
      <c r="J820" s="61"/>
      <c r="K820" s="61"/>
      <c r="L820" s="73" t="str">
        <f t="shared" si="170"/>
        <v/>
      </c>
      <c r="M820" s="64" t="str">
        <f t="shared" si="171"/>
        <v/>
      </c>
      <c r="N820" s="73" t="str">
        <f t="shared" si="162"/>
        <v/>
      </c>
      <c r="O820" s="73" t="str">
        <f t="shared" si="163"/>
        <v/>
      </c>
      <c r="P820" s="73" t="str">
        <f t="shared" si="164"/>
        <v/>
      </c>
      <c r="Q820" s="73" t="str">
        <f t="shared" si="165"/>
        <v/>
      </c>
      <c r="R820" s="73" t="str">
        <f t="shared" si="166"/>
        <v/>
      </c>
      <c r="S820" s="64" t="str">
        <f t="shared" si="172"/>
        <v/>
      </c>
      <c r="T820" s="107" t="str">
        <f t="shared" si="167"/>
        <v/>
      </c>
      <c r="U820" s="74" t="str">
        <f t="shared" si="168"/>
        <v/>
      </c>
      <c r="V820" s="74"/>
      <c r="W820" s="74"/>
      <c r="Z820" s="61">
        <f t="shared" si="169"/>
        <v>0</v>
      </c>
    </row>
    <row r="821" spans="2:26" ht="31.9" customHeight="1" x14ac:dyDescent="0.25">
      <c r="B821" s="61">
        <f t="shared" si="161"/>
        <v>0</v>
      </c>
      <c r="C821" s="61" t="str">
        <f t="shared" si="173"/>
        <v/>
      </c>
      <c r="D821" s="61">
        <v>807</v>
      </c>
      <c r="E821" s="61" t="str">
        <f>IF(ISNUMBER(SMALL(Order_Form!$D:$D,1+($D821))),(VLOOKUP(SMALL(Order_Form!$D:$D,1+($D821)),Order_Form!$C:$Q,3,FALSE)),"")</f>
        <v/>
      </c>
      <c r="G821" s="64" t="str">
        <f>IFERROR(IF(E821=2,$AF$1,IF(AND(ISNUMBER(SMALL(Order_Form!$D:$D,1+($D821))),VLOOKUP(SMALL(Order_Form!$D:$D,1+($D821)),Order_Form!$C:$Q,6,FALSE)&gt;0),(VLOOKUP(SMALL(Order_Form!$D:$D,1+($D821)),Order_Form!$C:$Q,6,FALSE)),"")),"")</f>
        <v/>
      </c>
      <c r="H821" s="68" t="str">
        <f>IF(ISNUMBER(SMALL(Order_Form!$D:$D,1+($D821))),(VLOOKUP(SMALL(Order_Form!$D:$D,1+($D821)),Order_Form!$C:$Q,7,FALSE)),"")</f>
        <v/>
      </c>
      <c r="I821" s="61"/>
      <c r="J821" s="61"/>
      <c r="K821" s="61"/>
      <c r="L821" s="73" t="str">
        <f t="shared" si="170"/>
        <v/>
      </c>
      <c r="M821" s="64" t="str">
        <f t="shared" si="171"/>
        <v/>
      </c>
      <c r="N821" s="73" t="str">
        <f t="shared" si="162"/>
        <v/>
      </c>
      <c r="O821" s="73" t="str">
        <f t="shared" si="163"/>
        <v/>
      </c>
      <c r="P821" s="73" t="str">
        <f t="shared" si="164"/>
        <v/>
      </c>
      <c r="Q821" s="73" t="str">
        <f t="shared" si="165"/>
        <v/>
      </c>
      <c r="R821" s="73" t="str">
        <f t="shared" si="166"/>
        <v/>
      </c>
      <c r="S821" s="64" t="str">
        <f t="shared" si="172"/>
        <v/>
      </c>
      <c r="T821" s="107" t="str">
        <f t="shared" si="167"/>
        <v/>
      </c>
      <c r="U821" s="74" t="str">
        <f t="shared" si="168"/>
        <v/>
      </c>
      <c r="V821" s="74"/>
      <c r="W821" s="74"/>
      <c r="Z821" s="61">
        <f t="shared" si="169"/>
        <v>0</v>
      </c>
    </row>
    <row r="822" spans="2:26" ht="31.9" customHeight="1" x14ac:dyDescent="0.25">
      <c r="B822" s="61">
        <f t="shared" si="161"/>
        <v>0</v>
      </c>
      <c r="C822" s="61" t="str">
        <f t="shared" si="173"/>
        <v/>
      </c>
      <c r="D822" s="61">
        <v>808</v>
      </c>
      <c r="E822" s="61" t="str">
        <f>IF(ISNUMBER(SMALL(Order_Form!$D:$D,1+($D822))),(VLOOKUP(SMALL(Order_Form!$D:$D,1+($D822)),Order_Form!$C:$Q,3,FALSE)),"")</f>
        <v/>
      </c>
      <c r="G822" s="64" t="str">
        <f>IFERROR(IF(E822=2,$AF$1,IF(AND(ISNUMBER(SMALL(Order_Form!$D:$D,1+($D822))),VLOOKUP(SMALL(Order_Form!$D:$D,1+($D822)),Order_Form!$C:$Q,6,FALSE)&gt;0),(VLOOKUP(SMALL(Order_Form!$D:$D,1+($D822)),Order_Form!$C:$Q,6,FALSE)),"")),"")</f>
        <v/>
      </c>
      <c r="H822" s="68" t="str">
        <f>IF(ISNUMBER(SMALL(Order_Form!$D:$D,1+($D822))),(VLOOKUP(SMALL(Order_Form!$D:$D,1+($D822)),Order_Form!$C:$Q,7,FALSE)),"")</f>
        <v/>
      </c>
      <c r="I822" s="61"/>
      <c r="J822" s="61"/>
      <c r="K822" s="61"/>
      <c r="L822" s="73" t="str">
        <f t="shared" si="170"/>
        <v/>
      </c>
      <c r="M822" s="64" t="str">
        <f t="shared" si="171"/>
        <v/>
      </c>
      <c r="N822" s="73" t="str">
        <f t="shared" si="162"/>
        <v/>
      </c>
      <c r="O822" s="73" t="str">
        <f t="shared" si="163"/>
        <v/>
      </c>
      <c r="P822" s="73" t="str">
        <f t="shared" si="164"/>
        <v/>
      </c>
      <c r="Q822" s="73" t="str">
        <f t="shared" si="165"/>
        <v/>
      </c>
      <c r="R822" s="73" t="str">
        <f t="shared" si="166"/>
        <v/>
      </c>
      <c r="S822" s="64" t="str">
        <f t="shared" si="172"/>
        <v/>
      </c>
      <c r="T822" s="107" t="str">
        <f t="shared" si="167"/>
        <v/>
      </c>
      <c r="U822" s="74" t="str">
        <f t="shared" si="168"/>
        <v/>
      </c>
      <c r="V822" s="74"/>
      <c r="W822" s="74"/>
      <c r="Z822" s="61">
        <f t="shared" si="169"/>
        <v>0</v>
      </c>
    </row>
    <row r="823" spans="2:26" ht="31.9" customHeight="1" x14ac:dyDescent="0.25">
      <c r="B823" s="61">
        <f t="shared" si="161"/>
        <v>0</v>
      </c>
      <c r="C823" s="61" t="str">
        <f t="shared" si="173"/>
        <v/>
      </c>
      <c r="D823" s="61">
        <v>809</v>
      </c>
      <c r="E823" s="61" t="str">
        <f>IF(ISNUMBER(SMALL(Order_Form!$D:$D,1+($D823))),(VLOOKUP(SMALL(Order_Form!$D:$D,1+($D823)),Order_Form!$C:$Q,3,FALSE)),"")</f>
        <v/>
      </c>
      <c r="G823" s="64" t="str">
        <f>IFERROR(IF(E823=2,$AF$1,IF(AND(ISNUMBER(SMALL(Order_Form!$D:$D,1+($D823))),VLOOKUP(SMALL(Order_Form!$D:$D,1+($D823)),Order_Form!$C:$Q,6,FALSE)&gt;0),(VLOOKUP(SMALL(Order_Form!$D:$D,1+($D823)),Order_Form!$C:$Q,6,FALSE)),"")),"")</f>
        <v/>
      </c>
      <c r="H823" s="68" t="str">
        <f>IF(ISNUMBER(SMALL(Order_Form!$D:$D,1+($D823))),(VLOOKUP(SMALL(Order_Form!$D:$D,1+($D823)),Order_Form!$C:$Q,7,FALSE)),"")</f>
        <v/>
      </c>
      <c r="I823" s="61"/>
      <c r="J823" s="61"/>
      <c r="K823" s="61"/>
      <c r="L823" s="73" t="str">
        <f t="shared" si="170"/>
        <v/>
      </c>
      <c r="M823" s="64" t="str">
        <f t="shared" si="171"/>
        <v/>
      </c>
      <c r="N823" s="73" t="str">
        <f t="shared" si="162"/>
        <v/>
      </c>
      <c r="O823" s="73" t="str">
        <f t="shared" si="163"/>
        <v/>
      </c>
      <c r="P823" s="73" t="str">
        <f t="shared" si="164"/>
        <v/>
      </c>
      <c r="Q823" s="73" t="str">
        <f t="shared" si="165"/>
        <v/>
      </c>
      <c r="R823" s="73" t="str">
        <f t="shared" si="166"/>
        <v/>
      </c>
      <c r="S823" s="64" t="str">
        <f t="shared" si="172"/>
        <v/>
      </c>
      <c r="T823" s="107" t="str">
        <f t="shared" si="167"/>
        <v/>
      </c>
      <c r="U823" s="74" t="str">
        <f t="shared" si="168"/>
        <v/>
      </c>
      <c r="V823" s="74"/>
      <c r="W823" s="74"/>
      <c r="Z823" s="61">
        <f t="shared" si="169"/>
        <v>0</v>
      </c>
    </row>
    <row r="824" spans="2:26" ht="31.9" customHeight="1" x14ac:dyDescent="0.25">
      <c r="B824" s="61">
        <f t="shared" si="161"/>
        <v>0</v>
      </c>
      <c r="C824" s="61" t="str">
        <f t="shared" si="173"/>
        <v/>
      </c>
      <c r="D824" s="61">
        <v>810</v>
      </c>
      <c r="E824" s="61" t="str">
        <f>IF(ISNUMBER(SMALL(Order_Form!$D:$D,1+($D824))),(VLOOKUP(SMALL(Order_Form!$D:$D,1+($D824)),Order_Form!$C:$Q,3,FALSE)),"")</f>
        <v/>
      </c>
      <c r="G824" s="64" t="str">
        <f>IFERROR(IF(E824=2,$AF$1,IF(AND(ISNUMBER(SMALL(Order_Form!$D:$D,1+($D824))),VLOOKUP(SMALL(Order_Form!$D:$D,1+($D824)),Order_Form!$C:$Q,6,FALSE)&gt;0),(VLOOKUP(SMALL(Order_Form!$D:$D,1+($D824)),Order_Form!$C:$Q,6,FALSE)),"")),"")</f>
        <v/>
      </c>
      <c r="H824" s="68" t="str">
        <f>IF(ISNUMBER(SMALL(Order_Form!$D:$D,1+($D824))),(VLOOKUP(SMALL(Order_Form!$D:$D,1+($D824)),Order_Form!$C:$Q,7,FALSE)),"")</f>
        <v/>
      </c>
      <c r="I824" s="61"/>
      <c r="J824" s="61"/>
      <c r="K824" s="61"/>
      <c r="L824" s="73" t="str">
        <f t="shared" si="170"/>
        <v/>
      </c>
      <c r="M824" s="64" t="str">
        <f t="shared" si="171"/>
        <v/>
      </c>
      <c r="N824" s="73" t="str">
        <f t="shared" si="162"/>
        <v/>
      </c>
      <c r="O824" s="73" t="str">
        <f t="shared" si="163"/>
        <v/>
      </c>
      <c r="P824" s="73" t="str">
        <f t="shared" si="164"/>
        <v/>
      </c>
      <c r="Q824" s="73" t="str">
        <f t="shared" si="165"/>
        <v/>
      </c>
      <c r="R824" s="73" t="str">
        <f t="shared" si="166"/>
        <v/>
      </c>
      <c r="S824" s="64" t="str">
        <f t="shared" si="172"/>
        <v/>
      </c>
      <c r="T824" s="107" t="str">
        <f t="shared" si="167"/>
        <v/>
      </c>
      <c r="U824" s="74" t="str">
        <f t="shared" si="168"/>
        <v/>
      </c>
      <c r="V824" s="74"/>
      <c r="W824" s="74"/>
      <c r="Z824" s="61">
        <f t="shared" si="169"/>
        <v>0</v>
      </c>
    </row>
    <row r="825" spans="2:26" ht="31.9" customHeight="1" x14ac:dyDescent="0.25">
      <c r="B825" s="61">
        <f t="shared" si="161"/>
        <v>0</v>
      </c>
      <c r="C825" s="61" t="str">
        <f t="shared" si="173"/>
        <v/>
      </c>
      <c r="D825" s="61">
        <v>811</v>
      </c>
      <c r="E825" s="61" t="str">
        <f>IF(ISNUMBER(SMALL(Order_Form!$D:$D,1+($D825))),(VLOOKUP(SMALL(Order_Form!$D:$D,1+($D825)),Order_Form!$C:$Q,3,FALSE)),"")</f>
        <v/>
      </c>
      <c r="G825" s="64" t="str">
        <f>IFERROR(IF(E825=2,$AF$1,IF(AND(ISNUMBER(SMALL(Order_Form!$D:$D,1+($D825))),VLOOKUP(SMALL(Order_Form!$D:$D,1+($D825)),Order_Form!$C:$Q,6,FALSE)&gt;0),(VLOOKUP(SMALL(Order_Form!$D:$D,1+($D825)),Order_Form!$C:$Q,6,FALSE)),"")),"")</f>
        <v/>
      </c>
      <c r="H825" s="68" t="str">
        <f>IF(ISNUMBER(SMALL(Order_Form!$D:$D,1+($D825))),(VLOOKUP(SMALL(Order_Form!$D:$D,1+($D825)),Order_Form!$C:$Q,7,FALSE)),"")</f>
        <v/>
      </c>
      <c r="I825" s="61"/>
      <c r="J825" s="61"/>
      <c r="K825" s="61"/>
      <c r="L825" s="73" t="str">
        <f t="shared" si="170"/>
        <v/>
      </c>
      <c r="M825" s="64" t="str">
        <f t="shared" si="171"/>
        <v/>
      </c>
      <c r="N825" s="73" t="str">
        <f t="shared" si="162"/>
        <v/>
      </c>
      <c r="O825" s="73" t="str">
        <f t="shared" si="163"/>
        <v/>
      </c>
      <c r="P825" s="73" t="str">
        <f t="shared" si="164"/>
        <v/>
      </c>
      <c r="Q825" s="73" t="str">
        <f t="shared" si="165"/>
        <v/>
      </c>
      <c r="R825" s="73" t="str">
        <f t="shared" si="166"/>
        <v/>
      </c>
      <c r="S825" s="64" t="str">
        <f t="shared" si="172"/>
        <v/>
      </c>
      <c r="T825" s="107" t="str">
        <f t="shared" si="167"/>
        <v/>
      </c>
      <c r="U825" s="74" t="str">
        <f t="shared" si="168"/>
        <v/>
      </c>
      <c r="V825" s="74"/>
      <c r="W825" s="74"/>
      <c r="Z825" s="61">
        <f t="shared" si="169"/>
        <v>0</v>
      </c>
    </row>
    <row r="826" spans="2:26" ht="31.9" customHeight="1" x14ac:dyDescent="0.25">
      <c r="B826" s="61">
        <f t="shared" si="161"/>
        <v>0</v>
      </c>
      <c r="C826" s="61" t="str">
        <f t="shared" si="173"/>
        <v/>
      </c>
      <c r="D826" s="61">
        <v>812</v>
      </c>
      <c r="E826" s="61" t="str">
        <f>IF(ISNUMBER(SMALL(Order_Form!$D:$D,1+($D826))),(VLOOKUP(SMALL(Order_Form!$D:$D,1+($D826)),Order_Form!$C:$Q,3,FALSE)),"")</f>
        <v/>
      </c>
      <c r="G826" s="64" t="str">
        <f>IFERROR(IF(E826=2,$AF$1,IF(AND(ISNUMBER(SMALL(Order_Form!$D:$D,1+($D826))),VLOOKUP(SMALL(Order_Form!$D:$D,1+($D826)),Order_Form!$C:$Q,6,FALSE)&gt;0),(VLOOKUP(SMALL(Order_Form!$D:$D,1+($D826)),Order_Form!$C:$Q,6,FALSE)),"")),"")</f>
        <v/>
      </c>
      <c r="H826" s="68" t="str">
        <f>IF(ISNUMBER(SMALL(Order_Form!$D:$D,1+($D826))),(VLOOKUP(SMALL(Order_Form!$D:$D,1+($D826)),Order_Form!$C:$Q,7,FALSE)),"")</f>
        <v/>
      </c>
      <c r="I826" s="61"/>
      <c r="J826" s="61"/>
      <c r="K826" s="61"/>
      <c r="L826" s="73" t="str">
        <f t="shared" si="170"/>
        <v/>
      </c>
      <c r="M826" s="64" t="str">
        <f t="shared" si="171"/>
        <v/>
      </c>
      <c r="N826" s="73" t="str">
        <f t="shared" si="162"/>
        <v/>
      </c>
      <c r="O826" s="73" t="str">
        <f t="shared" si="163"/>
        <v/>
      </c>
      <c r="P826" s="73" t="str">
        <f t="shared" si="164"/>
        <v/>
      </c>
      <c r="Q826" s="73" t="str">
        <f t="shared" si="165"/>
        <v/>
      </c>
      <c r="R826" s="73" t="str">
        <f t="shared" si="166"/>
        <v/>
      </c>
      <c r="S826" s="64" t="str">
        <f t="shared" si="172"/>
        <v/>
      </c>
      <c r="T826" s="107" t="str">
        <f t="shared" si="167"/>
        <v/>
      </c>
      <c r="U826" s="74" t="str">
        <f t="shared" si="168"/>
        <v/>
      </c>
      <c r="V826" s="74"/>
      <c r="W826" s="74"/>
      <c r="Z826" s="61">
        <f t="shared" si="169"/>
        <v>0</v>
      </c>
    </row>
    <row r="827" spans="2:26" ht="31.9" customHeight="1" x14ac:dyDescent="0.25">
      <c r="B827" s="61">
        <f t="shared" si="161"/>
        <v>0</v>
      </c>
      <c r="C827" s="61" t="str">
        <f t="shared" si="173"/>
        <v/>
      </c>
      <c r="D827" s="61">
        <v>813</v>
      </c>
      <c r="E827" s="61" t="str">
        <f>IF(ISNUMBER(SMALL(Order_Form!$D:$D,1+($D827))),(VLOOKUP(SMALL(Order_Form!$D:$D,1+($D827)),Order_Form!$C:$Q,3,FALSE)),"")</f>
        <v/>
      </c>
      <c r="G827" s="64" t="str">
        <f>IFERROR(IF(E827=2,$AF$1,IF(AND(ISNUMBER(SMALL(Order_Form!$D:$D,1+($D827))),VLOOKUP(SMALL(Order_Form!$D:$D,1+($D827)),Order_Form!$C:$Q,6,FALSE)&gt;0),(VLOOKUP(SMALL(Order_Form!$D:$D,1+($D827)),Order_Form!$C:$Q,6,FALSE)),"")),"")</f>
        <v/>
      </c>
      <c r="H827" s="68" t="str">
        <f>IF(ISNUMBER(SMALL(Order_Form!$D:$D,1+($D827))),(VLOOKUP(SMALL(Order_Form!$D:$D,1+($D827)),Order_Form!$C:$Q,7,FALSE)),"")</f>
        <v/>
      </c>
      <c r="I827" s="61"/>
      <c r="J827" s="61"/>
      <c r="K827" s="61"/>
      <c r="L827" s="73" t="str">
        <f t="shared" si="170"/>
        <v/>
      </c>
      <c r="M827" s="64" t="str">
        <f t="shared" si="171"/>
        <v/>
      </c>
      <c r="N827" s="73" t="str">
        <f t="shared" si="162"/>
        <v/>
      </c>
      <c r="O827" s="73" t="str">
        <f t="shared" si="163"/>
        <v/>
      </c>
      <c r="P827" s="73" t="str">
        <f t="shared" si="164"/>
        <v/>
      </c>
      <c r="Q827" s="73" t="str">
        <f t="shared" si="165"/>
        <v/>
      </c>
      <c r="R827" s="73" t="str">
        <f t="shared" si="166"/>
        <v/>
      </c>
      <c r="S827" s="64" t="str">
        <f t="shared" si="172"/>
        <v/>
      </c>
      <c r="T827" s="107" t="str">
        <f t="shared" si="167"/>
        <v/>
      </c>
      <c r="U827" s="74" t="str">
        <f t="shared" si="168"/>
        <v/>
      </c>
      <c r="V827" s="74"/>
      <c r="W827" s="74"/>
      <c r="Z827" s="61">
        <f t="shared" si="169"/>
        <v>0</v>
      </c>
    </row>
    <row r="828" spans="2:26" ht="31.9" customHeight="1" x14ac:dyDescent="0.25">
      <c r="B828" s="61">
        <f t="shared" si="161"/>
        <v>0</v>
      </c>
      <c r="C828" s="61" t="str">
        <f t="shared" si="173"/>
        <v/>
      </c>
      <c r="D828" s="61">
        <v>814</v>
      </c>
      <c r="E828" s="61" t="str">
        <f>IF(ISNUMBER(SMALL(Order_Form!$D:$D,1+($D828))),(VLOOKUP(SMALL(Order_Form!$D:$D,1+($D828)),Order_Form!$C:$Q,3,FALSE)),"")</f>
        <v/>
      </c>
      <c r="G828" s="64" t="str">
        <f>IFERROR(IF(E828=2,$AF$1,IF(AND(ISNUMBER(SMALL(Order_Form!$D:$D,1+($D828))),VLOOKUP(SMALL(Order_Form!$D:$D,1+($D828)),Order_Form!$C:$Q,6,FALSE)&gt;0),(VLOOKUP(SMALL(Order_Form!$D:$D,1+($D828)),Order_Form!$C:$Q,6,FALSE)),"")),"")</f>
        <v/>
      </c>
      <c r="H828" s="68" t="str">
        <f>IF(ISNUMBER(SMALL(Order_Form!$D:$D,1+($D828))),(VLOOKUP(SMALL(Order_Form!$D:$D,1+($D828)),Order_Form!$C:$Q,7,FALSE)),"")</f>
        <v/>
      </c>
      <c r="I828" s="61"/>
      <c r="J828" s="61"/>
      <c r="K828" s="61"/>
      <c r="L828" s="73" t="str">
        <f t="shared" si="170"/>
        <v/>
      </c>
      <c r="M828" s="64" t="str">
        <f t="shared" si="171"/>
        <v/>
      </c>
      <c r="N828" s="73" t="str">
        <f t="shared" si="162"/>
        <v/>
      </c>
      <c r="O828" s="73" t="str">
        <f t="shared" si="163"/>
        <v/>
      </c>
      <c r="P828" s="73" t="str">
        <f t="shared" si="164"/>
        <v/>
      </c>
      <c r="Q828" s="73" t="str">
        <f t="shared" si="165"/>
        <v/>
      </c>
      <c r="R828" s="73" t="str">
        <f t="shared" si="166"/>
        <v/>
      </c>
      <c r="S828" s="64" t="str">
        <f t="shared" si="172"/>
        <v/>
      </c>
      <c r="T828" s="107" t="str">
        <f t="shared" si="167"/>
        <v/>
      </c>
      <c r="U828" s="74" t="str">
        <f t="shared" si="168"/>
        <v/>
      </c>
      <c r="V828" s="74"/>
      <c r="W828" s="74"/>
      <c r="Z828" s="61">
        <f t="shared" si="169"/>
        <v>0</v>
      </c>
    </row>
    <row r="829" spans="2:26" ht="31.9" customHeight="1" x14ac:dyDescent="0.25">
      <c r="B829" s="61">
        <f t="shared" si="161"/>
        <v>0</v>
      </c>
      <c r="C829" s="61" t="str">
        <f t="shared" si="173"/>
        <v/>
      </c>
      <c r="D829" s="61">
        <v>815</v>
      </c>
      <c r="E829" s="61" t="str">
        <f>IF(ISNUMBER(SMALL(Order_Form!$D:$D,1+($D829))),(VLOOKUP(SMALL(Order_Form!$D:$D,1+($D829)),Order_Form!$C:$Q,3,FALSE)),"")</f>
        <v/>
      </c>
      <c r="G829" s="64" t="str">
        <f>IFERROR(IF(E829=2,$AF$1,IF(AND(ISNUMBER(SMALL(Order_Form!$D:$D,1+($D829))),VLOOKUP(SMALL(Order_Form!$D:$D,1+($D829)),Order_Form!$C:$Q,6,FALSE)&gt;0),(VLOOKUP(SMALL(Order_Form!$D:$D,1+($D829)),Order_Form!$C:$Q,6,FALSE)),"")),"")</f>
        <v/>
      </c>
      <c r="H829" s="68" t="str">
        <f>IF(ISNUMBER(SMALL(Order_Form!$D:$D,1+($D829))),(VLOOKUP(SMALL(Order_Form!$D:$D,1+($D829)),Order_Form!$C:$Q,7,FALSE)),"")</f>
        <v/>
      </c>
      <c r="I829" s="61"/>
      <c r="J829" s="61"/>
      <c r="K829" s="61"/>
      <c r="L829" s="73" t="str">
        <f t="shared" si="170"/>
        <v/>
      </c>
      <c r="M829" s="64" t="str">
        <f t="shared" si="171"/>
        <v/>
      </c>
      <c r="N829" s="73" t="str">
        <f t="shared" si="162"/>
        <v/>
      </c>
      <c r="O829" s="73" t="str">
        <f t="shared" si="163"/>
        <v/>
      </c>
      <c r="P829" s="73" t="str">
        <f t="shared" si="164"/>
        <v/>
      </c>
      <c r="Q829" s="73" t="str">
        <f t="shared" si="165"/>
        <v/>
      </c>
      <c r="R829" s="73" t="str">
        <f t="shared" si="166"/>
        <v/>
      </c>
      <c r="S829" s="64" t="str">
        <f t="shared" si="172"/>
        <v/>
      </c>
      <c r="T829" s="107" t="str">
        <f t="shared" si="167"/>
        <v/>
      </c>
      <c r="U829" s="74" t="str">
        <f t="shared" si="168"/>
        <v/>
      </c>
      <c r="V829" s="74"/>
      <c r="W829" s="74"/>
      <c r="Z829" s="61">
        <f t="shared" si="169"/>
        <v>0</v>
      </c>
    </row>
    <row r="830" spans="2:26" ht="31.9" customHeight="1" x14ac:dyDescent="0.25">
      <c r="B830" s="61">
        <f t="shared" si="161"/>
        <v>0</v>
      </c>
      <c r="C830" s="61" t="str">
        <f t="shared" si="173"/>
        <v/>
      </c>
      <c r="D830" s="61">
        <v>816</v>
      </c>
      <c r="E830" s="61" t="str">
        <f>IF(ISNUMBER(SMALL(Order_Form!$D:$D,1+($D830))),(VLOOKUP(SMALL(Order_Form!$D:$D,1+($D830)),Order_Form!$C:$Q,3,FALSE)),"")</f>
        <v/>
      </c>
      <c r="G830" s="64" t="str">
        <f>IFERROR(IF(E830=2,$AF$1,IF(AND(ISNUMBER(SMALL(Order_Form!$D:$D,1+($D830))),VLOOKUP(SMALL(Order_Form!$D:$D,1+($D830)),Order_Form!$C:$Q,6,FALSE)&gt;0),(VLOOKUP(SMALL(Order_Form!$D:$D,1+($D830)),Order_Form!$C:$Q,6,FALSE)),"")),"")</f>
        <v/>
      </c>
      <c r="H830" s="68" t="str">
        <f>IF(ISNUMBER(SMALL(Order_Form!$D:$D,1+($D830))),(VLOOKUP(SMALL(Order_Form!$D:$D,1+($D830)),Order_Form!$C:$Q,7,FALSE)),"")</f>
        <v/>
      </c>
      <c r="I830" s="61"/>
      <c r="J830" s="61"/>
      <c r="K830" s="61"/>
      <c r="L830" s="73" t="str">
        <f t="shared" si="170"/>
        <v/>
      </c>
      <c r="M830" s="64" t="str">
        <f t="shared" si="171"/>
        <v/>
      </c>
      <c r="N830" s="73" t="str">
        <f t="shared" si="162"/>
        <v/>
      </c>
      <c r="O830" s="73" t="str">
        <f t="shared" si="163"/>
        <v/>
      </c>
      <c r="P830" s="73" t="str">
        <f t="shared" si="164"/>
        <v/>
      </c>
      <c r="Q830" s="73" t="str">
        <f t="shared" si="165"/>
        <v/>
      </c>
      <c r="R830" s="73" t="str">
        <f t="shared" si="166"/>
        <v/>
      </c>
      <c r="S830" s="64" t="str">
        <f t="shared" si="172"/>
        <v/>
      </c>
      <c r="T830" s="107" t="str">
        <f t="shared" si="167"/>
        <v/>
      </c>
      <c r="U830" s="74" t="str">
        <f t="shared" si="168"/>
        <v/>
      </c>
      <c r="V830" s="74"/>
      <c r="W830" s="74"/>
      <c r="Z830" s="61">
        <f t="shared" si="169"/>
        <v>0</v>
      </c>
    </row>
    <row r="831" spans="2:26" ht="31.9" customHeight="1" x14ac:dyDescent="0.25">
      <c r="B831" s="61">
        <f t="shared" si="161"/>
        <v>0</v>
      </c>
      <c r="C831" s="61" t="str">
        <f t="shared" si="173"/>
        <v/>
      </c>
      <c r="D831" s="61">
        <v>817</v>
      </c>
      <c r="E831" s="61" t="str">
        <f>IF(ISNUMBER(SMALL(Order_Form!$D:$D,1+($D831))),(VLOOKUP(SMALL(Order_Form!$D:$D,1+($D831)),Order_Form!$C:$Q,3,FALSE)),"")</f>
        <v/>
      </c>
      <c r="G831" s="64" t="str">
        <f>IFERROR(IF(E831=2,$AF$1,IF(AND(ISNUMBER(SMALL(Order_Form!$D:$D,1+($D831))),VLOOKUP(SMALL(Order_Form!$D:$D,1+($D831)),Order_Form!$C:$Q,6,FALSE)&gt;0),(VLOOKUP(SMALL(Order_Form!$D:$D,1+($D831)),Order_Form!$C:$Q,6,FALSE)),"")),"")</f>
        <v/>
      </c>
      <c r="H831" s="68" t="str">
        <f>IF(ISNUMBER(SMALL(Order_Form!$D:$D,1+($D831))),(VLOOKUP(SMALL(Order_Form!$D:$D,1+($D831)),Order_Form!$C:$Q,7,FALSE)),"")</f>
        <v/>
      </c>
      <c r="I831" s="61"/>
      <c r="J831" s="61"/>
      <c r="K831" s="61"/>
      <c r="L831" s="73" t="str">
        <f t="shared" si="170"/>
        <v/>
      </c>
      <c r="M831" s="64" t="str">
        <f t="shared" si="171"/>
        <v/>
      </c>
      <c r="N831" s="73" t="str">
        <f t="shared" si="162"/>
        <v/>
      </c>
      <c r="O831" s="73" t="str">
        <f t="shared" si="163"/>
        <v/>
      </c>
      <c r="P831" s="73" t="str">
        <f t="shared" si="164"/>
        <v/>
      </c>
      <c r="Q831" s="73" t="str">
        <f t="shared" si="165"/>
        <v/>
      </c>
      <c r="R831" s="73" t="str">
        <f t="shared" si="166"/>
        <v/>
      </c>
      <c r="S831" s="64" t="str">
        <f t="shared" si="172"/>
        <v/>
      </c>
      <c r="T831" s="107" t="str">
        <f t="shared" si="167"/>
        <v/>
      </c>
      <c r="U831" s="74" t="str">
        <f t="shared" si="168"/>
        <v/>
      </c>
      <c r="V831" s="74"/>
      <c r="W831" s="74"/>
      <c r="Z831" s="61">
        <f t="shared" si="169"/>
        <v>0</v>
      </c>
    </row>
    <row r="832" spans="2:26" ht="31.9" customHeight="1" x14ac:dyDescent="0.25">
      <c r="B832" s="61">
        <f t="shared" si="161"/>
        <v>0</v>
      </c>
      <c r="C832" s="61" t="str">
        <f t="shared" si="173"/>
        <v/>
      </c>
      <c r="D832" s="61">
        <v>818</v>
      </c>
      <c r="E832" s="61" t="str">
        <f>IF(ISNUMBER(SMALL(Order_Form!$D:$D,1+($D832))),(VLOOKUP(SMALL(Order_Form!$D:$D,1+($D832)),Order_Form!$C:$Q,3,FALSE)),"")</f>
        <v/>
      </c>
      <c r="G832" s="64" t="str">
        <f>IFERROR(IF(E832=2,$AF$1,IF(AND(ISNUMBER(SMALL(Order_Form!$D:$D,1+($D832))),VLOOKUP(SMALL(Order_Form!$D:$D,1+($D832)),Order_Form!$C:$Q,6,FALSE)&gt;0),(VLOOKUP(SMALL(Order_Form!$D:$D,1+($D832)),Order_Form!$C:$Q,6,FALSE)),"")),"")</f>
        <v/>
      </c>
      <c r="H832" s="68" t="str">
        <f>IF(ISNUMBER(SMALL(Order_Form!$D:$D,1+($D832))),(VLOOKUP(SMALL(Order_Form!$D:$D,1+($D832)),Order_Form!$C:$Q,7,FALSE)),"")</f>
        <v/>
      </c>
      <c r="I832" s="61"/>
      <c r="J832" s="61"/>
      <c r="K832" s="61"/>
      <c r="L832" s="73" t="str">
        <f t="shared" si="170"/>
        <v/>
      </c>
      <c r="M832" s="64" t="str">
        <f t="shared" si="171"/>
        <v/>
      </c>
      <c r="N832" s="73" t="str">
        <f t="shared" si="162"/>
        <v/>
      </c>
      <c r="O832" s="73" t="str">
        <f t="shared" si="163"/>
        <v/>
      </c>
      <c r="P832" s="73" t="str">
        <f t="shared" si="164"/>
        <v/>
      </c>
      <c r="Q832" s="73" t="str">
        <f t="shared" si="165"/>
        <v/>
      </c>
      <c r="R832" s="73" t="str">
        <f t="shared" si="166"/>
        <v/>
      </c>
      <c r="S832" s="64" t="str">
        <f t="shared" si="172"/>
        <v/>
      </c>
      <c r="T832" s="107" t="str">
        <f t="shared" si="167"/>
        <v/>
      </c>
      <c r="U832" s="74" t="str">
        <f t="shared" si="168"/>
        <v/>
      </c>
      <c r="V832" s="74"/>
      <c r="W832" s="74"/>
      <c r="Z832" s="61">
        <f t="shared" si="169"/>
        <v>0</v>
      </c>
    </row>
    <row r="833" spans="2:26" ht="31.9" customHeight="1" x14ac:dyDescent="0.25">
      <c r="B833" s="61">
        <f t="shared" si="161"/>
        <v>0</v>
      </c>
      <c r="C833" s="61" t="str">
        <f t="shared" si="173"/>
        <v/>
      </c>
      <c r="D833" s="61">
        <v>819</v>
      </c>
      <c r="E833" s="61" t="str">
        <f>IF(ISNUMBER(SMALL(Order_Form!$D:$D,1+($D833))),(VLOOKUP(SMALL(Order_Form!$D:$D,1+($D833)),Order_Form!$C:$Q,3,FALSE)),"")</f>
        <v/>
      </c>
      <c r="G833" s="64" t="str">
        <f>IFERROR(IF(E833=2,$AF$1,IF(AND(ISNUMBER(SMALL(Order_Form!$D:$D,1+($D833))),VLOOKUP(SMALL(Order_Form!$D:$D,1+($D833)),Order_Form!$C:$Q,6,FALSE)&gt;0),(VLOOKUP(SMALL(Order_Form!$D:$D,1+($D833)),Order_Form!$C:$Q,6,FALSE)),"")),"")</f>
        <v/>
      </c>
      <c r="H833" s="68" t="str">
        <f>IF(ISNUMBER(SMALL(Order_Form!$D:$D,1+($D833))),(VLOOKUP(SMALL(Order_Form!$D:$D,1+($D833)),Order_Form!$C:$Q,7,FALSE)),"")</f>
        <v/>
      </c>
      <c r="I833" s="61"/>
      <c r="J833" s="61"/>
      <c r="K833" s="61"/>
      <c r="L833" s="73" t="str">
        <f t="shared" si="170"/>
        <v/>
      </c>
      <c r="M833" s="64" t="str">
        <f t="shared" si="171"/>
        <v/>
      </c>
      <c r="N833" s="73" t="str">
        <f t="shared" si="162"/>
        <v/>
      </c>
      <c r="O833" s="73" t="str">
        <f t="shared" si="163"/>
        <v/>
      </c>
      <c r="P833" s="73" t="str">
        <f t="shared" si="164"/>
        <v/>
      </c>
      <c r="Q833" s="73" t="str">
        <f t="shared" si="165"/>
        <v/>
      </c>
      <c r="R833" s="73" t="str">
        <f t="shared" si="166"/>
        <v/>
      </c>
      <c r="S833" s="64" t="str">
        <f t="shared" si="172"/>
        <v/>
      </c>
      <c r="T833" s="107" t="str">
        <f t="shared" si="167"/>
        <v/>
      </c>
      <c r="U833" s="74" t="str">
        <f t="shared" si="168"/>
        <v/>
      </c>
      <c r="V833" s="74"/>
      <c r="W833" s="74"/>
      <c r="Z833" s="61">
        <f t="shared" si="169"/>
        <v>0</v>
      </c>
    </row>
    <row r="834" spans="2:26" ht="31.9" customHeight="1" x14ac:dyDescent="0.25">
      <c r="B834" s="61">
        <f t="shared" si="161"/>
        <v>0</v>
      </c>
      <c r="C834" s="61" t="str">
        <f t="shared" si="173"/>
        <v/>
      </c>
      <c r="D834" s="61">
        <v>820</v>
      </c>
      <c r="E834" s="61" t="str">
        <f>IF(ISNUMBER(SMALL(Order_Form!$D:$D,1+($D834))),(VLOOKUP(SMALL(Order_Form!$D:$D,1+($D834)),Order_Form!$C:$Q,3,FALSE)),"")</f>
        <v/>
      </c>
      <c r="G834" s="64" t="str">
        <f>IFERROR(IF(E834=2,$AF$1,IF(AND(ISNUMBER(SMALL(Order_Form!$D:$D,1+($D834))),VLOOKUP(SMALL(Order_Form!$D:$D,1+($D834)),Order_Form!$C:$Q,6,FALSE)&gt;0),(VLOOKUP(SMALL(Order_Form!$D:$D,1+($D834)),Order_Form!$C:$Q,6,FALSE)),"")),"")</f>
        <v/>
      </c>
      <c r="H834" s="68" t="str">
        <f>IF(ISNUMBER(SMALL(Order_Form!$D:$D,1+($D834))),(VLOOKUP(SMALL(Order_Form!$D:$D,1+($D834)),Order_Form!$C:$Q,7,FALSE)),"")</f>
        <v/>
      </c>
      <c r="I834" s="61"/>
      <c r="J834" s="61"/>
      <c r="K834" s="61"/>
      <c r="L834" s="73" t="str">
        <f t="shared" si="170"/>
        <v/>
      </c>
      <c r="M834" s="64" t="str">
        <f t="shared" si="171"/>
        <v/>
      </c>
      <c r="N834" s="73" t="str">
        <f t="shared" si="162"/>
        <v/>
      </c>
      <c r="O834" s="73" t="str">
        <f t="shared" si="163"/>
        <v/>
      </c>
      <c r="P834" s="73" t="str">
        <f t="shared" si="164"/>
        <v/>
      </c>
      <c r="Q834" s="73" t="str">
        <f t="shared" si="165"/>
        <v/>
      </c>
      <c r="R834" s="73" t="str">
        <f t="shared" si="166"/>
        <v/>
      </c>
      <c r="S834" s="64" t="str">
        <f t="shared" si="172"/>
        <v/>
      </c>
      <c r="T834" s="107" t="str">
        <f t="shared" si="167"/>
        <v/>
      </c>
      <c r="U834" s="74" t="str">
        <f t="shared" si="168"/>
        <v/>
      </c>
      <c r="V834" s="74"/>
      <c r="W834" s="74"/>
      <c r="Z834" s="61">
        <f t="shared" si="169"/>
        <v>0</v>
      </c>
    </row>
    <row r="835" spans="2:26" ht="31.9" customHeight="1" x14ac:dyDescent="0.25">
      <c r="I835" s="65"/>
    </row>
    <row r="836" spans="2:26" ht="31.9" customHeight="1" x14ac:dyDescent="0.25">
      <c r="I836" s="65"/>
    </row>
    <row r="837" spans="2:26" ht="31.9" customHeight="1" x14ac:dyDescent="0.25">
      <c r="I837" s="65"/>
    </row>
    <row r="838" spans="2:26" ht="31.9" customHeight="1" x14ac:dyDescent="0.25">
      <c r="I838" s="65"/>
    </row>
    <row r="839" spans="2:26" ht="31.9" customHeight="1" x14ac:dyDescent="0.25">
      <c r="I839" s="65"/>
    </row>
    <row r="840" spans="2:26" ht="31.9" customHeight="1" x14ac:dyDescent="0.25">
      <c r="I840" s="65"/>
    </row>
    <row r="841" spans="2:26" ht="31.9" customHeight="1" x14ac:dyDescent="0.25">
      <c r="I841" s="65"/>
    </row>
    <row r="842" spans="2:26" ht="31.9" customHeight="1" x14ac:dyDescent="0.25">
      <c r="I842" s="65"/>
    </row>
    <row r="843" spans="2:26" ht="31.9" customHeight="1" x14ac:dyDescent="0.25">
      <c r="I843" s="65"/>
    </row>
    <row r="844" spans="2:26" ht="31.9" customHeight="1" x14ac:dyDescent="0.25">
      <c r="I844" s="65"/>
    </row>
    <row r="845" spans="2:26" ht="31.9" customHeight="1" x14ac:dyDescent="0.25">
      <c r="I845" s="65"/>
    </row>
    <row r="846" spans="2:26" ht="31.9" customHeight="1" x14ac:dyDescent="0.25">
      <c r="I846" s="65"/>
    </row>
    <row r="847" spans="2:26" ht="31.9" customHeight="1" x14ac:dyDescent="0.25">
      <c r="I847" s="65"/>
    </row>
    <row r="848" spans="2:26" ht="31.9" customHeight="1" x14ac:dyDescent="0.25">
      <c r="I848" s="65"/>
    </row>
    <row r="849" spans="9:9" ht="31.9" customHeight="1" x14ac:dyDescent="0.25">
      <c r="I849" s="65"/>
    </row>
    <row r="850" spans="9:9" ht="31.9" customHeight="1" x14ac:dyDescent="0.25">
      <c r="I850" s="65"/>
    </row>
    <row r="851" spans="9:9" ht="31.9" customHeight="1" x14ac:dyDescent="0.25">
      <c r="I851" s="65"/>
    </row>
    <row r="852" spans="9:9" ht="31.9" customHeight="1" x14ac:dyDescent="0.25">
      <c r="I852" s="65"/>
    </row>
    <row r="853" spans="9:9" ht="31.9" customHeight="1" x14ac:dyDescent="0.25">
      <c r="I853" s="65"/>
    </row>
    <row r="854" spans="9:9" ht="31.9" customHeight="1" x14ac:dyDescent="0.25">
      <c r="I854" s="65"/>
    </row>
    <row r="855" spans="9:9" ht="31.9" customHeight="1" x14ac:dyDescent="0.25">
      <c r="I855" s="65"/>
    </row>
    <row r="856" spans="9:9" ht="31.9" customHeight="1" x14ac:dyDescent="0.25">
      <c r="I856" s="65"/>
    </row>
    <row r="857" spans="9:9" ht="31.9" customHeight="1" x14ac:dyDescent="0.25">
      <c r="I857" s="65"/>
    </row>
    <row r="858" spans="9:9" ht="31.9" customHeight="1" x14ac:dyDescent="0.25">
      <c r="I858" s="65"/>
    </row>
    <row r="859" spans="9:9" ht="31.9" customHeight="1" x14ac:dyDescent="0.25">
      <c r="I859" s="65"/>
    </row>
    <row r="860" spans="9:9" ht="31.9" customHeight="1" x14ac:dyDescent="0.25">
      <c r="I860" s="65"/>
    </row>
    <row r="861" spans="9:9" ht="31.9" customHeight="1" x14ac:dyDescent="0.25">
      <c r="I861" s="65"/>
    </row>
    <row r="862" spans="9:9" ht="31.9" customHeight="1" x14ac:dyDescent="0.25">
      <c r="I862" s="65"/>
    </row>
    <row r="863" spans="9:9" ht="31.9" customHeight="1" x14ac:dyDescent="0.25">
      <c r="I863" s="65"/>
    </row>
    <row r="864" spans="9:9" ht="31.9" customHeight="1" x14ac:dyDescent="0.25">
      <c r="I864" s="65"/>
    </row>
    <row r="865" spans="9:9" ht="31.9" customHeight="1" x14ac:dyDescent="0.25">
      <c r="I865" s="65"/>
    </row>
    <row r="866" spans="9:9" ht="31.9" customHeight="1" x14ac:dyDescent="0.25">
      <c r="I866" s="65"/>
    </row>
    <row r="867" spans="9:9" ht="31.9" customHeight="1" x14ac:dyDescent="0.25">
      <c r="I867" s="65"/>
    </row>
    <row r="868" spans="9:9" ht="31.9" customHeight="1" x14ac:dyDescent="0.25">
      <c r="I868" s="65"/>
    </row>
    <row r="869" spans="9:9" ht="31.9" customHeight="1" x14ac:dyDescent="0.25">
      <c r="I869" s="65"/>
    </row>
    <row r="870" spans="9:9" ht="31.9" customHeight="1" x14ac:dyDescent="0.25">
      <c r="I870" s="65"/>
    </row>
    <row r="871" spans="9:9" ht="31.9" customHeight="1" x14ac:dyDescent="0.25">
      <c r="I871" s="65"/>
    </row>
    <row r="872" spans="9:9" ht="31.9" customHeight="1" x14ac:dyDescent="0.25">
      <c r="I872" s="65"/>
    </row>
    <row r="873" spans="9:9" ht="31.9" customHeight="1" x14ac:dyDescent="0.25">
      <c r="I873" s="65"/>
    </row>
    <row r="874" spans="9:9" ht="31.9" customHeight="1" x14ac:dyDescent="0.25">
      <c r="I874" s="65"/>
    </row>
    <row r="875" spans="9:9" ht="31.9" customHeight="1" x14ac:dyDescent="0.25">
      <c r="I875" s="65"/>
    </row>
    <row r="876" spans="9:9" ht="31.9" customHeight="1" x14ac:dyDescent="0.25">
      <c r="I876" s="65"/>
    </row>
    <row r="877" spans="9:9" ht="31.9" customHeight="1" x14ac:dyDescent="0.25">
      <c r="I877" s="65"/>
    </row>
    <row r="878" spans="9:9" ht="31.9" customHeight="1" x14ac:dyDescent="0.25">
      <c r="I878" s="65"/>
    </row>
    <row r="879" spans="9:9" ht="31.9" customHeight="1" x14ac:dyDescent="0.25">
      <c r="I879" s="65"/>
    </row>
    <row r="880" spans="9:9" ht="31.9" customHeight="1" x14ac:dyDescent="0.25">
      <c r="I880" s="65"/>
    </row>
    <row r="881" spans="9:9" ht="31.9" customHeight="1" x14ac:dyDescent="0.25">
      <c r="I881" s="65"/>
    </row>
    <row r="882" spans="9:9" ht="31.9" customHeight="1" x14ac:dyDescent="0.25">
      <c r="I882" s="65"/>
    </row>
    <row r="883" spans="9:9" ht="31.9" customHeight="1" x14ac:dyDescent="0.25">
      <c r="I883" s="65"/>
    </row>
    <row r="884" spans="9:9" ht="31.9" customHeight="1" x14ac:dyDescent="0.25">
      <c r="I884" s="65"/>
    </row>
    <row r="885" spans="9:9" ht="31.9" customHeight="1" x14ac:dyDescent="0.25">
      <c r="I885" s="65"/>
    </row>
    <row r="886" spans="9:9" ht="31.9" customHeight="1" x14ac:dyDescent="0.25">
      <c r="I886" s="65"/>
    </row>
    <row r="887" spans="9:9" ht="31.9" customHeight="1" x14ac:dyDescent="0.25">
      <c r="I887" s="65"/>
    </row>
    <row r="888" spans="9:9" ht="31.9" customHeight="1" x14ac:dyDescent="0.25">
      <c r="I888" s="65"/>
    </row>
    <row r="889" spans="9:9" ht="31.9" customHeight="1" x14ac:dyDescent="0.25">
      <c r="I889" s="65"/>
    </row>
    <row r="890" spans="9:9" ht="31.9" customHeight="1" x14ac:dyDescent="0.25">
      <c r="I890" s="65"/>
    </row>
    <row r="891" spans="9:9" ht="31.9" customHeight="1" x14ac:dyDescent="0.25">
      <c r="I891" s="65"/>
    </row>
    <row r="892" spans="9:9" ht="31.9" customHeight="1" x14ac:dyDescent="0.25">
      <c r="I892" s="65"/>
    </row>
    <row r="893" spans="9:9" ht="31.9" customHeight="1" x14ac:dyDescent="0.25">
      <c r="I893" s="65"/>
    </row>
    <row r="894" spans="9:9" ht="31.9" customHeight="1" x14ac:dyDescent="0.25">
      <c r="I894" s="65"/>
    </row>
    <row r="895" spans="9:9" ht="31.9" customHeight="1" x14ac:dyDescent="0.25">
      <c r="I895" s="65"/>
    </row>
    <row r="896" spans="9:9" ht="31.9" customHeight="1" x14ac:dyDescent="0.25">
      <c r="I896" s="65"/>
    </row>
    <row r="897" spans="9:9" ht="31.9" customHeight="1" x14ac:dyDescent="0.25">
      <c r="I897" s="65"/>
    </row>
    <row r="898" spans="9:9" ht="31.9" customHeight="1" x14ac:dyDescent="0.25">
      <c r="I898" s="65"/>
    </row>
    <row r="899" spans="9:9" ht="31.9" customHeight="1" x14ac:dyDescent="0.25">
      <c r="I899" s="65"/>
    </row>
    <row r="900" spans="9:9" ht="31.9" customHeight="1" x14ac:dyDescent="0.25">
      <c r="I900" s="65"/>
    </row>
    <row r="901" spans="9:9" ht="31.9" customHeight="1" x14ac:dyDescent="0.25">
      <c r="I901" s="65"/>
    </row>
    <row r="902" spans="9:9" ht="31.9" customHeight="1" x14ac:dyDescent="0.25">
      <c r="I902" s="65"/>
    </row>
    <row r="903" spans="9:9" ht="31.9" customHeight="1" x14ac:dyDescent="0.25">
      <c r="I903" s="65"/>
    </row>
    <row r="904" spans="9:9" ht="31.9" customHeight="1" x14ac:dyDescent="0.25">
      <c r="I904" s="65"/>
    </row>
    <row r="905" spans="9:9" ht="31.9" customHeight="1" x14ac:dyDescent="0.25">
      <c r="I905" s="65"/>
    </row>
    <row r="906" spans="9:9" ht="31.9" customHeight="1" x14ac:dyDescent="0.25">
      <c r="I906" s="65"/>
    </row>
    <row r="907" spans="9:9" ht="31.9" customHeight="1" x14ac:dyDescent="0.25">
      <c r="I907" s="65"/>
    </row>
    <row r="908" spans="9:9" ht="31.9" customHeight="1" x14ac:dyDescent="0.25">
      <c r="I908" s="65"/>
    </row>
    <row r="909" spans="9:9" ht="31.9" customHeight="1" x14ac:dyDescent="0.25">
      <c r="I909" s="65"/>
    </row>
    <row r="910" spans="9:9" ht="31.9" customHeight="1" x14ac:dyDescent="0.25">
      <c r="I910" s="65"/>
    </row>
    <row r="911" spans="9:9" ht="31.9" customHeight="1" x14ac:dyDescent="0.25">
      <c r="I911" s="65"/>
    </row>
    <row r="912" spans="9:9" ht="31.9" customHeight="1" x14ac:dyDescent="0.25">
      <c r="I912" s="65"/>
    </row>
    <row r="913" spans="9:9" ht="31.9" customHeight="1" x14ac:dyDescent="0.25">
      <c r="I913" s="65"/>
    </row>
    <row r="914" spans="9:9" ht="31.9" customHeight="1" x14ac:dyDescent="0.25">
      <c r="I914" s="65"/>
    </row>
    <row r="915" spans="9:9" ht="31.9" customHeight="1" x14ac:dyDescent="0.25">
      <c r="I915" s="65"/>
    </row>
    <row r="916" spans="9:9" ht="31.9" customHeight="1" x14ac:dyDescent="0.25">
      <c r="I916" s="65"/>
    </row>
    <row r="917" spans="9:9" ht="31.9" customHeight="1" x14ac:dyDescent="0.25">
      <c r="I917" s="65"/>
    </row>
    <row r="918" spans="9:9" ht="31.9" customHeight="1" x14ac:dyDescent="0.25">
      <c r="I918" s="65"/>
    </row>
    <row r="919" spans="9:9" ht="31.9" customHeight="1" x14ac:dyDescent="0.25">
      <c r="I919" s="65"/>
    </row>
    <row r="920" spans="9:9" ht="31.9" customHeight="1" x14ac:dyDescent="0.25">
      <c r="I920" s="65"/>
    </row>
    <row r="921" spans="9:9" ht="31.9" customHeight="1" x14ac:dyDescent="0.25">
      <c r="I921" s="65"/>
    </row>
    <row r="922" spans="9:9" ht="31.9" customHeight="1" x14ac:dyDescent="0.25">
      <c r="I922" s="65"/>
    </row>
    <row r="923" spans="9:9" ht="31.9" customHeight="1" x14ac:dyDescent="0.25">
      <c r="I923" s="65"/>
    </row>
    <row r="924" spans="9:9" ht="31.9" customHeight="1" x14ac:dyDescent="0.25">
      <c r="I924" s="65"/>
    </row>
    <row r="925" spans="9:9" ht="31.9" customHeight="1" x14ac:dyDescent="0.25">
      <c r="I925" s="65"/>
    </row>
    <row r="926" spans="9:9" ht="31.9" customHeight="1" x14ac:dyDescent="0.25">
      <c r="I926" s="65"/>
    </row>
    <row r="927" spans="9:9" ht="31.9" customHeight="1" x14ac:dyDescent="0.25">
      <c r="I927" s="65"/>
    </row>
    <row r="928" spans="9:9" ht="31.9" customHeight="1" x14ac:dyDescent="0.25">
      <c r="I928" s="65"/>
    </row>
    <row r="929" spans="9:9" ht="31.9" customHeight="1" x14ac:dyDescent="0.25">
      <c r="I929" s="65"/>
    </row>
    <row r="930" spans="9:9" ht="31.9" customHeight="1" x14ac:dyDescent="0.25">
      <c r="I930" s="65"/>
    </row>
    <row r="931" spans="9:9" ht="31.9" customHeight="1" x14ac:dyDescent="0.25">
      <c r="I931" s="65"/>
    </row>
    <row r="932" spans="9:9" ht="31.9" customHeight="1" x14ac:dyDescent="0.25">
      <c r="I932" s="65"/>
    </row>
    <row r="933" spans="9:9" ht="31.9" customHeight="1" x14ac:dyDescent="0.25">
      <c r="I933" s="65"/>
    </row>
    <row r="934" spans="9:9" ht="31.9" customHeight="1" x14ac:dyDescent="0.25">
      <c r="I934" s="65"/>
    </row>
    <row r="935" spans="9:9" ht="31.9" customHeight="1" x14ac:dyDescent="0.25">
      <c r="I935" s="65"/>
    </row>
    <row r="936" spans="9:9" ht="31.9" customHeight="1" x14ac:dyDescent="0.25">
      <c r="I936" s="65"/>
    </row>
    <row r="937" spans="9:9" ht="31.9" customHeight="1" x14ac:dyDescent="0.25">
      <c r="I937" s="65"/>
    </row>
    <row r="938" spans="9:9" ht="31.9" customHeight="1" x14ac:dyDescent="0.25">
      <c r="I938" s="65"/>
    </row>
    <row r="939" spans="9:9" ht="31.9" customHeight="1" x14ac:dyDescent="0.25">
      <c r="I939" s="65"/>
    </row>
    <row r="940" spans="9:9" ht="31.9" customHeight="1" x14ac:dyDescent="0.25">
      <c r="I940" s="65"/>
    </row>
    <row r="941" spans="9:9" ht="31.9" customHeight="1" x14ac:dyDescent="0.25">
      <c r="I941" s="65"/>
    </row>
    <row r="942" spans="9:9" ht="31.9" customHeight="1" x14ac:dyDescent="0.25">
      <c r="I942" s="65"/>
    </row>
    <row r="943" spans="9:9" ht="31.9" customHeight="1" x14ac:dyDescent="0.25">
      <c r="I943" s="65"/>
    </row>
    <row r="944" spans="9:9" ht="31.9" customHeight="1" x14ac:dyDescent="0.25">
      <c r="I944" s="65"/>
    </row>
    <row r="945" spans="9:9" ht="31.9" customHeight="1" x14ac:dyDescent="0.25">
      <c r="I945" s="65"/>
    </row>
    <row r="946" spans="9:9" ht="31.9" customHeight="1" x14ac:dyDescent="0.25">
      <c r="I946" s="65"/>
    </row>
    <row r="947" spans="9:9" ht="31.9" customHeight="1" x14ac:dyDescent="0.25">
      <c r="I947" s="65"/>
    </row>
    <row r="948" spans="9:9" ht="31.9" customHeight="1" x14ac:dyDescent="0.25">
      <c r="I948" s="65"/>
    </row>
    <row r="949" spans="9:9" ht="31.9" customHeight="1" x14ac:dyDescent="0.25">
      <c r="I949" s="65"/>
    </row>
    <row r="950" spans="9:9" ht="31.9" customHeight="1" x14ac:dyDescent="0.25">
      <c r="I950" s="65"/>
    </row>
    <row r="951" spans="9:9" ht="31.9" customHeight="1" x14ac:dyDescent="0.25">
      <c r="I951" s="65"/>
    </row>
    <row r="952" spans="9:9" ht="31.9" customHeight="1" x14ac:dyDescent="0.25">
      <c r="I952" s="65"/>
    </row>
    <row r="953" spans="9:9" ht="31.9" customHeight="1" x14ac:dyDescent="0.25">
      <c r="I953" s="65"/>
    </row>
    <row r="954" spans="9:9" ht="31.9" customHeight="1" x14ac:dyDescent="0.25">
      <c r="I954" s="65"/>
    </row>
    <row r="955" spans="9:9" ht="31.9" customHeight="1" x14ac:dyDescent="0.25">
      <c r="I955" s="65"/>
    </row>
    <row r="956" spans="9:9" ht="31.9" customHeight="1" x14ac:dyDescent="0.25">
      <c r="I956" s="65"/>
    </row>
    <row r="957" spans="9:9" ht="31.9" customHeight="1" x14ac:dyDescent="0.25">
      <c r="I957" s="65"/>
    </row>
    <row r="958" spans="9:9" ht="31.9" customHeight="1" x14ac:dyDescent="0.25">
      <c r="I958" s="65"/>
    </row>
    <row r="959" spans="9:9" ht="31.9" customHeight="1" x14ac:dyDescent="0.25">
      <c r="I959" s="65"/>
    </row>
    <row r="960" spans="9:9" ht="31.9" customHeight="1" x14ac:dyDescent="0.25">
      <c r="I960" s="65"/>
    </row>
    <row r="961" spans="9:9" ht="31.9" customHeight="1" x14ac:dyDescent="0.25">
      <c r="I961" s="65"/>
    </row>
    <row r="962" spans="9:9" ht="31.9" customHeight="1" x14ac:dyDescent="0.25">
      <c r="I962" s="65"/>
    </row>
    <row r="963" spans="9:9" ht="31.9" customHeight="1" x14ac:dyDescent="0.25">
      <c r="I963" s="65"/>
    </row>
    <row r="964" spans="9:9" ht="31.9" customHeight="1" x14ac:dyDescent="0.25">
      <c r="I964" s="65"/>
    </row>
    <row r="965" spans="9:9" ht="31.9" customHeight="1" x14ac:dyDescent="0.25">
      <c r="I965" s="65"/>
    </row>
    <row r="966" spans="9:9" ht="31.9" customHeight="1" x14ac:dyDescent="0.25">
      <c r="I966" s="65"/>
    </row>
    <row r="967" spans="9:9" ht="31.9" customHeight="1" x14ac:dyDescent="0.25">
      <c r="I967" s="65"/>
    </row>
    <row r="968" spans="9:9" ht="31.9" customHeight="1" x14ac:dyDescent="0.25">
      <c r="I968" s="65"/>
    </row>
    <row r="969" spans="9:9" ht="31.9" customHeight="1" x14ac:dyDescent="0.25">
      <c r="I969" s="65"/>
    </row>
    <row r="970" spans="9:9" ht="31.9" customHeight="1" x14ac:dyDescent="0.25">
      <c r="I970" s="65"/>
    </row>
    <row r="971" spans="9:9" ht="31.9" customHeight="1" x14ac:dyDescent="0.25">
      <c r="I971" s="65"/>
    </row>
    <row r="972" spans="9:9" ht="31.9" customHeight="1" x14ac:dyDescent="0.25">
      <c r="I972" s="65"/>
    </row>
    <row r="973" spans="9:9" ht="31.9" customHeight="1" x14ac:dyDescent="0.25">
      <c r="I973" s="65"/>
    </row>
    <row r="974" spans="9:9" ht="31.9" customHeight="1" x14ac:dyDescent="0.25">
      <c r="I974" s="65"/>
    </row>
    <row r="975" spans="9:9" ht="31.9" customHeight="1" x14ac:dyDescent="0.25">
      <c r="I975" s="65"/>
    </row>
    <row r="976" spans="9:9" ht="31.9" customHeight="1" x14ac:dyDescent="0.25">
      <c r="I976" s="65"/>
    </row>
    <row r="977" spans="9:9" ht="31.9" customHeight="1" x14ac:dyDescent="0.25">
      <c r="I977" s="65"/>
    </row>
    <row r="978" spans="9:9" ht="31.9" customHeight="1" x14ac:dyDescent="0.25">
      <c r="I978" s="65"/>
    </row>
    <row r="979" spans="9:9" ht="31.9" customHeight="1" x14ac:dyDescent="0.25">
      <c r="I979" s="65"/>
    </row>
    <row r="980" spans="9:9" ht="31.9" customHeight="1" x14ac:dyDescent="0.25">
      <c r="I980" s="65"/>
    </row>
    <row r="981" spans="9:9" ht="31.9" customHeight="1" x14ac:dyDescent="0.25">
      <c r="I981" s="65"/>
    </row>
    <row r="982" spans="9:9" ht="31.9" customHeight="1" x14ac:dyDescent="0.25">
      <c r="I982" s="65"/>
    </row>
    <row r="983" spans="9:9" ht="31.9" customHeight="1" x14ac:dyDescent="0.25">
      <c r="I983" s="65"/>
    </row>
    <row r="984" spans="9:9" ht="31.9" customHeight="1" x14ac:dyDescent="0.25">
      <c r="I984" s="65"/>
    </row>
    <row r="985" spans="9:9" ht="31.9" customHeight="1" x14ac:dyDescent="0.25">
      <c r="I985" s="65"/>
    </row>
    <row r="986" spans="9:9" ht="31.9" customHeight="1" x14ac:dyDescent="0.25">
      <c r="I986" s="65"/>
    </row>
    <row r="987" spans="9:9" ht="31.9" customHeight="1" x14ac:dyDescent="0.25">
      <c r="I987" s="65"/>
    </row>
    <row r="988" spans="9:9" ht="31.9" customHeight="1" x14ac:dyDescent="0.25">
      <c r="I988" s="65"/>
    </row>
    <row r="989" spans="9:9" ht="31.9" customHeight="1" x14ac:dyDescent="0.25">
      <c r="I989" s="65"/>
    </row>
    <row r="990" spans="9:9" ht="31.9" customHeight="1" x14ac:dyDescent="0.25">
      <c r="I990" s="65"/>
    </row>
    <row r="991" spans="9:9" ht="31.9" customHeight="1" x14ac:dyDescent="0.25">
      <c r="I991" s="65"/>
    </row>
    <row r="992" spans="9:9" ht="31.9" customHeight="1" x14ac:dyDescent="0.25">
      <c r="I992" s="65"/>
    </row>
    <row r="993" spans="9:9" ht="31.9" customHeight="1" x14ac:dyDescent="0.25">
      <c r="I993" s="65"/>
    </row>
    <row r="994" spans="9:9" ht="31.9" customHeight="1" x14ac:dyDescent="0.25">
      <c r="I994" s="65"/>
    </row>
    <row r="995" spans="9:9" ht="31.9" customHeight="1" x14ac:dyDescent="0.25">
      <c r="I995" s="65"/>
    </row>
    <row r="996" spans="9:9" ht="31.9" customHeight="1" x14ac:dyDescent="0.25">
      <c r="I996" s="65"/>
    </row>
    <row r="997" spans="9:9" ht="31.9" customHeight="1" x14ac:dyDescent="0.25">
      <c r="I997" s="65"/>
    </row>
    <row r="998" spans="9:9" ht="31.9" customHeight="1" x14ac:dyDescent="0.25">
      <c r="I998" s="65"/>
    </row>
    <row r="999" spans="9:9" ht="31.9" customHeight="1" x14ac:dyDescent="0.25">
      <c r="I999" s="65"/>
    </row>
    <row r="1000" spans="9:9" ht="31.9" customHeight="1" x14ac:dyDescent="0.25">
      <c r="I1000" s="65"/>
    </row>
    <row r="1001" spans="9:9" ht="31.9" customHeight="1" x14ac:dyDescent="0.25">
      <c r="I1001" s="65"/>
    </row>
    <row r="1002" spans="9:9" ht="31.9" customHeight="1" x14ac:dyDescent="0.25">
      <c r="I1002" s="65"/>
    </row>
    <row r="1003" spans="9:9" ht="31.9" customHeight="1" x14ac:dyDescent="0.25">
      <c r="I1003" s="65"/>
    </row>
    <row r="1004" spans="9:9" ht="31.9" customHeight="1" x14ac:dyDescent="0.25">
      <c r="I1004" s="65"/>
    </row>
    <row r="1005" spans="9:9" ht="31.9" customHeight="1" x14ac:dyDescent="0.25">
      <c r="I1005" s="65"/>
    </row>
    <row r="1006" spans="9:9" ht="31.9" customHeight="1" x14ac:dyDescent="0.25">
      <c r="I1006" s="65"/>
    </row>
    <row r="1007" spans="9:9" ht="31.9" customHeight="1" x14ac:dyDescent="0.25">
      <c r="I1007" s="65"/>
    </row>
    <row r="1008" spans="9:9" ht="31.9" customHeight="1" x14ac:dyDescent="0.25">
      <c r="I1008" s="65"/>
    </row>
    <row r="1009" spans="9:9" ht="31.9" customHeight="1" x14ac:dyDescent="0.25">
      <c r="I1009" s="65"/>
    </row>
    <row r="1010" spans="9:9" ht="31.9" customHeight="1" x14ac:dyDescent="0.25">
      <c r="I1010" s="65"/>
    </row>
    <row r="1011" spans="9:9" ht="31.9" customHeight="1" x14ac:dyDescent="0.25">
      <c r="I1011" s="65"/>
    </row>
    <row r="1012" spans="9:9" ht="31.9" customHeight="1" x14ac:dyDescent="0.25">
      <c r="I1012" s="65"/>
    </row>
    <row r="1013" spans="9:9" ht="31.9" customHeight="1" x14ac:dyDescent="0.25">
      <c r="I1013" s="65"/>
    </row>
    <row r="1014" spans="9:9" ht="31.9" customHeight="1" x14ac:dyDescent="0.25">
      <c r="I1014" s="65"/>
    </row>
    <row r="1015" spans="9:9" ht="31.9" customHeight="1" x14ac:dyDescent="0.25">
      <c r="I1015" s="65"/>
    </row>
    <row r="1016" spans="9:9" ht="31.9" customHeight="1" x14ac:dyDescent="0.25">
      <c r="I1016" s="65"/>
    </row>
    <row r="1017" spans="9:9" ht="31.9" customHeight="1" x14ac:dyDescent="0.25">
      <c r="I1017" s="65"/>
    </row>
    <row r="1018" spans="9:9" ht="31.9" customHeight="1" x14ac:dyDescent="0.25">
      <c r="I1018" s="65"/>
    </row>
    <row r="1019" spans="9:9" ht="31.9" customHeight="1" x14ac:dyDescent="0.25">
      <c r="I1019" s="65"/>
    </row>
    <row r="1020" spans="9:9" ht="31.9" customHeight="1" x14ac:dyDescent="0.25">
      <c r="I1020" s="65"/>
    </row>
    <row r="1021" spans="9:9" ht="31.9" customHeight="1" x14ac:dyDescent="0.25">
      <c r="I1021" s="65"/>
    </row>
    <row r="1022" spans="9:9" ht="31.9" customHeight="1" x14ac:dyDescent="0.25">
      <c r="I1022" s="65"/>
    </row>
    <row r="1023" spans="9:9" ht="31.9" customHeight="1" x14ac:dyDescent="0.25">
      <c r="I1023" s="65"/>
    </row>
    <row r="1024" spans="9:9" ht="31.9" customHeight="1" x14ac:dyDescent="0.25">
      <c r="I1024" s="65"/>
    </row>
    <row r="1025" spans="9:9" ht="31.9" customHeight="1" x14ac:dyDescent="0.25">
      <c r="I1025" s="65"/>
    </row>
    <row r="1026" spans="9:9" ht="31.9" customHeight="1" x14ac:dyDescent="0.25">
      <c r="I1026" s="65"/>
    </row>
    <row r="1027" spans="9:9" ht="31.9" customHeight="1" x14ac:dyDescent="0.25">
      <c r="I1027" s="65"/>
    </row>
    <row r="1028" spans="9:9" ht="31.9" customHeight="1" x14ac:dyDescent="0.25">
      <c r="I1028" s="65"/>
    </row>
    <row r="1029" spans="9:9" ht="31.9" customHeight="1" x14ac:dyDescent="0.25">
      <c r="I1029" s="65"/>
    </row>
    <row r="1030" spans="9:9" ht="31.9" customHeight="1" x14ac:dyDescent="0.25">
      <c r="I1030" s="65"/>
    </row>
    <row r="1031" spans="9:9" ht="31.9" customHeight="1" x14ac:dyDescent="0.25">
      <c r="I1031" s="65"/>
    </row>
    <row r="1032" spans="9:9" ht="31.9" customHeight="1" x14ac:dyDescent="0.25">
      <c r="I1032" s="65"/>
    </row>
    <row r="1033" spans="9:9" ht="31.9" customHeight="1" x14ac:dyDescent="0.25">
      <c r="I1033" s="65"/>
    </row>
    <row r="1034" spans="9:9" ht="31.9" customHeight="1" x14ac:dyDescent="0.25">
      <c r="I1034" s="65"/>
    </row>
    <row r="1035" spans="9:9" ht="31.9" customHeight="1" x14ac:dyDescent="0.25">
      <c r="I1035" s="65"/>
    </row>
    <row r="1036" spans="9:9" ht="31.9" customHeight="1" x14ac:dyDescent="0.25">
      <c r="I1036" s="65"/>
    </row>
    <row r="1037" spans="9:9" ht="31.9" customHeight="1" x14ac:dyDescent="0.25">
      <c r="I1037" s="65"/>
    </row>
    <row r="1038" spans="9:9" ht="31.9" customHeight="1" x14ac:dyDescent="0.25">
      <c r="I1038" s="65"/>
    </row>
    <row r="1039" spans="9:9" ht="31.9" customHeight="1" x14ac:dyDescent="0.25">
      <c r="I1039" s="65"/>
    </row>
    <row r="1040" spans="9:9" ht="31.9" customHeight="1" x14ac:dyDescent="0.25">
      <c r="I1040" s="65"/>
    </row>
    <row r="1041" spans="9:9" ht="31.9" customHeight="1" x14ac:dyDescent="0.25">
      <c r="I1041" s="65"/>
    </row>
    <row r="1042" spans="9:9" ht="31.9" customHeight="1" x14ac:dyDescent="0.25">
      <c r="I1042" s="65"/>
    </row>
    <row r="1043" spans="9:9" ht="31.9" customHeight="1" x14ac:dyDescent="0.25">
      <c r="I1043" s="65"/>
    </row>
    <row r="1044" spans="9:9" ht="31.9" customHeight="1" x14ac:dyDescent="0.25">
      <c r="I1044" s="65"/>
    </row>
    <row r="1045" spans="9:9" ht="31.9" customHeight="1" x14ac:dyDescent="0.25">
      <c r="I1045" s="65"/>
    </row>
    <row r="1046" spans="9:9" ht="31.9" customHeight="1" x14ac:dyDescent="0.25">
      <c r="I1046" s="65"/>
    </row>
    <row r="1047" spans="9:9" ht="31.9" customHeight="1" x14ac:dyDescent="0.25">
      <c r="I1047" s="65"/>
    </row>
    <row r="1048" spans="9:9" ht="31.9" customHeight="1" x14ac:dyDescent="0.25">
      <c r="I1048" s="65"/>
    </row>
    <row r="1049" spans="9:9" ht="31.9" customHeight="1" x14ac:dyDescent="0.25">
      <c r="I1049" s="65"/>
    </row>
    <row r="1050" spans="9:9" ht="31.9" customHeight="1" x14ac:dyDescent="0.25">
      <c r="I1050" s="65"/>
    </row>
    <row r="1051" spans="9:9" ht="31.9" customHeight="1" x14ac:dyDescent="0.25">
      <c r="I1051" s="65"/>
    </row>
    <row r="1052" spans="9:9" ht="31.9" customHeight="1" x14ac:dyDescent="0.25">
      <c r="I1052" s="65"/>
    </row>
    <row r="1053" spans="9:9" ht="31.9" customHeight="1" x14ac:dyDescent="0.25">
      <c r="I1053" s="65"/>
    </row>
    <row r="1054" spans="9:9" ht="31.9" customHeight="1" x14ac:dyDescent="0.25">
      <c r="I1054" s="65"/>
    </row>
    <row r="1055" spans="9:9" ht="31.9" customHeight="1" x14ac:dyDescent="0.25">
      <c r="I1055" s="65"/>
    </row>
    <row r="1056" spans="9:9" ht="31.9" customHeight="1" x14ac:dyDescent="0.25">
      <c r="I1056" s="65"/>
    </row>
    <row r="1057" spans="9:9" ht="31.9" customHeight="1" x14ac:dyDescent="0.25">
      <c r="I1057" s="65"/>
    </row>
    <row r="1058" spans="9:9" ht="31.9" customHeight="1" x14ac:dyDescent="0.25">
      <c r="I1058" s="65"/>
    </row>
    <row r="1059" spans="9:9" ht="31.9" customHeight="1" x14ac:dyDescent="0.25">
      <c r="I1059" s="65"/>
    </row>
    <row r="1060" spans="9:9" ht="31.9" customHeight="1" x14ac:dyDescent="0.25">
      <c r="I1060" s="65"/>
    </row>
    <row r="1061" spans="9:9" ht="31.9" customHeight="1" x14ac:dyDescent="0.25">
      <c r="I1061" s="65"/>
    </row>
    <row r="1062" spans="9:9" ht="31.9" customHeight="1" x14ac:dyDescent="0.25">
      <c r="I1062" s="65"/>
    </row>
    <row r="1063" spans="9:9" ht="31.9" customHeight="1" x14ac:dyDescent="0.25">
      <c r="I1063" s="65"/>
    </row>
    <row r="1064" spans="9:9" ht="31.9" customHeight="1" x14ac:dyDescent="0.25">
      <c r="I1064" s="65"/>
    </row>
    <row r="1065" spans="9:9" ht="31.9" customHeight="1" x14ac:dyDescent="0.25">
      <c r="I1065" s="65"/>
    </row>
    <row r="1066" spans="9:9" ht="31.9" customHeight="1" x14ac:dyDescent="0.25">
      <c r="I1066" s="65"/>
    </row>
    <row r="1067" spans="9:9" ht="31.9" customHeight="1" x14ac:dyDescent="0.25">
      <c r="I1067" s="65"/>
    </row>
    <row r="1068" spans="9:9" ht="31.9" customHeight="1" x14ac:dyDescent="0.25">
      <c r="I1068" s="65"/>
    </row>
    <row r="1069" spans="9:9" ht="31.9" customHeight="1" x14ac:dyDescent="0.25">
      <c r="I1069" s="65"/>
    </row>
    <row r="1070" spans="9:9" ht="31.9" customHeight="1" x14ac:dyDescent="0.25">
      <c r="I1070" s="65"/>
    </row>
    <row r="1071" spans="9:9" ht="31.9" customHeight="1" x14ac:dyDescent="0.25">
      <c r="I1071" s="65"/>
    </row>
    <row r="1072" spans="9:9" ht="31.9" customHeight="1" x14ac:dyDescent="0.25">
      <c r="I1072" s="65"/>
    </row>
    <row r="1073" spans="9:9" ht="31.9" customHeight="1" x14ac:dyDescent="0.25">
      <c r="I1073" s="65"/>
    </row>
    <row r="1074" spans="9:9" ht="31.9" customHeight="1" x14ac:dyDescent="0.25">
      <c r="I1074" s="65"/>
    </row>
    <row r="1075" spans="9:9" ht="31.9" customHeight="1" x14ac:dyDescent="0.25">
      <c r="I1075" s="65"/>
    </row>
    <row r="1076" spans="9:9" ht="31.9" customHeight="1" x14ac:dyDescent="0.25">
      <c r="I1076" s="65"/>
    </row>
    <row r="1077" spans="9:9" ht="31.9" customHeight="1" x14ac:dyDescent="0.25">
      <c r="I1077" s="65"/>
    </row>
    <row r="1078" spans="9:9" ht="31.9" customHeight="1" x14ac:dyDescent="0.25">
      <c r="I1078" s="65"/>
    </row>
    <row r="1079" spans="9:9" ht="31.9" customHeight="1" x14ac:dyDescent="0.25">
      <c r="I1079" s="65"/>
    </row>
    <row r="1080" spans="9:9" ht="31.9" customHeight="1" x14ac:dyDescent="0.25">
      <c r="I1080" s="65"/>
    </row>
    <row r="1081" spans="9:9" ht="31.9" customHeight="1" x14ac:dyDescent="0.25">
      <c r="I1081" s="65"/>
    </row>
    <row r="1082" spans="9:9" ht="31.9" customHeight="1" x14ac:dyDescent="0.25">
      <c r="I1082" s="65"/>
    </row>
    <row r="1083" spans="9:9" ht="31.9" customHeight="1" x14ac:dyDescent="0.25">
      <c r="I1083" s="65"/>
    </row>
    <row r="1084" spans="9:9" ht="31.9" customHeight="1" x14ac:dyDescent="0.25">
      <c r="I1084" s="65"/>
    </row>
    <row r="1085" spans="9:9" ht="31.9" customHeight="1" x14ac:dyDescent="0.25">
      <c r="I1085" s="65"/>
    </row>
    <row r="1086" spans="9:9" ht="31.9" customHeight="1" x14ac:dyDescent="0.25">
      <c r="I1086" s="65"/>
    </row>
    <row r="1087" spans="9:9" ht="31.9" customHeight="1" x14ac:dyDescent="0.25">
      <c r="I1087" s="65"/>
    </row>
    <row r="1088" spans="9:9" ht="31.9" customHeight="1" x14ac:dyDescent="0.25">
      <c r="I1088" s="65"/>
    </row>
    <row r="1089" spans="9:9" ht="31.9" customHeight="1" x14ac:dyDescent="0.25">
      <c r="I1089" s="65"/>
    </row>
    <row r="1090" spans="9:9" ht="31.9" customHeight="1" x14ac:dyDescent="0.25">
      <c r="I1090" s="65"/>
    </row>
    <row r="1091" spans="9:9" ht="31.9" customHeight="1" x14ac:dyDescent="0.25">
      <c r="I1091" s="65"/>
    </row>
    <row r="1092" spans="9:9" ht="31.9" customHeight="1" x14ac:dyDescent="0.25">
      <c r="I1092" s="65"/>
    </row>
    <row r="1093" spans="9:9" ht="31.9" customHeight="1" x14ac:dyDescent="0.25">
      <c r="I1093" s="65"/>
    </row>
    <row r="1094" spans="9:9" ht="31.9" customHeight="1" x14ac:dyDescent="0.25">
      <c r="I1094" s="65"/>
    </row>
    <row r="1095" spans="9:9" ht="31.9" customHeight="1" x14ac:dyDescent="0.25">
      <c r="I1095" s="65"/>
    </row>
    <row r="1096" spans="9:9" ht="31.9" customHeight="1" x14ac:dyDescent="0.25">
      <c r="I1096" s="65"/>
    </row>
    <row r="1097" spans="9:9" ht="31.9" customHeight="1" x14ac:dyDescent="0.25">
      <c r="I1097" s="65"/>
    </row>
    <row r="1098" spans="9:9" ht="31.9" customHeight="1" x14ac:dyDescent="0.25">
      <c r="I1098" s="65"/>
    </row>
    <row r="1099" spans="9:9" ht="31.9" customHeight="1" x14ac:dyDescent="0.25">
      <c r="I1099" s="65"/>
    </row>
    <row r="1100" spans="9:9" ht="31.9" customHeight="1" x14ac:dyDescent="0.25">
      <c r="I1100" s="65"/>
    </row>
    <row r="1101" spans="9:9" ht="31.9" customHeight="1" x14ac:dyDescent="0.25">
      <c r="I1101" s="65"/>
    </row>
    <row r="1102" spans="9:9" ht="31.9" customHeight="1" x14ac:dyDescent="0.25">
      <c r="I1102" s="65"/>
    </row>
    <row r="1103" spans="9:9" ht="31.9" customHeight="1" x14ac:dyDescent="0.25">
      <c r="I1103" s="65"/>
    </row>
    <row r="1104" spans="9:9" ht="31.9" customHeight="1" x14ac:dyDescent="0.25">
      <c r="I1104" s="65"/>
    </row>
    <row r="1105" spans="9:9" ht="31.9" customHeight="1" x14ac:dyDescent="0.25">
      <c r="I1105" s="65"/>
    </row>
    <row r="1106" spans="9:9" ht="31.9" customHeight="1" x14ac:dyDescent="0.25">
      <c r="I1106" s="65"/>
    </row>
    <row r="1107" spans="9:9" ht="31.9" customHeight="1" x14ac:dyDescent="0.25">
      <c r="I1107" s="65"/>
    </row>
    <row r="1108" spans="9:9" ht="31.9" customHeight="1" x14ac:dyDescent="0.25">
      <c r="I1108" s="65"/>
    </row>
    <row r="1109" spans="9:9" ht="31.9" customHeight="1" x14ac:dyDescent="0.25">
      <c r="I1109" s="65"/>
    </row>
    <row r="1110" spans="9:9" ht="31.9" customHeight="1" x14ac:dyDescent="0.25">
      <c r="I1110" s="65"/>
    </row>
    <row r="1111" spans="9:9" ht="31.9" customHeight="1" x14ac:dyDescent="0.25">
      <c r="I1111" s="65"/>
    </row>
    <row r="1112" spans="9:9" ht="31.9" customHeight="1" x14ac:dyDescent="0.25">
      <c r="I1112" s="65"/>
    </row>
    <row r="1113" spans="9:9" ht="31.9" customHeight="1" x14ac:dyDescent="0.25">
      <c r="I1113" s="65"/>
    </row>
    <row r="1114" spans="9:9" ht="31.9" customHeight="1" x14ac:dyDescent="0.25">
      <c r="I1114" s="65"/>
    </row>
    <row r="1115" spans="9:9" ht="31.9" customHeight="1" x14ac:dyDescent="0.25">
      <c r="I1115" s="65"/>
    </row>
    <row r="1116" spans="9:9" ht="31.9" customHeight="1" x14ac:dyDescent="0.25">
      <c r="I1116" s="65"/>
    </row>
    <row r="1117" spans="9:9" ht="31.9" customHeight="1" x14ac:dyDescent="0.25">
      <c r="I1117" s="65"/>
    </row>
    <row r="1118" spans="9:9" ht="31.9" customHeight="1" x14ac:dyDescent="0.25">
      <c r="I1118" s="65"/>
    </row>
    <row r="1119" spans="9:9" ht="31.9" customHeight="1" x14ac:dyDescent="0.25">
      <c r="I1119" s="65"/>
    </row>
    <row r="1120" spans="9:9" ht="31.9" customHeight="1" x14ac:dyDescent="0.25">
      <c r="I1120" s="65"/>
    </row>
    <row r="1121" spans="9:9" ht="31.9" customHeight="1" x14ac:dyDescent="0.25">
      <c r="I1121" s="65"/>
    </row>
    <row r="1122" spans="9:9" ht="31.9" customHeight="1" x14ac:dyDescent="0.25">
      <c r="I1122" s="65"/>
    </row>
    <row r="1123" spans="9:9" ht="31.9" customHeight="1" x14ac:dyDescent="0.25">
      <c r="I1123" s="65"/>
    </row>
    <row r="1124" spans="9:9" ht="31.9" customHeight="1" x14ac:dyDescent="0.25">
      <c r="I1124" s="65"/>
    </row>
    <row r="1125" spans="9:9" ht="31.9" customHeight="1" x14ac:dyDescent="0.25">
      <c r="I1125" s="65"/>
    </row>
    <row r="1126" spans="9:9" ht="31.9" customHeight="1" x14ac:dyDescent="0.25">
      <c r="I1126" s="65"/>
    </row>
    <row r="1127" spans="9:9" ht="31.9" customHeight="1" x14ac:dyDescent="0.25">
      <c r="I1127" s="65"/>
    </row>
    <row r="1128" spans="9:9" ht="31.9" customHeight="1" x14ac:dyDescent="0.25">
      <c r="I1128" s="65"/>
    </row>
    <row r="1129" spans="9:9" ht="31.9" customHeight="1" x14ac:dyDescent="0.25">
      <c r="I1129" s="65"/>
    </row>
    <row r="1130" spans="9:9" ht="31.9" customHeight="1" x14ac:dyDescent="0.25">
      <c r="I1130" s="65"/>
    </row>
  </sheetData>
  <sheetProtection formatCells="0"/>
  <mergeCells count="24">
    <mergeCell ref="G10:W10"/>
    <mergeCell ref="G11:W13"/>
    <mergeCell ref="U6:W6"/>
    <mergeCell ref="U7:W7"/>
    <mergeCell ref="U8:W8"/>
    <mergeCell ref="S8:T8"/>
    <mergeCell ref="AP1:AS1"/>
    <mergeCell ref="R2:S2"/>
    <mergeCell ref="T2:U2"/>
    <mergeCell ref="V2:W2"/>
    <mergeCell ref="R3:S3"/>
    <mergeCell ref="T3:U3"/>
    <mergeCell ref="V3:W3"/>
    <mergeCell ref="M5:R5"/>
    <mergeCell ref="L3:Q3"/>
    <mergeCell ref="U5:W5"/>
    <mergeCell ref="G6:L9"/>
    <mergeCell ref="M6:R9"/>
    <mergeCell ref="G5:L5"/>
    <mergeCell ref="U9:W9"/>
    <mergeCell ref="S9:T9"/>
    <mergeCell ref="S5:T5"/>
    <mergeCell ref="S6:T6"/>
    <mergeCell ref="S7:T7"/>
  </mergeCells>
  <conditionalFormatting sqref="AA8">
    <cfRule type="containsText" dxfId="37" priority="46" operator="containsText" text="NO">
      <formula>NOT(ISERROR(SEARCH("NO",AA8)))</formula>
    </cfRule>
    <cfRule type="containsText" dxfId="36" priority="49" operator="containsText" text="Yes">
      <formula>NOT(ISERROR(SEARCH("Yes",AA8)))</formula>
    </cfRule>
    <cfRule type="expression" dxfId="35" priority="54">
      <formula>"""NO"""</formula>
    </cfRule>
  </conditionalFormatting>
  <conditionalFormatting sqref="G14:W869">
    <cfRule type="expression" dxfId="34" priority="7">
      <formula>$E14=2</formula>
    </cfRule>
    <cfRule type="expression" dxfId="33" priority="40">
      <formula>$E14=1</formula>
    </cfRule>
    <cfRule type="containsText" dxfId="32" priority="55" operator="containsText" text="n/a">
      <formula>NOT(ISERROR(SEARCH("n/a",G14)))</formula>
    </cfRule>
    <cfRule type="containsText" dxfId="31" priority="9755" operator="containsText" text="Out">
      <formula>NOT(ISERROR(SEARCH("Out",G14)))</formula>
    </cfRule>
    <cfRule type="expression" dxfId="30" priority="9768">
      <formula>$Z14&gt;0</formula>
    </cfRule>
  </conditionalFormatting>
  <conditionalFormatting sqref="U14:W869">
    <cfRule type="expression" dxfId="29" priority="5">
      <formula>$E14=2</formula>
    </cfRule>
  </conditionalFormatting>
  <conditionalFormatting sqref="H14:K869 U14:W834">
    <cfRule type="expression" dxfId="28" priority="3">
      <formula>$Z14&gt;0</formula>
    </cfRule>
  </conditionalFormatting>
  <conditionalFormatting sqref="G14:G869">
    <cfRule type="expression" dxfId="27" priority="6">
      <formula>$E14=1</formula>
    </cfRule>
  </conditionalFormatting>
  <conditionalFormatting sqref="W14:W869">
    <cfRule type="expression" dxfId="26" priority="1">
      <formula>$Z14=1</formula>
    </cfRule>
    <cfRule type="expression" dxfId="25" priority="2">
      <formula>$E14=1</formula>
    </cfRule>
  </conditionalFormatting>
  <conditionalFormatting sqref="H14:L834">
    <cfRule type="expression" dxfId="24" priority="9806">
      <formula>$Z14&gt;0</formula>
    </cfRule>
  </conditionalFormatting>
  <conditionalFormatting sqref="N15:S869">
    <cfRule type="expression" dxfId="23" priority="45">
      <formula>$S15&lt;&gt;$M15</formula>
    </cfRule>
    <cfRule type="expression" dxfId="22" priority="53">
      <formula>$S13=$M13</formula>
    </cfRule>
  </conditionalFormatting>
  <conditionalFormatting sqref="N14:S14">
    <cfRule type="expression" dxfId="21" priority="9807">
      <formula>$S14&lt;&gt;$M14</formula>
    </cfRule>
    <cfRule type="expression" dxfId="20" priority="9808">
      <formula>#REF!=#REF!</formula>
    </cfRule>
  </conditionalFormatting>
  <printOptions horizontalCentered="1"/>
  <pageMargins left="0.25" right="0.25" top="0.25" bottom="0.25" header="0.3" footer="0.3"/>
  <pageSetup scale="65" orientation="landscape" r:id="rId1"/>
  <headerFooter>
    <oddHeader>&amp;R&amp;"Arial,Bold"&amp;12 Page: &amp;P</oddHeader>
  </headerFooter>
  <ignoredErrors>
    <ignoredError sqref="G6:R9 S843:S1067 P14:R14 S835:S842 U14 N14:O14 L15:U834 L14:M14 S14:T14 L835:R842 T835:U8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autoPageBreaks="0"/>
  </sheetPr>
  <dimension ref="A1:AM1144"/>
  <sheetViews>
    <sheetView showZeros="0" view="pageBreakPreview" zoomScale="60" zoomScaleNormal="70" workbookViewId="0">
      <selection activeCell="G3" sqref="G3:M6"/>
    </sheetView>
  </sheetViews>
  <sheetFormatPr defaultColWidth="8.81640625" defaultRowHeight="19.149999999999999" customHeight="1" x14ac:dyDescent="0.25"/>
  <cols>
    <col min="1" max="1" width="8.81640625" style="59"/>
    <col min="2" max="3" width="8.81640625" style="6" hidden="1" customWidth="1"/>
    <col min="4" max="5" width="9.6328125" style="2" hidden="1" customWidth="1"/>
    <col min="6" max="6" width="11.36328125" style="4" customWidth="1"/>
    <col min="7" max="8" width="11.36328125" style="2" customWidth="1"/>
    <col min="9" max="11" width="12" style="4" customWidth="1"/>
    <col min="12" max="12" width="13.36328125" style="4" customWidth="1"/>
    <col min="13" max="18" width="13.36328125" style="5" customWidth="1"/>
    <col min="19" max="19" width="13.36328125" style="127" customWidth="1"/>
    <col min="20" max="20" width="5.36328125" style="6" customWidth="1"/>
    <col min="21" max="21" width="8.36328125" style="6" hidden="1" customWidth="1"/>
    <col min="22" max="23" width="8.36328125" style="2" hidden="1" customWidth="1"/>
    <col min="24" max="24" width="8.36328125" style="7" customWidth="1"/>
    <col min="25" max="25" width="16" style="6" customWidth="1"/>
    <col min="26" max="26" width="8.81640625" style="6" customWidth="1"/>
    <col min="27" max="28" width="8.81640625" style="6"/>
    <col min="29" max="29" width="8.81640625" style="6" customWidth="1"/>
    <col min="30" max="30" width="9" style="6" hidden="1" customWidth="1"/>
    <col min="31" max="31" width="8.81640625" style="6" hidden="1" customWidth="1"/>
    <col min="32" max="32" width="10.81640625" style="114" hidden="1" customWidth="1"/>
    <col min="33" max="34" width="43" style="15" hidden="1" customWidth="1"/>
    <col min="35" max="35" width="8.81640625" style="19" hidden="1" customWidth="1"/>
    <col min="36" max="36" width="8.81640625" style="114" customWidth="1"/>
    <col min="37" max="37" width="8.81640625" style="6"/>
    <col min="38" max="38" width="8.81640625" style="6" hidden="1" customWidth="1"/>
    <col min="39" max="16384" width="8.81640625" style="6"/>
  </cols>
  <sheetData>
    <row r="1" spans="6:39" ht="43.5" customHeight="1" x14ac:dyDescent="0.25">
      <c r="F1" s="3"/>
      <c r="K1" s="281" t="s">
        <v>470</v>
      </c>
      <c r="L1" s="281"/>
      <c r="M1" s="281"/>
      <c r="N1" s="278" t="s">
        <v>478</v>
      </c>
      <c r="O1" s="279"/>
      <c r="P1" s="279"/>
      <c r="Q1" s="279"/>
      <c r="R1" s="279"/>
      <c r="S1" s="279"/>
      <c r="V1" s="6"/>
      <c r="W1" s="6"/>
      <c r="AL1" s="59" t="s">
        <v>470</v>
      </c>
    </row>
    <row r="2" spans="6:39" ht="43.9" customHeight="1" thickBot="1" x14ac:dyDescent="0.3">
      <c r="F2" s="8"/>
      <c r="G2" s="9"/>
      <c r="H2" s="9"/>
      <c r="I2" s="9"/>
      <c r="J2" s="9"/>
      <c r="K2" s="282"/>
      <c r="L2" s="282"/>
      <c r="M2" s="282"/>
      <c r="N2" s="280"/>
      <c r="O2" s="280"/>
      <c r="P2" s="280"/>
      <c r="Q2" s="280"/>
      <c r="R2" s="280"/>
      <c r="S2" s="280"/>
      <c r="Y2" s="10" t="s">
        <v>191</v>
      </c>
      <c r="AL2" s="59" t="s">
        <v>471</v>
      </c>
      <c r="AM2" s="59"/>
    </row>
    <row r="3" spans="6:39" ht="30.65" customHeight="1" thickBot="1" x14ac:dyDescent="0.3">
      <c r="F3" s="271" t="s">
        <v>124</v>
      </c>
      <c r="G3" s="287">
        <f>Order_Form!I4</f>
        <v>0</v>
      </c>
      <c r="H3" s="287"/>
      <c r="I3" s="287"/>
      <c r="J3" s="287"/>
      <c r="K3" s="287"/>
      <c r="L3" s="287"/>
      <c r="M3" s="288"/>
      <c r="N3" s="283" t="s">
        <v>108</v>
      </c>
      <c r="O3" s="284"/>
      <c r="P3" s="285">
        <f ca="1">Order_Form!N4</f>
        <v>44104</v>
      </c>
      <c r="Q3" s="285"/>
      <c r="R3" s="285"/>
      <c r="S3" s="286"/>
      <c r="Y3" s="11">
        <f>COUNTIF(Order_Form!H18:H283,"&gt;0")</f>
        <v>0</v>
      </c>
      <c r="Z3" s="7" t="s">
        <v>114</v>
      </c>
      <c r="AL3" s="59" t="s">
        <v>472</v>
      </c>
      <c r="AM3" s="59"/>
    </row>
    <row r="4" spans="6:39" ht="30.65" customHeight="1" thickBot="1" x14ac:dyDescent="0.3">
      <c r="F4" s="272"/>
      <c r="G4" s="289"/>
      <c r="H4" s="289"/>
      <c r="I4" s="289"/>
      <c r="J4" s="289"/>
      <c r="K4" s="289"/>
      <c r="L4" s="289"/>
      <c r="M4" s="290"/>
      <c r="N4" s="276" t="s">
        <v>110</v>
      </c>
      <c r="O4" s="277"/>
      <c r="P4" s="274">
        <f>Order_Form!N6</f>
        <v>0</v>
      </c>
      <c r="Q4" s="274"/>
      <c r="R4" s="274"/>
      <c r="S4" s="275"/>
      <c r="Y4" s="11">
        <f>SUM(B:B)</f>
        <v>0</v>
      </c>
      <c r="Z4" s="7" t="s">
        <v>317</v>
      </c>
      <c r="AL4" s="59" t="s">
        <v>473</v>
      </c>
      <c r="AM4" s="59"/>
    </row>
    <row r="5" spans="6:39" ht="30.65" customHeight="1" thickBot="1" x14ac:dyDescent="0.3">
      <c r="F5" s="272"/>
      <c r="G5" s="289"/>
      <c r="H5" s="289"/>
      <c r="I5" s="289"/>
      <c r="J5" s="289"/>
      <c r="K5" s="289"/>
      <c r="L5" s="289"/>
      <c r="M5" s="290"/>
      <c r="N5" s="276" t="s">
        <v>109</v>
      </c>
      <c r="O5" s="277"/>
      <c r="P5" s="274">
        <f>Order_Form!N8</f>
        <v>0</v>
      </c>
      <c r="Q5" s="274"/>
      <c r="R5" s="274"/>
      <c r="S5" s="275"/>
      <c r="Y5" s="12" t="str">
        <f>IF(Y3=Y4,"YES","NO")</f>
        <v>YES</v>
      </c>
      <c r="Z5" s="7" t="s">
        <v>127</v>
      </c>
      <c r="AL5" s="59" t="s">
        <v>474</v>
      </c>
      <c r="AM5" s="59"/>
    </row>
    <row r="6" spans="6:39" ht="30.65" customHeight="1" thickBot="1" x14ac:dyDescent="0.3">
      <c r="F6" s="273"/>
      <c r="G6" s="291"/>
      <c r="H6" s="291"/>
      <c r="I6" s="291"/>
      <c r="J6" s="291"/>
      <c r="K6" s="291"/>
      <c r="L6" s="291"/>
      <c r="M6" s="292"/>
      <c r="N6" s="276" t="s">
        <v>111</v>
      </c>
      <c r="O6" s="277"/>
      <c r="P6" s="274">
        <f>Order_Form!N9</f>
        <v>0</v>
      </c>
      <c r="Q6" s="274"/>
      <c r="R6" s="274"/>
      <c r="S6" s="275"/>
      <c r="AL6" s="59" t="s">
        <v>475</v>
      </c>
    </row>
    <row r="7" spans="6:39" ht="30.65" customHeight="1" thickBot="1" x14ac:dyDescent="0.3">
      <c r="F7" s="271" t="s">
        <v>125</v>
      </c>
      <c r="G7" s="321">
        <f>Order_Form!I9</f>
        <v>0</v>
      </c>
      <c r="H7" s="321"/>
      <c r="I7" s="321"/>
      <c r="J7" s="321"/>
      <c r="K7" s="321"/>
      <c r="L7" s="321"/>
      <c r="M7" s="322"/>
      <c r="N7" s="276" t="s">
        <v>112</v>
      </c>
      <c r="O7" s="277"/>
      <c r="P7" s="274">
        <f>Order_Form!N10</f>
        <v>0</v>
      </c>
      <c r="Q7" s="274"/>
      <c r="R7" s="274"/>
      <c r="S7" s="275"/>
      <c r="Y7" s="11">
        <f>SUM(Order_Form!H:H)</f>
        <v>0</v>
      </c>
      <c r="Z7" s="7" t="s">
        <v>315</v>
      </c>
      <c r="AL7" s="59" t="s">
        <v>476</v>
      </c>
      <c r="AM7" s="59"/>
    </row>
    <row r="8" spans="6:39" ht="30.65" customHeight="1" thickBot="1" x14ac:dyDescent="0.3">
      <c r="F8" s="272"/>
      <c r="G8" s="323"/>
      <c r="H8" s="323"/>
      <c r="I8" s="323"/>
      <c r="J8" s="323"/>
      <c r="K8" s="323"/>
      <c r="L8" s="323"/>
      <c r="M8" s="324"/>
      <c r="N8" s="276" t="s">
        <v>113</v>
      </c>
      <c r="O8" s="277"/>
      <c r="P8" s="274">
        <f>Order_Form!N11</f>
        <v>0</v>
      </c>
      <c r="Q8" s="274"/>
      <c r="R8" s="274"/>
      <c r="S8" s="275"/>
      <c r="Y8" s="11">
        <f>SUM(W:W)</f>
        <v>0</v>
      </c>
      <c r="Z8" s="7" t="s">
        <v>316</v>
      </c>
      <c r="AL8" s="59" t="s">
        <v>477</v>
      </c>
      <c r="AM8" s="59"/>
    </row>
    <row r="9" spans="6:39" ht="30.65" hidden="1" customHeight="1" thickBot="1" x14ac:dyDescent="0.3">
      <c r="F9" s="272"/>
      <c r="G9" s="323"/>
      <c r="H9" s="323"/>
      <c r="I9" s="323"/>
      <c r="J9" s="323"/>
      <c r="K9" s="323"/>
      <c r="L9" s="323"/>
      <c r="M9" s="324"/>
      <c r="N9" s="327" t="s">
        <v>326</v>
      </c>
      <c r="O9" s="328"/>
      <c r="P9" s="274" t="e">
        <f>Order_Form!#REF!</f>
        <v>#REF!</v>
      </c>
      <c r="Q9" s="274"/>
      <c r="R9" s="274"/>
      <c r="S9" s="275"/>
      <c r="AM9" s="59"/>
    </row>
    <row r="10" spans="6:39" ht="30.65" customHeight="1" thickBot="1" x14ac:dyDescent="0.3">
      <c r="F10" s="272"/>
      <c r="G10" s="323"/>
      <c r="H10" s="323"/>
      <c r="I10" s="323"/>
      <c r="J10" s="323"/>
      <c r="K10" s="323"/>
      <c r="L10" s="323"/>
      <c r="M10" s="324"/>
      <c r="N10" s="312" t="s">
        <v>485</v>
      </c>
      <c r="O10" s="313"/>
      <c r="P10" s="313"/>
      <c r="Q10" s="313"/>
      <c r="R10" s="313"/>
      <c r="S10" s="314"/>
      <c r="Y10" s="12" t="str">
        <f>IF(Y7=Y8,"YES","NO")</f>
        <v>YES</v>
      </c>
      <c r="Z10" s="7" t="s">
        <v>127</v>
      </c>
    </row>
    <row r="11" spans="6:39" ht="34.5" customHeight="1" thickBot="1" x14ac:dyDescent="0.3">
      <c r="F11" s="273"/>
      <c r="G11" s="325"/>
      <c r="H11" s="325"/>
      <c r="I11" s="325"/>
      <c r="J11" s="325"/>
      <c r="K11" s="325"/>
      <c r="L11" s="325"/>
      <c r="M11" s="326"/>
      <c r="N11" s="315"/>
      <c r="O11" s="316"/>
      <c r="P11" s="316"/>
      <c r="Q11" s="316"/>
      <c r="R11" s="316"/>
      <c r="S11" s="317"/>
    </row>
    <row r="12" spans="6:39" ht="34.9" customHeight="1" x14ac:dyDescent="0.25">
      <c r="F12" s="329" t="s">
        <v>114</v>
      </c>
      <c r="G12" s="297"/>
      <c r="H12" s="331" t="s">
        <v>139</v>
      </c>
      <c r="I12" s="297"/>
      <c r="J12" s="297" t="s">
        <v>187</v>
      </c>
      <c r="K12" s="297"/>
      <c r="L12" s="305" t="s">
        <v>115</v>
      </c>
      <c r="M12" s="306"/>
      <c r="N12" s="297" t="s">
        <v>117</v>
      </c>
      <c r="O12" s="297"/>
      <c r="P12" s="297" t="s">
        <v>118</v>
      </c>
      <c r="Q12" s="297"/>
      <c r="R12" s="297" t="s">
        <v>123</v>
      </c>
      <c r="S12" s="299"/>
    </row>
    <row r="13" spans="6:39" ht="34.9" customHeight="1" thickBot="1" x14ac:dyDescent="0.3">
      <c r="F13" s="330">
        <f>Y4</f>
        <v>0</v>
      </c>
      <c r="G13" s="298"/>
      <c r="H13" s="332">
        <f>Order_Form!J2+Order_Form!L2</f>
        <v>0</v>
      </c>
      <c r="I13" s="298"/>
      <c r="J13" s="298">
        <f>Order_Form!N5</f>
        <v>0</v>
      </c>
      <c r="K13" s="298"/>
      <c r="L13" s="307"/>
      <c r="M13" s="308"/>
      <c r="N13" s="298"/>
      <c r="O13" s="298"/>
      <c r="P13" s="298"/>
      <c r="Q13" s="298"/>
      <c r="R13" s="298"/>
      <c r="S13" s="300"/>
    </row>
    <row r="14" spans="6:39" ht="34.9" customHeight="1" x14ac:dyDescent="0.25">
      <c r="F14" s="336" t="s">
        <v>184</v>
      </c>
      <c r="G14" s="306"/>
      <c r="H14" s="305" t="s">
        <v>119</v>
      </c>
      <c r="I14" s="306"/>
      <c r="J14" s="305" t="s">
        <v>120</v>
      </c>
      <c r="K14" s="306"/>
      <c r="L14" s="305" t="s">
        <v>3</v>
      </c>
      <c r="M14" s="306"/>
      <c r="N14" s="305" t="s">
        <v>121</v>
      </c>
      <c r="O14" s="306"/>
      <c r="P14" s="305" t="s">
        <v>122</v>
      </c>
      <c r="Q14" s="333"/>
      <c r="R14" s="303" t="s">
        <v>387</v>
      </c>
      <c r="S14" s="304"/>
    </row>
    <row r="15" spans="6:39" ht="34.9" customHeight="1" thickBot="1" x14ac:dyDescent="0.35">
      <c r="F15" s="335"/>
      <c r="G15" s="308"/>
      <c r="H15" s="307">
        <f>Order_Form!N7</f>
        <v>0</v>
      </c>
      <c r="I15" s="308"/>
      <c r="J15" s="307"/>
      <c r="K15" s="308"/>
      <c r="L15" s="307"/>
      <c r="M15" s="308"/>
      <c r="N15" s="307"/>
      <c r="O15" s="308"/>
      <c r="P15" s="307"/>
      <c r="Q15" s="334"/>
      <c r="R15" s="150" t="s">
        <v>359</v>
      </c>
      <c r="S15" s="157" t="e">
        <f>IF(SUM(AF25:AF30)=0,"Targets",SUM(AF25:AF30)&amp;" 
Targets")</f>
        <v>#REF!</v>
      </c>
    </row>
    <row r="16" spans="6:39" ht="86.5" customHeight="1" thickBot="1" x14ac:dyDescent="0.3">
      <c r="F16" s="20" t="str">
        <f>Order_Form!H14</f>
        <v>NOTES</v>
      </c>
      <c r="G16" s="301">
        <f>Order_Form!I14</f>
        <v>0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</row>
    <row r="17" spans="2:36" ht="12" customHeight="1" thickBot="1" x14ac:dyDescent="0.3"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8"/>
    </row>
    <row r="18" spans="2:36" s="154" customFormat="1" ht="37.5" customHeight="1" x14ac:dyDescent="0.6">
      <c r="D18" s="155"/>
      <c r="E18" s="155"/>
      <c r="F18" s="318" t="str">
        <f>IF(ISNUMBER(AF32),IF(AF32&gt;1,AI32&amp;" (x"&amp;AF32&amp;")",AI32),"")</f>
        <v/>
      </c>
      <c r="G18" s="295"/>
      <c r="H18" s="295" t="str">
        <f>IF(ISNUMBER(AF33),IF(AF33&gt;1,AI33&amp;" (x"&amp;AF33&amp;")",AI33),"")</f>
        <v/>
      </c>
      <c r="I18" s="295"/>
      <c r="J18" s="295" t="str">
        <f>IF(ISNUMBER(AF34),IF(AF34&gt;1,AI34&amp;" (x"&amp;AF34&amp;")",AI34),"")</f>
        <v/>
      </c>
      <c r="K18" s="295"/>
      <c r="L18" s="319" t="str">
        <f>IF(ISNUMBER(AF35),IF(AF35&gt;1,AI35&amp;" (x"&amp;AF35&amp;")",AI35),"")</f>
        <v/>
      </c>
      <c r="M18" s="320"/>
      <c r="N18" s="295" t="str">
        <f>IF(ISNUMBER(AF36),IF(AF36&gt;1,AI36&amp;" (x"&amp;AF36&amp;")",AI36),"")</f>
        <v/>
      </c>
      <c r="O18" s="295"/>
      <c r="P18" s="295" t="str">
        <f>IF(ISNUMBER(AF37),IF(AF37&gt;1,AI37&amp;" (x"&amp;AF37&amp;")",AI37),"")</f>
        <v/>
      </c>
      <c r="Q18" s="295"/>
      <c r="R18" s="295"/>
      <c r="S18" s="296"/>
      <c r="T18" s="154">
        <f t="shared" ref="T18:W18" si="0">IF(AU32&gt;1,AU32&amp;" x "&amp;AW32,AW32)</f>
        <v>0</v>
      </c>
      <c r="U18" s="154">
        <f t="shared" si="0"/>
        <v>0</v>
      </c>
      <c r="V18" s="155">
        <f t="shared" si="0"/>
        <v>0</v>
      </c>
      <c r="W18" s="155">
        <f t="shared" si="0"/>
        <v>0</v>
      </c>
      <c r="X18" s="156"/>
      <c r="AG18" s="156"/>
      <c r="AH18" s="156"/>
      <c r="AI18" s="155"/>
    </row>
    <row r="19" spans="2:36" s="151" customFormat="1" ht="24.75" customHeight="1" thickBot="1" x14ac:dyDescent="0.3">
      <c r="D19" s="153"/>
      <c r="E19" s="153"/>
      <c r="F19" s="309" t="str">
        <f>IF(ISNUMBER(AF32),AH32,"")</f>
        <v/>
      </c>
      <c r="G19" s="293"/>
      <c r="H19" s="293" t="str">
        <f>IF(ISNUMBER(AF33),AH33,"")</f>
        <v/>
      </c>
      <c r="I19" s="293"/>
      <c r="J19" s="293" t="str">
        <f>IF(ISNUMBER(AF34),AH34,"")</f>
        <v/>
      </c>
      <c r="K19" s="293"/>
      <c r="L19" s="310" t="str">
        <f>IF(ISNUMBER(AF35),AH35,"")</f>
        <v/>
      </c>
      <c r="M19" s="311"/>
      <c r="N19" s="293" t="str">
        <f>IF(ISNUMBER(AF36),AH36,"")</f>
        <v/>
      </c>
      <c r="O19" s="293"/>
      <c r="P19" s="293" t="str">
        <f>IF(ISNUMBER(AF37),AH37,"")</f>
        <v/>
      </c>
      <c r="Q19" s="293"/>
      <c r="R19" s="293" t="str">
        <f>IF(ISNUMBER(AF38),AH38,"")</f>
        <v/>
      </c>
      <c r="S19" s="294"/>
      <c r="V19" s="153"/>
      <c r="W19" s="153"/>
      <c r="X19" s="152"/>
      <c r="AG19" s="152"/>
      <c r="AH19" s="152"/>
      <c r="AI19" s="153"/>
    </row>
    <row r="20" spans="2:36" ht="12" customHeight="1" x14ac:dyDescent="0.25">
      <c r="B20" s="59" t="s">
        <v>299</v>
      </c>
      <c r="C20" s="59" t="s">
        <v>300</v>
      </c>
      <c r="D20" s="58" t="s">
        <v>298</v>
      </c>
      <c r="E20" s="58" t="s">
        <v>194</v>
      </c>
    </row>
    <row r="21" spans="2:36" ht="22.9" customHeight="1" x14ac:dyDescent="0.25">
      <c r="B21" s="2">
        <f>IF(AND(H21&gt;0,ISNONTEXT(H21)),1,0)</f>
        <v>0</v>
      </c>
      <c r="C21" s="2" t="str">
        <f t="shared" ref="C21:C28" si="1">IF(B21=1,D21,"")</f>
        <v/>
      </c>
      <c r="D21" s="2">
        <v>0</v>
      </c>
      <c r="E21" s="2" t="str">
        <f>IF(ISNUMBER(SMALL(Order_Form!$D:$D,1+($D21))),(VLOOKUP(SMALL(Order_Form!$D:$D,1+($D21)),Order_Form!$C:$Q,3,FALSE)),"")</f>
        <v/>
      </c>
      <c r="F21" s="18" t="str">
        <f>IF(ISNUMBER(SMALL(Order_Form!$D:$D,1+($D21))),(VLOOKUP(SMALL(Order_Form!$D:$D,1+($D21)),Order_Form!$C:$Q,4,FALSE)),"")</f>
        <v/>
      </c>
      <c r="G21" s="18" t="str">
        <f>IF(ISNUMBER(SMALL(Order_Form!$D:$D,1+($D21))),(VLOOKUP(SMALL(Order_Form!$D:$D,1+($D21)),Order_Form!$C:$Q,5,FALSE)),"")</f>
        <v/>
      </c>
      <c r="H21" s="18" t="str">
        <f>IF(ISNUMBER(SMALL(Order_Form!$D:$D,1+($D21))),(VLOOKUP(SMALL(Order_Form!$D:$D,1+($D21)),Order_Form!$C:$Q,6,FALSE)),"")</f>
        <v/>
      </c>
      <c r="I21" s="15" t="str">
        <f>IF(ISNUMBER(SMALL(Order_Form!$D:$D,1+($D21))),(VLOOKUP(SMALL(Order_Form!$D:$D,1+($D21)),Order_Form!$C:$Q,7,FALSE)),"")</f>
        <v/>
      </c>
      <c r="J21" s="2"/>
      <c r="K21" s="2"/>
      <c r="L21" s="18" t="str">
        <f>IF(ISNUMBER(SMALL(Order_Form!$D:$D,1+($D21))),(VLOOKUP(SMALL(Order_Form!$D:$D,1+($D21)),Order_Form!$C:$Q,8,FALSE)),"")</f>
        <v/>
      </c>
      <c r="M21" s="18" t="str">
        <f>IF(ISNUMBER(SMALL(Order_Form!$D:$D,1+($D21))),(VLOOKUP(SMALL(Order_Form!$D:$D,1+($D21)),Order_Form!$C:$Q,9,FALSE)),"")</f>
        <v/>
      </c>
      <c r="N21" s="18" t="str">
        <f>IF(ISNUMBER(SMALL(Order_Form!$D:$D,1+($D21))),(VLOOKUP(SMALL(Order_Form!$D:$D,1+($D21)),Order_Form!$C:$Q,10,FALSE)),"")</f>
        <v/>
      </c>
      <c r="O21" s="18" t="str">
        <f>IF(ISNUMBER(SMALL(Order_Form!$D:$D,1+($D21))),(VLOOKUP(SMALL(Order_Form!$D:$D,1+($D21)),Order_Form!$C:$Q,11,FALSE)),"")</f>
        <v/>
      </c>
      <c r="P21" s="18" t="str">
        <f>IF(ISNUMBER(SMALL(Order_Form!$D:$D,1+($D21))),(VLOOKUP(SMALL(Order_Form!$D:$D,1+($D21)),Order_Form!$C:$Q,12,FALSE)),"")</f>
        <v/>
      </c>
      <c r="Q21" s="18" t="str">
        <f>IF(ISNUMBER(SMALL(Order_Form!$D:$D,1+($D21))),(VLOOKUP(SMALL(Order_Form!$D:$D,1+($D21)),Order_Form!$C:$Q,13,FALSE)),"")</f>
        <v/>
      </c>
      <c r="R21" s="18" t="str">
        <f>IF(ISNUMBER(SMALL(Order_Form!$D:$D,1+($D21))),(VLOOKUP(SMALL(Order_Form!$D:$D,1+($D21)),Order_Form!$C:$Q,14,FALSE)),"")</f>
        <v/>
      </c>
      <c r="S21" s="126" t="str">
        <f>IF(ISNUMBER(SMALL(Order_Form!$D:$D,1+($D21))),(VLOOKUP(SMALL(Order_Form!$D:$D,1+($D21)),Order_Form!$C:$Q,15,FALSE)),"")</f>
        <v/>
      </c>
      <c r="U21" s="2">
        <f t="shared" ref="U21:U84" si="2">IF(OR(E21=1,V21=1),1,0)</f>
        <v>0</v>
      </c>
      <c r="V21" s="2">
        <f t="shared" ref="V21:V84" si="3">IF(OR(B21=1,E21=2),1,0)</f>
        <v>0</v>
      </c>
      <c r="W21" s="2" t="str">
        <f t="shared" ref="W21:W84" si="4">IF(ISNUMBER(H21),H21,"")</f>
        <v/>
      </c>
      <c r="X21" s="2">
        <f t="shared" ref="X21:X84" si="5">IF(OR(AND(L21&gt;0,ISNONTEXT(L21)),L21="Assorted"),1,0)</f>
        <v>0</v>
      </c>
      <c r="AB21" s="59"/>
      <c r="AG21" s="6"/>
      <c r="AH21" s="6"/>
    </row>
    <row r="22" spans="2:36" ht="22.9" customHeight="1" x14ac:dyDescent="0.25">
      <c r="B22" s="2">
        <f t="shared" ref="B22:B83" si="6">IF(AND(H22&gt;0,ISNONTEXT(H22)),1,0)</f>
        <v>0</v>
      </c>
      <c r="C22" s="2" t="str">
        <f t="shared" si="1"/>
        <v/>
      </c>
      <c r="D22" s="2">
        <v>1</v>
      </c>
      <c r="E22" s="2" t="str">
        <f>IF(ISNUMBER(SMALL(Order_Form!$D:$D,1+($D22))),(VLOOKUP(SMALL(Order_Form!$D:$D,1+($D22)),Order_Form!$C:$Q,3,FALSE)),"")</f>
        <v/>
      </c>
      <c r="F22" s="18" t="str">
        <f>IF(ISNUMBER(SMALL(Order_Form!$D:$D,1+($D22))),(VLOOKUP(SMALL(Order_Form!$D:$D,1+($D22)),Order_Form!$C:$Q,4,FALSE)),"")</f>
        <v/>
      </c>
      <c r="G22" s="18" t="str">
        <f>IF(ISNUMBER(SMALL(Order_Form!$D:$D,1+($D22))),(VLOOKUP(SMALL(Order_Form!$D:$D,1+($D22)),Order_Form!$C:$Q,5,FALSE)),"")</f>
        <v/>
      </c>
      <c r="H22" s="18" t="str">
        <f>IF(ISNUMBER(SMALL(Order_Form!$D:$D,1+($D22))),(VLOOKUP(SMALL(Order_Form!$D:$D,1+($D22)),Order_Form!$C:$Q,6,FALSE)),"")</f>
        <v/>
      </c>
      <c r="I22" s="15" t="str">
        <f>IF(ISNUMBER(SMALL(Order_Form!$D:$D,1+($D22))),(VLOOKUP(SMALL(Order_Form!$D:$D,1+($D22)),Order_Form!$C:$Q,7,FALSE)),"")</f>
        <v/>
      </c>
      <c r="J22" s="2"/>
      <c r="K22" s="2"/>
      <c r="L22" s="18" t="str">
        <f>IF(ISNUMBER(SMALL(Order_Form!$D:$D,1+($D22))),(VLOOKUP(SMALL(Order_Form!$D:$D,1+($D22)),Order_Form!$C:$Q,8,FALSE)),"")</f>
        <v/>
      </c>
      <c r="M22" s="18" t="str">
        <f>IF(ISNUMBER(SMALL(Order_Form!$D:$D,1+($D22))),(VLOOKUP(SMALL(Order_Form!$D:$D,1+($D22)),Order_Form!$C:$Q,9,FALSE)),"")</f>
        <v/>
      </c>
      <c r="N22" s="18" t="str">
        <f>IF(ISNUMBER(SMALL(Order_Form!$D:$D,1+($D22))),(VLOOKUP(SMALL(Order_Form!$D:$D,1+($D22)),Order_Form!$C:$Q,10,FALSE)),"")</f>
        <v/>
      </c>
      <c r="O22" s="18" t="str">
        <f>IF(ISNUMBER(SMALL(Order_Form!$D:$D,1+($D22))),(VLOOKUP(SMALL(Order_Form!$D:$D,1+($D22)),Order_Form!$C:$Q,11,FALSE)),"")</f>
        <v/>
      </c>
      <c r="P22" s="18" t="str">
        <f>IF(ISNUMBER(SMALL(Order_Form!$D:$D,1+($D22))),(VLOOKUP(SMALL(Order_Form!$D:$D,1+($D22)),Order_Form!$C:$Q,12,FALSE)),"")</f>
        <v/>
      </c>
      <c r="Q22" s="18" t="str">
        <f>IF(ISNUMBER(SMALL(Order_Form!$D:$D,1+($D22))),(VLOOKUP(SMALL(Order_Form!$D:$D,1+($D22)),Order_Form!$C:$Q,13,FALSE)),"")</f>
        <v/>
      </c>
      <c r="R22" s="18" t="str">
        <f>IF(ISNUMBER(SMALL(Order_Form!$D:$D,1+($D22))),(VLOOKUP(SMALL(Order_Form!$D:$D,1+($D22)),Order_Form!$C:$Q,14,FALSE)),"")</f>
        <v/>
      </c>
      <c r="S22" s="126" t="str">
        <f>IF(ISNUMBER(SMALL(Order_Form!$D:$D,1+($D22))),(VLOOKUP(SMALL(Order_Form!$D:$D,1+($D22)),Order_Form!$C:$Q,15,FALSE)),"")</f>
        <v/>
      </c>
      <c r="U22" s="2">
        <f t="shared" si="2"/>
        <v>0</v>
      </c>
      <c r="V22" s="2">
        <f t="shared" si="3"/>
        <v>0</v>
      </c>
      <c r="W22" s="2" t="str">
        <f t="shared" si="4"/>
        <v/>
      </c>
      <c r="X22" s="2">
        <f t="shared" si="5"/>
        <v>0</v>
      </c>
      <c r="AB22" s="59"/>
    </row>
    <row r="23" spans="2:36" ht="22.9" customHeight="1" x14ac:dyDescent="0.25">
      <c r="B23" s="2">
        <f>IF(AND(H23&gt;0,ISNONTEXT(H23)),1,0)</f>
        <v>0</v>
      </c>
      <c r="C23" s="2" t="str">
        <f>IF(B23=1,D23,"")</f>
        <v/>
      </c>
      <c r="D23" s="2">
        <v>2</v>
      </c>
      <c r="E23" s="2" t="str">
        <f>IF(ISNUMBER(SMALL(Order_Form!$D:$D,1+($D23))),(VLOOKUP(SMALL(Order_Form!$D:$D,1+($D23)),Order_Form!$C:$Q,3,FALSE)),"")</f>
        <v/>
      </c>
      <c r="F23" s="18" t="str">
        <f>IF(ISNUMBER(SMALL(Order_Form!$D:$D,1+($D23))),(VLOOKUP(SMALL(Order_Form!$D:$D,1+($D23)),Order_Form!$C:$Q,4,FALSE)),"")</f>
        <v/>
      </c>
      <c r="G23" s="18" t="str">
        <f>IF(ISNUMBER(SMALL(Order_Form!$D:$D,1+($D23))),(VLOOKUP(SMALL(Order_Form!$D:$D,1+($D23)),Order_Form!$C:$Q,5,FALSE)),"")</f>
        <v/>
      </c>
      <c r="H23" s="18" t="str">
        <f>IF(ISNUMBER(SMALL(Order_Form!$D:$D,1+($D23))),(VLOOKUP(SMALL(Order_Form!$D:$D,1+($D23)),Order_Form!$C:$Q,6,FALSE)),"")</f>
        <v/>
      </c>
      <c r="I23" s="15" t="str">
        <f>IF(ISNUMBER(SMALL(Order_Form!$D:$D,1+($D23))),(VLOOKUP(SMALL(Order_Form!$D:$D,1+($D23)),Order_Form!$C:$Q,7,FALSE)),"")</f>
        <v/>
      </c>
      <c r="J23" s="2"/>
      <c r="K23" s="2"/>
      <c r="L23" s="18" t="str">
        <f>IF(ISNUMBER(SMALL(Order_Form!$D:$D,1+($D23))),(VLOOKUP(SMALL(Order_Form!$D:$D,1+($D23)),Order_Form!$C:$Q,8,FALSE)),"")</f>
        <v/>
      </c>
      <c r="M23" s="18" t="str">
        <f>IF(ISNUMBER(SMALL(Order_Form!$D:$D,1+($D23))),(VLOOKUP(SMALL(Order_Form!$D:$D,1+($D23)),Order_Form!$C:$Q,9,FALSE)),"")</f>
        <v/>
      </c>
      <c r="N23" s="18" t="str">
        <f>IF(ISNUMBER(SMALL(Order_Form!$D:$D,1+($D23))),(VLOOKUP(SMALL(Order_Form!$D:$D,1+($D23)),Order_Form!$C:$Q,10,FALSE)),"")</f>
        <v/>
      </c>
      <c r="O23" s="18" t="str">
        <f>IF(ISNUMBER(SMALL(Order_Form!$D:$D,1+($D23))),(VLOOKUP(SMALL(Order_Form!$D:$D,1+($D23)),Order_Form!$C:$Q,11,FALSE)),"")</f>
        <v/>
      </c>
      <c r="P23" s="18" t="str">
        <f>IF(ISNUMBER(SMALL(Order_Form!$D:$D,1+($D23))),(VLOOKUP(SMALL(Order_Form!$D:$D,1+($D23)),Order_Form!$C:$Q,12,FALSE)),"")</f>
        <v/>
      </c>
      <c r="Q23" s="18" t="str">
        <f>IF(ISNUMBER(SMALL(Order_Form!$D:$D,1+($D23))),(VLOOKUP(SMALL(Order_Form!$D:$D,1+($D23)),Order_Form!$C:$Q,13,FALSE)),"")</f>
        <v/>
      </c>
      <c r="R23" s="18" t="str">
        <f>IF(ISNUMBER(SMALL(Order_Form!$D:$D,1+($D23))),(VLOOKUP(SMALL(Order_Form!$D:$D,1+($D23)),Order_Form!$C:$Q,14,FALSE)),"")</f>
        <v/>
      </c>
      <c r="S23" s="126" t="str">
        <f>IF(ISNUMBER(SMALL(Order_Form!$D:$D,1+($D23))),(VLOOKUP(SMALL(Order_Form!$D:$D,1+($D23)),Order_Form!$C:$Q,15,FALSE)),"")</f>
        <v/>
      </c>
      <c r="U23" s="2">
        <f t="shared" si="2"/>
        <v>0</v>
      </c>
      <c r="V23" s="2">
        <f t="shared" si="3"/>
        <v>0</v>
      </c>
      <c r="W23" s="2" t="str">
        <f t="shared" si="4"/>
        <v/>
      </c>
      <c r="X23" s="2">
        <f t="shared" si="5"/>
        <v>0</v>
      </c>
      <c r="AB23" s="59"/>
    </row>
    <row r="24" spans="2:36" ht="22.9" customHeight="1" x14ac:dyDescent="0.35">
      <c r="B24" s="2">
        <f t="shared" si="6"/>
        <v>0</v>
      </c>
      <c r="C24" s="2" t="str">
        <f t="shared" si="1"/>
        <v/>
      </c>
      <c r="D24" s="2">
        <v>3</v>
      </c>
      <c r="E24" s="2" t="str">
        <f>IF(ISNUMBER(SMALL(Order_Form!$D:$D,1+($D24))),(VLOOKUP(SMALL(Order_Form!$D:$D,1+($D24)),Order_Form!$C:$Q,3,FALSE)),"")</f>
        <v/>
      </c>
      <c r="F24" s="18" t="str">
        <f>IF(ISNUMBER(SMALL(Order_Form!$D:$D,1+($D24))),(VLOOKUP(SMALL(Order_Form!$D:$D,1+($D24)),Order_Form!$C:$Q,4,FALSE)),"")</f>
        <v/>
      </c>
      <c r="G24" s="18" t="str">
        <f>IF(ISNUMBER(SMALL(Order_Form!$D:$D,1+($D24))),(VLOOKUP(SMALL(Order_Form!$D:$D,1+($D24)),Order_Form!$C:$Q,5,FALSE)),"")</f>
        <v/>
      </c>
      <c r="H24" s="18" t="str">
        <f>IF(ISNUMBER(SMALL(Order_Form!$D:$D,1+($D24))),(VLOOKUP(SMALL(Order_Form!$D:$D,1+($D24)),Order_Form!$C:$Q,6,FALSE)),"")</f>
        <v/>
      </c>
      <c r="I24" s="15" t="str">
        <f>IF(ISNUMBER(SMALL(Order_Form!$D:$D,1+($D24))),(VLOOKUP(SMALL(Order_Form!$D:$D,1+($D24)),Order_Form!$C:$Q,7,FALSE)),"")</f>
        <v/>
      </c>
      <c r="J24" s="2"/>
      <c r="K24" s="2"/>
      <c r="L24" s="18" t="str">
        <f>IF(ISNUMBER(SMALL(Order_Form!$D:$D,1+($D24))),(VLOOKUP(SMALL(Order_Form!$D:$D,1+($D24)),Order_Form!$C:$Q,8,FALSE)),"")</f>
        <v/>
      </c>
      <c r="M24" s="18" t="str">
        <f>IF(ISNUMBER(SMALL(Order_Form!$D:$D,1+($D24))),(VLOOKUP(SMALL(Order_Form!$D:$D,1+($D24)),Order_Form!$C:$Q,9,FALSE)),"")</f>
        <v/>
      </c>
      <c r="N24" s="18" t="str">
        <f>IF(ISNUMBER(SMALL(Order_Form!$D:$D,1+($D24))),(VLOOKUP(SMALL(Order_Form!$D:$D,1+($D24)),Order_Form!$C:$Q,10,FALSE)),"")</f>
        <v/>
      </c>
      <c r="O24" s="18" t="str">
        <f>IF(ISNUMBER(SMALL(Order_Form!$D:$D,1+($D24))),(VLOOKUP(SMALL(Order_Form!$D:$D,1+($D24)),Order_Form!$C:$Q,11,FALSE)),"")</f>
        <v/>
      </c>
      <c r="P24" s="18" t="str">
        <f>IF(ISNUMBER(SMALL(Order_Form!$D:$D,1+($D24))),(VLOOKUP(SMALL(Order_Form!$D:$D,1+($D24)),Order_Form!$C:$Q,12,FALSE)),"")</f>
        <v/>
      </c>
      <c r="Q24" s="18" t="str">
        <f>IF(ISNUMBER(SMALL(Order_Form!$D:$D,1+($D24))),(VLOOKUP(SMALL(Order_Form!$D:$D,1+($D24)),Order_Form!$C:$Q,13,FALSE)),"")</f>
        <v/>
      </c>
      <c r="R24" s="18" t="str">
        <f>IF(ISNUMBER(SMALL(Order_Form!$D:$D,1+($D24))),(VLOOKUP(SMALL(Order_Form!$D:$D,1+($D24)),Order_Form!$C:$Q,14,FALSE)),"")</f>
        <v/>
      </c>
      <c r="S24" s="126" t="str">
        <f>IF(ISNUMBER(SMALL(Order_Form!$D:$D,1+($D24))),(VLOOKUP(SMALL(Order_Form!$D:$D,1+($D24)),Order_Form!$C:$Q,15,FALSE)),"")</f>
        <v/>
      </c>
      <c r="U24" s="2">
        <f t="shared" si="2"/>
        <v>0</v>
      </c>
      <c r="V24" s="2">
        <f t="shared" si="3"/>
        <v>0</v>
      </c>
      <c r="W24" s="2" t="str">
        <f t="shared" si="4"/>
        <v/>
      </c>
      <c r="X24" s="2">
        <f t="shared" si="5"/>
        <v>0</v>
      </c>
      <c r="AB24" s="59"/>
      <c r="AI24" s="115" t="s">
        <v>337</v>
      </c>
    </row>
    <row r="25" spans="2:36" ht="22.9" customHeight="1" x14ac:dyDescent="0.25">
      <c r="B25" s="2">
        <f t="shared" si="6"/>
        <v>0</v>
      </c>
      <c r="C25" s="2" t="str">
        <f t="shared" si="1"/>
        <v/>
      </c>
      <c r="D25" s="2">
        <v>4</v>
      </c>
      <c r="E25" s="2" t="str">
        <f>IF(ISNUMBER(SMALL(Order_Form!$D:$D,1+($D25))),(VLOOKUP(SMALL(Order_Form!$D:$D,1+($D25)),Order_Form!$C:$Q,3,FALSE)),"")</f>
        <v/>
      </c>
      <c r="F25" s="18" t="str">
        <f>IF(ISNUMBER(SMALL(Order_Form!$D:$D,1+($D25))),(VLOOKUP(SMALL(Order_Form!$D:$D,1+($D25)),Order_Form!$C:$Q,4,FALSE)),"")</f>
        <v/>
      </c>
      <c r="G25" s="18" t="str">
        <f>IF(ISNUMBER(SMALL(Order_Form!$D:$D,1+($D25))),(VLOOKUP(SMALL(Order_Form!$D:$D,1+($D25)),Order_Form!$C:$Q,5,FALSE)),"")</f>
        <v/>
      </c>
      <c r="H25" s="18" t="str">
        <f>IF(ISNUMBER(SMALL(Order_Form!$D:$D,1+($D25))),(VLOOKUP(SMALL(Order_Form!$D:$D,1+($D25)),Order_Form!$C:$Q,6,FALSE)),"")</f>
        <v/>
      </c>
      <c r="I25" s="15" t="str">
        <f>IF(ISNUMBER(SMALL(Order_Form!$D:$D,1+($D25))),(VLOOKUP(SMALL(Order_Form!$D:$D,1+($D25)),Order_Form!$C:$Q,7,FALSE)),"")</f>
        <v/>
      </c>
      <c r="J25" s="2"/>
      <c r="K25" s="2"/>
      <c r="L25" s="18" t="str">
        <f>IF(ISNUMBER(SMALL(Order_Form!$D:$D,1+($D25))),(VLOOKUP(SMALL(Order_Form!$D:$D,1+($D25)),Order_Form!$C:$Q,8,FALSE)),"")</f>
        <v/>
      </c>
      <c r="M25" s="18" t="str">
        <f>IF(ISNUMBER(SMALL(Order_Form!$D:$D,1+($D25))),(VLOOKUP(SMALL(Order_Form!$D:$D,1+($D25)),Order_Form!$C:$Q,9,FALSE)),"")</f>
        <v/>
      </c>
      <c r="N25" s="18" t="str">
        <f>IF(ISNUMBER(SMALL(Order_Form!$D:$D,1+($D25))),(VLOOKUP(SMALL(Order_Form!$D:$D,1+($D25)),Order_Form!$C:$Q,10,FALSE)),"")</f>
        <v/>
      </c>
      <c r="O25" s="18" t="str">
        <f>IF(ISNUMBER(SMALL(Order_Form!$D:$D,1+($D25))),(VLOOKUP(SMALL(Order_Form!$D:$D,1+($D25)),Order_Form!$C:$Q,11,FALSE)),"")</f>
        <v/>
      </c>
      <c r="P25" s="18" t="str">
        <f>IF(ISNUMBER(SMALL(Order_Form!$D:$D,1+($D25))),(VLOOKUP(SMALL(Order_Form!$D:$D,1+($D25)),Order_Form!$C:$Q,12,FALSE)),"")</f>
        <v/>
      </c>
      <c r="Q25" s="18" t="str">
        <f>IF(ISNUMBER(SMALL(Order_Form!$D:$D,1+($D25))),(VLOOKUP(SMALL(Order_Form!$D:$D,1+($D25)),Order_Form!$C:$Q,13,FALSE)),"")</f>
        <v/>
      </c>
      <c r="R25" s="18" t="str">
        <f>IF(ISNUMBER(SMALL(Order_Form!$D:$D,1+($D25))),(VLOOKUP(SMALL(Order_Form!$D:$D,1+($D25)),Order_Form!$C:$Q,14,FALSE)),"")</f>
        <v/>
      </c>
      <c r="S25" s="126" t="str">
        <f>IF(ISNUMBER(SMALL(Order_Form!$D:$D,1+($D25))),(VLOOKUP(SMALL(Order_Form!$D:$D,1+($D25)),Order_Form!$C:$Q,15,FALSE)),"")</f>
        <v/>
      </c>
      <c r="U25" s="2">
        <f t="shared" si="2"/>
        <v>0</v>
      </c>
      <c r="V25" s="2">
        <f t="shared" si="3"/>
        <v>0</v>
      </c>
      <c r="W25" s="2" t="str">
        <f t="shared" si="4"/>
        <v/>
      </c>
      <c r="X25" s="2">
        <f t="shared" si="5"/>
        <v>0</v>
      </c>
      <c r="AB25" s="59"/>
      <c r="AD25" s="2">
        <v>1</v>
      </c>
      <c r="AE25" s="2" t="e">
        <f>IF(AND(AF25&gt;0,ISNONTEXT(AF25)),AD25,"")</f>
        <v>#REF!</v>
      </c>
      <c r="AF25" s="116" t="e">
        <f>SUM(Order_Form!#REF!,Order_Form!#REF!)</f>
        <v>#REF!</v>
      </c>
      <c r="AG25" s="117" t="s">
        <v>338</v>
      </c>
      <c r="AH25" s="117" t="s">
        <v>434</v>
      </c>
      <c r="AI25" s="116">
        <v>21</v>
      </c>
    </row>
    <row r="26" spans="2:36" ht="22.9" customHeight="1" x14ac:dyDescent="0.25">
      <c r="B26" s="2">
        <f t="shared" si="6"/>
        <v>0</v>
      </c>
      <c r="C26" s="2" t="str">
        <f t="shared" si="1"/>
        <v/>
      </c>
      <c r="D26" s="2">
        <v>5</v>
      </c>
      <c r="E26" s="2" t="str">
        <f>IF(ISNUMBER(SMALL(Order_Form!$D:$D,1+($D26))),(VLOOKUP(SMALL(Order_Form!$D:$D,1+($D26)),Order_Form!$C:$Q,3,FALSE)),"")</f>
        <v/>
      </c>
      <c r="F26" s="18" t="str">
        <f>IF(ISNUMBER(SMALL(Order_Form!$D:$D,1+($D26))),(VLOOKUP(SMALL(Order_Form!$D:$D,1+($D26)),Order_Form!$C:$Q,4,FALSE)),"")</f>
        <v/>
      </c>
      <c r="G26" s="18" t="str">
        <f>IF(ISNUMBER(SMALL(Order_Form!$D:$D,1+($D26))),(VLOOKUP(SMALL(Order_Form!$D:$D,1+($D26)),Order_Form!$C:$Q,5,FALSE)),"")</f>
        <v/>
      </c>
      <c r="H26" s="18" t="str">
        <f>IF(ISNUMBER(SMALL(Order_Form!$D:$D,1+($D26))),(VLOOKUP(SMALL(Order_Form!$D:$D,1+($D26)),Order_Form!$C:$Q,6,FALSE)),"")</f>
        <v/>
      </c>
      <c r="I26" s="15" t="str">
        <f>IF(ISNUMBER(SMALL(Order_Form!$D:$D,1+($D26))),(VLOOKUP(SMALL(Order_Form!$D:$D,1+($D26)),Order_Form!$C:$Q,7,FALSE)),"")</f>
        <v/>
      </c>
      <c r="J26" s="2"/>
      <c r="K26" s="2"/>
      <c r="L26" s="18" t="str">
        <f>IF(ISNUMBER(SMALL(Order_Form!$D:$D,1+($D26))),(VLOOKUP(SMALL(Order_Form!$D:$D,1+($D26)),Order_Form!$C:$Q,8,FALSE)),"")</f>
        <v/>
      </c>
      <c r="M26" s="18" t="str">
        <f>IF(ISNUMBER(SMALL(Order_Form!$D:$D,1+($D26))),(VLOOKUP(SMALL(Order_Form!$D:$D,1+($D26)),Order_Form!$C:$Q,9,FALSE)),"")</f>
        <v/>
      </c>
      <c r="N26" s="18" t="str">
        <f>IF(ISNUMBER(SMALL(Order_Form!$D:$D,1+($D26))),(VLOOKUP(SMALL(Order_Form!$D:$D,1+($D26)),Order_Form!$C:$Q,10,FALSE)),"")</f>
        <v/>
      </c>
      <c r="O26" s="18" t="str">
        <f>IF(ISNUMBER(SMALL(Order_Form!$D:$D,1+($D26))),(VLOOKUP(SMALL(Order_Form!$D:$D,1+($D26)),Order_Form!$C:$Q,11,FALSE)),"")</f>
        <v/>
      </c>
      <c r="P26" s="18" t="str">
        <f>IF(ISNUMBER(SMALL(Order_Form!$D:$D,1+($D26))),(VLOOKUP(SMALL(Order_Form!$D:$D,1+($D26)),Order_Form!$C:$Q,12,FALSE)),"")</f>
        <v/>
      </c>
      <c r="Q26" s="18" t="str">
        <f>IF(ISNUMBER(SMALL(Order_Form!$D:$D,1+($D26))),(VLOOKUP(SMALL(Order_Form!$D:$D,1+($D26)),Order_Form!$C:$Q,13,FALSE)),"")</f>
        <v/>
      </c>
      <c r="R26" s="18" t="str">
        <f>IF(ISNUMBER(SMALL(Order_Form!$D:$D,1+($D26))),(VLOOKUP(SMALL(Order_Form!$D:$D,1+($D26)),Order_Form!$C:$Q,14,FALSE)),"")</f>
        <v/>
      </c>
      <c r="S26" s="126" t="str">
        <f>IF(ISNUMBER(SMALL(Order_Form!$D:$D,1+($D26))),(VLOOKUP(SMALL(Order_Form!$D:$D,1+($D26)),Order_Form!$C:$Q,15,FALSE)),"")</f>
        <v/>
      </c>
      <c r="U26" s="2">
        <f t="shared" si="2"/>
        <v>0</v>
      </c>
      <c r="V26" s="2">
        <f t="shared" si="3"/>
        <v>0</v>
      </c>
      <c r="W26" s="2" t="str">
        <f t="shared" si="4"/>
        <v/>
      </c>
      <c r="X26" s="2">
        <f t="shared" si="5"/>
        <v>0</v>
      </c>
      <c r="AB26" s="59"/>
      <c r="AD26" s="2">
        <v>2</v>
      </c>
      <c r="AE26" s="2" t="str">
        <f t="shared" ref="AE26:AE30" si="7">IF(AND(AF26&gt;0,ISNONTEXT(AF26)),AD26,"")</f>
        <v/>
      </c>
      <c r="AF26" s="116" t="str">
        <f>IFERROR(IF(Order_Form!#REF!=1,1,IF(ISODD(Order_Form!#REF!),1,"")),"")</f>
        <v/>
      </c>
      <c r="AG26" s="117" t="s">
        <v>339</v>
      </c>
      <c r="AH26" s="117" t="s">
        <v>435</v>
      </c>
      <c r="AI26" s="116">
        <v>24</v>
      </c>
      <c r="AJ26" s="19" t="e">
        <f>Order_Form!#REF!</f>
        <v>#REF!</v>
      </c>
    </row>
    <row r="27" spans="2:36" ht="22.9" customHeight="1" x14ac:dyDescent="0.25">
      <c r="B27" s="2">
        <f t="shared" si="6"/>
        <v>0</v>
      </c>
      <c r="C27" s="2" t="str">
        <f t="shared" si="1"/>
        <v/>
      </c>
      <c r="D27" s="2">
        <v>6</v>
      </c>
      <c r="E27" s="2" t="str">
        <f>IF(ISNUMBER(SMALL(Order_Form!$D:$D,1+($D27))),(VLOOKUP(SMALL(Order_Form!$D:$D,1+($D27)),Order_Form!$C:$Q,3,FALSE)),"")</f>
        <v/>
      </c>
      <c r="F27" s="18" t="str">
        <f>IF(ISNUMBER(SMALL(Order_Form!$D:$D,1+($D27))),(VLOOKUP(SMALL(Order_Form!$D:$D,1+($D27)),Order_Form!$C:$Q,4,FALSE)),"")</f>
        <v/>
      </c>
      <c r="G27" s="18" t="str">
        <f>IF(ISNUMBER(SMALL(Order_Form!$D:$D,1+($D27))),(VLOOKUP(SMALL(Order_Form!$D:$D,1+($D27)),Order_Form!$C:$Q,5,FALSE)),"")</f>
        <v/>
      </c>
      <c r="H27" s="18" t="str">
        <f>IF(ISNUMBER(SMALL(Order_Form!$D:$D,1+($D27))),(VLOOKUP(SMALL(Order_Form!$D:$D,1+($D27)),Order_Form!$C:$Q,6,FALSE)),"")</f>
        <v/>
      </c>
      <c r="I27" s="15" t="str">
        <f>IF(ISNUMBER(SMALL(Order_Form!$D:$D,1+($D27))),(VLOOKUP(SMALL(Order_Form!$D:$D,1+($D27)),Order_Form!$C:$Q,7,FALSE)),"")</f>
        <v/>
      </c>
      <c r="J27" s="2"/>
      <c r="K27" s="2"/>
      <c r="L27" s="18" t="str">
        <f>IF(ISNUMBER(SMALL(Order_Form!$D:$D,1+($D27))),(VLOOKUP(SMALL(Order_Form!$D:$D,1+($D27)),Order_Form!$C:$Q,8,FALSE)),"")</f>
        <v/>
      </c>
      <c r="M27" s="18" t="str">
        <f>IF(ISNUMBER(SMALL(Order_Form!$D:$D,1+($D27))),(VLOOKUP(SMALL(Order_Form!$D:$D,1+($D27)),Order_Form!$C:$Q,9,FALSE)),"")</f>
        <v/>
      </c>
      <c r="N27" s="18" t="str">
        <f>IF(ISNUMBER(SMALL(Order_Form!$D:$D,1+($D27))),(VLOOKUP(SMALL(Order_Form!$D:$D,1+($D27)),Order_Form!$C:$Q,10,FALSE)),"")</f>
        <v/>
      </c>
      <c r="O27" s="18" t="str">
        <f>IF(ISNUMBER(SMALL(Order_Form!$D:$D,1+($D27))),(VLOOKUP(SMALL(Order_Form!$D:$D,1+($D27)),Order_Form!$C:$Q,11,FALSE)),"")</f>
        <v/>
      </c>
      <c r="P27" s="18" t="str">
        <f>IF(ISNUMBER(SMALL(Order_Form!$D:$D,1+($D27))),(VLOOKUP(SMALL(Order_Form!$D:$D,1+($D27)),Order_Form!$C:$Q,12,FALSE)),"")</f>
        <v/>
      </c>
      <c r="Q27" s="18" t="str">
        <f>IF(ISNUMBER(SMALL(Order_Form!$D:$D,1+($D27))),(VLOOKUP(SMALL(Order_Form!$D:$D,1+($D27)),Order_Form!$C:$Q,13,FALSE)),"")</f>
        <v/>
      </c>
      <c r="R27" s="18" t="str">
        <f>IF(ISNUMBER(SMALL(Order_Form!$D:$D,1+($D27))),(VLOOKUP(SMALL(Order_Form!$D:$D,1+($D27)),Order_Form!$C:$Q,14,FALSE)),"")</f>
        <v/>
      </c>
      <c r="S27" s="126" t="str">
        <f>IF(ISNUMBER(SMALL(Order_Form!$D:$D,1+($D27))),(VLOOKUP(SMALL(Order_Form!$D:$D,1+($D27)),Order_Form!$C:$Q,15,FALSE)),"")</f>
        <v/>
      </c>
      <c r="U27" s="2">
        <f t="shared" si="2"/>
        <v>0</v>
      </c>
      <c r="V27" s="2">
        <f t="shared" si="3"/>
        <v>0</v>
      </c>
      <c r="W27" s="2" t="str">
        <f t="shared" si="4"/>
        <v/>
      </c>
      <c r="X27" s="2">
        <f t="shared" si="5"/>
        <v>0</v>
      </c>
      <c r="AB27" s="59"/>
      <c r="AD27" s="2">
        <v>3</v>
      </c>
      <c r="AE27" s="2" t="str">
        <f t="shared" si="7"/>
        <v/>
      </c>
      <c r="AF27" s="116" t="str">
        <f>IFERROR(IF(AND(Order_Form!#REF!&gt;1,ISODD(Order_Form!#REF!)),(Order_Form!#REF!-1)/2,IF(AJ26=1,"",(Order_Form!#REF!/2))),"")</f>
        <v/>
      </c>
      <c r="AG27" s="117" t="s">
        <v>340</v>
      </c>
      <c r="AH27" s="117" t="s">
        <v>436</v>
      </c>
      <c r="AI27" s="116">
        <v>48</v>
      </c>
      <c r="AJ27" s="6"/>
    </row>
    <row r="28" spans="2:36" ht="22.9" customHeight="1" x14ac:dyDescent="0.25">
      <c r="B28" s="2">
        <f t="shared" si="6"/>
        <v>0</v>
      </c>
      <c r="C28" s="2" t="str">
        <f t="shared" si="1"/>
        <v/>
      </c>
      <c r="D28" s="2">
        <v>7</v>
      </c>
      <c r="E28" s="2" t="str">
        <f>IF(ISNUMBER(SMALL(Order_Form!$D:$D,1+($D28))),(VLOOKUP(SMALL(Order_Form!$D:$D,1+($D28)),Order_Form!$C:$Q,3,FALSE)),"")</f>
        <v/>
      </c>
      <c r="F28" s="18" t="str">
        <f>IF(ISNUMBER(SMALL(Order_Form!$D:$D,1+($D28))),(VLOOKUP(SMALL(Order_Form!$D:$D,1+($D28)),Order_Form!$C:$Q,4,FALSE)),"")</f>
        <v/>
      </c>
      <c r="G28" s="18" t="str">
        <f>IF(ISNUMBER(SMALL(Order_Form!$D:$D,1+($D28))),(VLOOKUP(SMALL(Order_Form!$D:$D,1+($D28)),Order_Form!$C:$Q,5,FALSE)),"")</f>
        <v/>
      </c>
      <c r="H28" s="18" t="str">
        <f>IF(ISNUMBER(SMALL(Order_Form!$D:$D,1+($D28))),(VLOOKUP(SMALL(Order_Form!$D:$D,1+($D28)),Order_Form!$C:$Q,6,FALSE)),"")</f>
        <v/>
      </c>
      <c r="I28" s="15" t="str">
        <f>IF(ISNUMBER(SMALL(Order_Form!$D:$D,1+($D28))),(VLOOKUP(SMALL(Order_Form!$D:$D,1+($D28)),Order_Form!$C:$Q,7,FALSE)),"")</f>
        <v/>
      </c>
      <c r="J28" s="2"/>
      <c r="K28" s="2"/>
      <c r="L28" s="18" t="str">
        <f>IF(ISNUMBER(SMALL(Order_Form!$D:$D,1+($D28))),(VLOOKUP(SMALL(Order_Form!$D:$D,1+($D28)),Order_Form!$C:$Q,8,FALSE)),"")</f>
        <v/>
      </c>
      <c r="M28" s="18" t="str">
        <f>IF(ISNUMBER(SMALL(Order_Form!$D:$D,1+($D28))),(VLOOKUP(SMALL(Order_Form!$D:$D,1+($D28)),Order_Form!$C:$Q,9,FALSE)),"")</f>
        <v/>
      </c>
      <c r="N28" s="18" t="str">
        <f>IF(ISNUMBER(SMALL(Order_Form!$D:$D,1+($D28))),(VLOOKUP(SMALL(Order_Form!$D:$D,1+($D28)),Order_Form!$C:$Q,10,FALSE)),"")</f>
        <v/>
      </c>
      <c r="O28" s="18" t="str">
        <f>IF(ISNUMBER(SMALL(Order_Form!$D:$D,1+($D28))),(VLOOKUP(SMALL(Order_Form!$D:$D,1+($D28)),Order_Form!$C:$Q,11,FALSE)),"")</f>
        <v/>
      </c>
      <c r="P28" s="18" t="str">
        <f>IF(ISNUMBER(SMALL(Order_Form!$D:$D,1+($D28))),(VLOOKUP(SMALL(Order_Form!$D:$D,1+($D28)),Order_Form!$C:$Q,12,FALSE)),"")</f>
        <v/>
      </c>
      <c r="Q28" s="18" t="str">
        <f>IF(ISNUMBER(SMALL(Order_Form!$D:$D,1+($D28))),(VLOOKUP(SMALL(Order_Form!$D:$D,1+($D28)),Order_Form!$C:$Q,13,FALSE)),"")</f>
        <v/>
      </c>
      <c r="R28" s="18" t="str">
        <f>IF(ISNUMBER(SMALL(Order_Form!$D:$D,1+($D28))),(VLOOKUP(SMALL(Order_Form!$D:$D,1+($D28)),Order_Form!$C:$Q,14,FALSE)),"")</f>
        <v/>
      </c>
      <c r="S28" s="126" t="str">
        <f>IF(ISNUMBER(SMALL(Order_Form!$D:$D,1+($D28))),(VLOOKUP(SMALL(Order_Form!$D:$D,1+($D28)),Order_Form!$C:$Q,15,FALSE)),"")</f>
        <v/>
      </c>
      <c r="U28" s="2">
        <f t="shared" si="2"/>
        <v>0</v>
      </c>
      <c r="V28" s="2">
        <f t="shared" si="3"/>
        <v>0</v>
      </c>
      <c r="W28" s="2" t="str">
        <f t="shared" si="4"/>
        <v/>
      </c>
      <c r="X28" s="2">
        <f t="shared" si="5"/>
        <v>0</v>
      </c>
      <c r="AD28" s="2">
        <v>4</v>
      </c>
      <c r="AE28" s="2" t="e">
        <f t="shared" si="7"/>
        <v>#REF!</v>
      </c>
      <c r="AF28" s="116" t="e">
        <f>SUM(Order_Form!#REF!)</f>
        <v>#REF!</v>
      </c>
      <c r="AG28" s="117" t="e">
        <f>Order_Form!#REF!</f>
        <v>#REF!</v>
      </c>
      <c r="AH28" s="117" t="s">
        <v>437</v>
      </c>
      <c r="AI28" s="116">
        <v>19</v>
      </c>
    </row>
    <row r="29" spans="2:36" ht="22.9" customHeight="1" x14ac:dyDescent="0.25">
      <c r="B29" s="2">
        <f t="shared" si="6"/>
        <v>0</v>
      </c>
      <c r="C29" s="2" t="str">
        <f>IF(B29=1,D29,"")</f>
        <v/>
      </c>
      <c r="D29" s="2">
        <v>8</v>
      </c>
      <c r="E29" s="2" t="str">
        <f>IF(ISNUMBER(SMALL(Order_Form!$D:$D,1+($D29))),(VLOOKUP(SMALL(Order_Form!$D:$D,1+($D29)),Order_Form!$C:$Q,3,FALSE)),"")</f>
        <v/>
      </c>
      <c r="F29" s="18" t="str">
        <f>IF(ISNUMBER(SMALL(Order_Form!$D:$D,1+($D29))),(VLOOKUP(SMALL(Order_Form!$D:$D,1+($D29)),Order_Form!$C:$Q,4,FALSE)),"")</f>
        <v/>
      </c>
      <c r="G29" s="18" t="str">
        <f>IF(ISNUMBER(SMALL(Order_Form!$D:$D,1+($D29))),(VLOOKUP(SMALL(Order_Form!$D:$D,1+($D29)),Order_Form!$C:$Q,5,FALSE)),"")</f>
        <v/>
      </c>
      <c r="H29" s="18" t="str">
        <f>IF(ISNUMBER(SMALL(Order_Form!$D:$D,1+($D29))),(VLOOKUP(SMALL(Order_Form!$D:$D,1+($D29)),Order_Form!$C:$Q,6,FALSE)),"")</f>
        <v/>
      </c>
      <c r="I29" s="15" t="str">
        <f>IF(ISNUMBER(SMALL(Order_Form!$D:$D,1+($D29))),(VLOOKUP(SMALL(Order_Form!$D:$D,1+($D29)),Order_Form!$C:$Q,7,FALSE)),"")</f>
        <v/>
      </c>
      <c r="J29" s="2"/>
      <c r="K29" s="2"/>
      <c r="L29" s="18" t="str">
        <f>IF(ISNUMBER(SMALL(Order_Form!$D:$D,1+($D29))),(VLOOKUP(SMALL(Order_Form!$D:$D,1+($D29)),Order_Form!$C:$Q,8,FALSE)),"")</f>
        <v/>
      </c>
      <c r="M29" s="18" t="str">
        <f>IF(ISNUMBER(SMALL(Order_Form!$D:$D,1+($D29))),(VLOOKUP(SMALL(Order_Form!$D:$D,1+($D29)),Order_Form!$C:$Q,9,FALSE)),"")</f>
        <v/>
      </c>
      <c r="N29" s="18" t="str">
        <f>IF(ISNUMBER(SMALL(Order_Form!$D:$D,1+($D29))),(VLOOKUP(SMALL(Order_Form!$D:$D,1+($D29)),Order_Form!$C:$Q,10,FALSE)),"")</f>
        <v/>
      </c>
      <c r="O29" s="18" t="str">
        <f>IF(ISNUMBER(SMALL(Order_Form!$D:$D,1+($D29))),(VLOOKUP(SMALL(Order_Form!$D:$D,1+($D29)),Order_Form!$C:$Q,11,FALSE)),"")</f>
        <v/>
      </c>
      <c r="P29" s="18" t="str">
        <f>IF(ISNUMBER(SMALL(Order_Form!$D:$D,1+($D29))),(VLOOKUP(SMALL(Order_Form!$D:$D,1+($D29)),Order_Form!$C:$Q,12,FALSE)),"")</f>
        <v/>
      </c>
      <c r="Q29" s="18" t="str">
        <f>IF(ISNUMBER(SMALL(Order_Form!$D:$D,1+($D29))),(VLOOKUP(SMALL(Order_Form!$D:$D,1+($D29)),Order_Form!$C:$Q,13,FALSE)),"")</f>
        <v/>
      </c>
      <c r="R29" s="18" t="str">
        <f>IF(ISNUMBER(SMALL(Order_Form!$D:$D,1+($D29))),(VLOOKUP(SMALL(Order_Form!$D:$D,1+($D29)),Order_Form!$C:$Q,14,FALSE)),"")</f>
        <v/>
      </c>
      <c r="S29" s="126" t="str">
        <f>IF(ISNUMBER(SMALL(Order_Form!$D:$D,1+($D29))),(VLOOKUP(SMALL(Order_Form!$D:$D,1+($D29)),Order_Form!$C:$Q,15,FALSE)),"")</f>
        <v/>
      </c>
      <c r="U29" s="2">
        <f t="shared" si="2"/>
        <v>0</v>
      </c>
      <c r="V29" s="2">
        <f t="shared" si="3"/>
        <v>0</v>
      </c>
      <c r="W29" s="2" t="str">
        <f t="shared" si="4"/>
        <v/>
      </c>
      <c r="X29" s="2">
        <f t="shared" si="5"/>
        <v>0</v>
      </c>
      <c r="AD29" s="2">
        <v>5</v>
      </c>
      <c r="AE29" s="2" t="e">
        <f t="shared" si="7"/>
        <v>#REF!</v>
      </c>
      <c r="AF29" s="116" t="e">
        <f>SUM(Order_Form!#REF!)</f>
        <v>#REF!</v>
      </c>
      <c r="AG29" s="117" t="e">
        <f>Order_Form!#REF!</f>
        <v>#REF!</v>
      </c>
      <c r="AH29" s="117" t="s">
        <v>438</v>
      </c>
      <c r="AI29" s="116">
        <v>39</v>
      </c>
    </row>
    <row r="30" spans="2:36" ht="22.9" customHeight="1" x14ac:dyDescent="0.25">
      <c r="B30" s="2">
        <f t="shared" si="6"/>
        <v>0</v>
      </c>
      <c r="C30" s="2" t="str">
        <f t="shared" ref="C30:C91" si="8">IF(B30=1,D30,"")</f>
        <v/>
      </c>
      <c r="D30" s="2">
        <v>9</v>
      </c>
      <c r="E30" s="2" t="str">
        <f>IF(ISNUMBER(SMALL(Order_Form!$D:$D,1+($D30))),(VLOOKUP(SMALL(Order_Form!$D:$D,1+($D30)),Order_Form!$C:$Q,3,FALSE)),"")</f>
        <v/>
      </c>
      <c r="F30" s="18" t="str">
        <f>IF(ISNUMBER(SMALL(Order_Form!$D:$D,1+($D30))),(VLOOKUP(SMALL(Order_Form!$D:$D,1+($D30)),Order_Form!$C:$Q,4,FALSE)),"")</f>
        <v/>
      </c>
      <c r="G30" s="18" t="str">
        <f>IF(ISNUMBER(SMALL(Order_Form!$D:$D,1+($D30))),(VLOOKUP(SMALL(Order_Form!$D:$D,1+($D30)),Order_Form!$C:$Q,5,FALSE)),"")</f>
        <v/>
      </c>
      <c r="H30" s="18" t="str">
        <f>IF(ISNUMBER(SMALL(Order_Form!$D:$D,1+($D30))),(VLOOKUP(SMALL(Order_Form!$D:$D,1+($D30)),Order_Form!$C:$Q,6,FALSE)),"")</f>
        <v/>
      </c>
      <c r="I30" s="15" t="str">
        <f>IF(ISNUMBER(SMALL(Order_Form!$D:$D,1+($D30))),(VLOOKUP(SMALL(Order_Form!$D:$D,1+($D30)),Order_Form!$C:$Q,7,FALSE)),"")</f>
        <v/>
      </c>
      <c r="J30" s="2"/>
      <c r="K30" s="2"/>
      <c r="L30" s="18" t="str">
        <f>IF(ISNUMBER(SMALL(Order_Form!$D:$D,1+($D30))),(VLOOKUP(SMALL(Order_Form!$D:$D,1+($D30)),Order_Form!$C:$Q,8,FALSE)),"")</f>
        <v/>
      </c>
      <c r="M30" s="18" t="str">
        <f>IF(ISNUMBER(SMALL(Order_Form!$D:$D,1+($D30))),(VLOOKUP(SMALL(Order_Form!$D:$D,1+($D30)),Order_Form!$C:$Q,9,FALSE)),"")</f>
        <v/>
      </c>
      <c r="N30" s="18" t="str">
        <f>IF(ISNUMBER(SMALL(Order_Form!$D:$D,1+($D30))),(VLOOKUP(SMALL(Order_Form!$D:$D,1+($D30)),Order_Form!$C:$Q,10,FALSE)),"")</f>
        <v/>
      </c>
      <c r="O30" s="18" t="str">
        <f>IF(ISNUMBER(SMALL(Order_Form!$D:$D,1+($D30))),(VLOOKUP(SMALL(Order_Form!$D:$D,1+($D30)),Order_Form!$C:$Q,11,FALSE)),"")</f>
        <v/>
      </c>
      <c r="P30" s="18" t="str">
        <f>IF(ISNUMBER(SMALL(Order_Form!$D:$D,1+($D30))),(VLOOKUP(SMALL(Order_Form!$D:$D,1+($D30)),Order_Form!$C:$Q,12,FALSE)),"")</f>
        <v/>
      </c>
      <c r="Q30" s="18" t="str">
        <f>IF(ISNUMBER(SMALL(Order_Form!$D:$D,1+($D30))),(VLOOKUP(SMALL(Order_Form!$D:$D,1+($D30)),Order_Form!$C:$Q,13,FALSE)),"")</f>
        <v/>
      </c>
      <c r="R30" s="18" t="str">
        <f>IF(ISNUMBER(SMALL(Order_Form!$D:$D,1+($D30))),(VLOOKUP(SMALL(Order_Form!$D:$D,1+($D30)),Order_Form!$C:$Q,14,FALSE)),"")</f>
        <v/>
      </c>
      <c r="S30" s="126" t="str">
        <f>IF(ISNUMBER(SMALL(Order_Form!$D:$D,1+($D30))),(VLOOKUP(SMALL(Order_Form!$D:$D,1+($D30)),Order_Form!$C:$Q,15,FALSE)),"")</f>
        <v/>
      </c>
      <c r="U30" s="2">
        <f t="shared" si="2"/>
        <v>0</v>
      </c>
      <c r="V30" s="2">
        <f t="shared" si="3"/>
        <v>0</v>
      </c>
      <c r="W30" s="2" t="str">
        <f t="shared" si="4"/>
        <v/>
      </c>
      <c r="X30" s="2">
        <f t="shared" si="5"/>
        <v>0</v>
      </c>
      <c r="AD30" s="2">
        <v>6</v>
      </c>
      <c r="AE30" s="2" t="str">
        <f t="shared" si="7"/>
        <v/>
      </c>
      <c r="AF30" s="116"/>
      <c r="AG30" s="117"/>
      <c r="AH30" s="117"/>
      <c r="AI30" s="116"/>
    </row>
    <row r="31" spans="2:36" ht="22.9" customHeight="1" x14ac:dyDescent="0.25">
      <c r="B31" s="2">
        <f t="shared" si="6"/>
        <v>0</v>
      </c>
      <c r="C31" s="2" t="str">
        <f t="shared" si="8"/>
        <v/>
      </c>
      <c r="D31" s="2">
        <v>10</v>
      </c>
      <c r="E31" s="2" t="str">
        <f>IF(ISNUMBER(SMALL(Order_Form!$D:$D,1+($D31))),(VLOOKUP(SMALL(Order_Form!$D:$D,1+($D31)),Order_Form!$C:$Q,3,FALSE)),"")</f>
        <v/>
      </c>
      <c r="F31" s="18" t="str">
        <f>IF(ISNUMBER(SMALL(Order_Form!$D:$D,1+($D31))),(VLOOKUP(SMALL(Order_Form!$D:$D,1+($D31)),Order_Form!$C:$Q,4,FALSE)),"")</f>
        <v/>
      </c>
      <c r="G31" s="18" t="str">
        <f>IF(ISNUMBER(SMALL(Order_Form!$D:$D,1+($D31))),(VLOOKUP(SMALL(Order_Form!$D:$D,1+($D31)),Order_Form!$C:$Q,5,FALSE)),"")</f>
        <v/>
      </c>
      <c r="H31" s="18" t="str">
        <f>IF(ISNUMBER(SMALL(Order_Form!$D:$D,1+($D31))),(VLOOKUP(SMALL(Order_Form!$D:$D,1+($D31)),Order_Form!$C:$Q,6,FALSE)),"")</f>
        <v/>
      </c>
      <c r="I31" s="15" t="str">
        <f>IF(ISNUMBER(SMALL(Order_Form!$D:$D,1+($D31))),(VLOOKUP(SMALL(Order_Form!$D:$D,1+($D31)),Order_Form!$C:$Q,7,FALSE)),"")</f>
        <v/>
      </c>
      <c r="J31" s="2"/>
      <c r="K31" s="2"/>
      <c r="L31" s="18" t="str">
        <f>IF(ISNUMBER(SMALL(Order_Form!$D:$D,1+($D31))),(VLOOKUP(SMALL(Order_Form!$D:$D,1+($D31)),Order_Form!$C:$Q,8,FALSE)),"")</f>
        <v/>
      </c>
      <c r="M31" s="18" t="str">
        <f>IF(ISNUMBER(SMALL(Order_Form!$D:$D,1+($D31))),(VLOOKUP(SMALL(Order_Form!$D:$D,1+($D31)),Order_Form!$C:$Q,9,FALSE)),"")</f>
        <v/>
      </c>
      <c r="N31" s="18" t="str">
        <f>IF(ISNUMBER(SMALL(Order_Form!$D:$D,1+($D31))),(VLOOKUP(SMALL(Order_Form!$D:$D,1+($D31)),Order_Form!$C:$Q,10,FALSE)),"")</f>
        <v/>
      </c>
      <c r="O31" s="18" t="str">
        <f>IF(ISNUMBER(SMALL(Order_Form!$D:$D,1+($D31))),(VLOOKUP(SMALL(Order_Form!$D:$D,1+($D31)),Order_Form!$C:$Q,11,FALSE)),"")</f>
        <v/>
      </c>
      <c r="P31" s="18" t="str">
        <f>IF(ISNUMBER(SMALL(Order_Form!$D:$D,1+($D31))),(VLOOKUP(SMALL(Order_Form!$D:$D,1+($D31)),Order_Form!$C:$Q,12,FALSE)),"")</f>
        <v/>
      </c>
      <c r="Q31" s="18" t="str">
        <f>IF(ISNUMBER(SMALL(Order_Form!$D:$D,1+($D31))),(VLOOKUP(SMALL(Order_Form!$D:$D,1+($D31)),Order_Form!$C:$Q,13,FALSE)),"")</f>
        <v/>
      </c>
      <c r="R31" s="18" t="str">
        <f>IF(ISNUMBER(SMALL(Order_Form!$D:$D,1+($D31))),(VLOOKUP(SMALL(Order_Form!$D:$D,1+($D31)),Order_Form!$C:$Q,14,FALSE)),"")</f>
        <v/>
      </c>
      <c r="S31" s="126" t="str">
        <f>IF(ISNUMBER(SMALL(Order_Form!$D:$D,1+($D31))),(VLOOKUP(SMALL(Order_Form!$D:$D,1+($D31)),Order_Form!$C:$Q,15,FALSE)),"")</f>
        <v/>
      </c>
      <c r="U31" s="2">
        <f t="shared" si="2"/>
        <v>0</v>
      </c>
      <c r="V31" s="2">
        <f t="shared" si="3"/>
        <v>0</v>
      </c>
      <c r="W31" s="2" t="str">
        <f t="shared" si="4"/>
        <v/>
      </c>
      <c r="X31" s="2">
        <f t="shared" si="5"/>
        <v>0</v>
      </c>
    </row>
    <row r="32" spans="2:36" ht="22.9" customHeight="1" x14ac:dyDescent="0.25">
      <c r="B32" s="2">
        <f t="shared" si="6"/>
        <v>0</v>
      </c>
      <c r="C32" s="2" t="str">
        <f t="shared" si="8"/>
        <v/>
      </c>
      <c r="D32" s="2">
        <v>11</v>
      </c>
      <c r="E32" s="2" t="str">
        <f>IF(ISNUMBER(SMALL(Order_Form!$D:$D,1+($D32))),(VLOOKUP(SMALL(Order_Form!$D:$D,1+($D32)),Order_Form!$C:$Q,3,FALSE)),"")</f>
        <v/>
      </c>
      <c r="F32" s="18" t="str">
        <f>IF(ISNUMBER(SMALL(Order_Form!$D:$D,1+($D32))),(VLOOKUP(SMALL(Order_Form!$D:$D,1+($D32)),Order_Form!$C:$Q,4,FALSE)),"")</f>
        <v/>
      </c>
      <c r="G32" s="18" t="str">
        <f>IF(ISNUMBER(SMALL(Order_Form!$D:$D,1+($D32))),(VLOOKUP(SMALL(Order_Form!$D:$D,1+($D32)),Order_Form!$C:$Q,5,FALSE)),"")</f>
        <v/>
      </c>
      <c r="H32" s="18" t="str">
        <f>IF(ISNUMBER(SMALL(Order_Form!$D:$D,1+($D32))),(VLOOKUP(SMALL(Order_Form!$D:$D,1+($D32)),Order_Form!$C:$Q,6,FALSE)),"")</f>
        <v/>
      </c>
      <c r="I32" s="15" t="str">
        <f>IF(ISNUMBER(SMALL(Order_Form!$D:$D,1+($D32))),(VLOOKUP(SMALL(Order_Form!$D:$D,1+($D32)),Order_Form!$C:$Q,7,FALSE)),"")</f>
        <v/>
      </c>
      <c r="J32" s="2"/>
      <c r="K32" s="2"/>
      <c r="L32" s="18" t="str">
        <f>IF(ISNUMBER(SMALL(Order_Form!$D:$D,1+($D32))),(VLOOKUP(SMALL(Order_Form!$D:$D,1+($D32)),Order_Form!$C:$Q,8,FALSE)),"")</f>
        <v/>
      </c>
      <c r="M32" s="18" t="str">
        <f>IF(ISNUMBER(SMALL(Order_Form!$D:$D,1+($D32))),(VLOOKUP(SMALL(Order_Form!$D:$D,1+($D32)),Order_Form!$C:$Q,9,FALSE)),"")</f>
        <v/>
      </c>
      <c r="N32" s="18" t="str">
        <f>IF(ISNUMBER(SMALL(Order_Form!$D:$D,1+($D32))),(VLOOKUP(SMALL(Order_Form!$D:$D,1+($D32)),Order_Form!$C:$Q,10,FALSE)),"")</f>
        <v/>
      </c>
      <c r="O32" s="18" t="str">
        <f>IF(ISNUMBER(SMALL(Order_Form!$D:$D,1+($D32))),(VLOOKUP(SMALL(Order_Form!$D:$D,1+($D32)),Order_Form!$C:$Q,11,FALSE)),"")</f>
        <v/>
      </c>
      <c r="P32" s="18" t="str">
        <f>IF(ISNUMBER(SMALL(Order_Form!$D:$D,1+($D32))),(VLOOKUP(SMALL(Order_Form!$D:$D,1+($D32)),Order_Form!$C:$Q,12,FALSE)),"")</f>
        <v/>
      </c>
      <c r="Q32" s="18" t="str">
        <f>IF(ISNUMBER(SMALL(Order_Form!$D:$D,1+($D32))),(VLOOKUP(SMALL(Order_Form!$D:$D,1+($D32)),Order_Form!$C:$Q,13,FALSE)),"")</f>
        <v/>
      </c>
      <c r="R32" s="18" t="str">
        <f>IF(ISNUMBER(SMALL(Order_Form!$D:$D,1+($D32))),(VLOOKUP(SMALL(Order_Form!$D:$D,1+($D32)),Order_Form!$C:$Q,14,FALSE)),"")</f>
        <v/>
      </c>
      <c r="S32" s="126" t="str">
        <f>IF(ISNUMBER(SMALL(Order_Form!$D:$D,1+($D32))),(VLOOKUP(SMALL(Order_Form!$D:$D,1+($D32)),Order_Form!$C:$Q,15,FALSE)),"")</f>
        <v/>
      </c>
      <c r="U32" s="2">
        <f t="shared" si="2"/>
        <v>0</v>
      </c>
      <c r="V32" s="2">
        <f t="shared" si="3"/>
        <v>0</v>
      </c>
      <c r="W32" s="2" t="str">
        <f t="shared" si="4"/>
        <v/>
      </c>
      <c r="X32" s="2">
        <f t="shared" si="5"/>
        <v>0</v>
      </c>
      <c r="AD32" s="2">
        <v>1</v>
      </c>
      <c r="AF32" s="116" t="str">
        <f t="shared" ref="AF32:AF38" si="9">IFERROR(VLOOKUP(SMALL($AE$25:$AE$30,$AD32),$AE$25:$AI$30,2,FALSE),"")</f>
        <v/>
      </c>
      <c r="AG32" s="117" t="str">
        <f>IFERROR(VLOOKUP(SMALL($AE$25:$AE$30,$AD32),$AE$25:$AI$30,3,FALSE),"")</f>
        <v/>
      </c>
      <c r="AH32" s="117" t="str">
        <f>IFERROR(VLOOKUP(SMALL($AE$25:$AE$30,$AD32),$AE$25:$AI$30,4,FALSE),"")</f>
        <v/>
      </c>
      <c r="AI32" s="116" t="str">
        <f>IFERROR(VLOOKUP(SMALL($AE$25:$AE$30,$AD32),$AE$25:$AI$30,5,FALSE),"")</f>
        <v/>
      </c>
    </row>
    <row r="33" spans="2:35" ht="22.9" customHeight="1" x14ac:dyDescent="0.25">
      <c r="B33" s="2">
        <f t="shared" si="6"/>
        <v>0</v>
      </c>
      <c r="C33" s="2" t="str">
        <f t="shared" si="8"/>
        <v/>
      </c>
      <c r="D33" s="2">
        <v>12</v>
      </c>
      <c r="E33" s="2" t="str">
        <f>IF(ISNUMBER(SMALL(Order_Form!$D:$D,1+($D33))),(VLOOKUP(SMALL(Order_Form!$D:$D,1+($D33)),Order_Form!$C:$Q,3,FALSE)),"")</f>
        <v/>
      </c>
      <c r="F33" s="18" t="str">
        <f>IF(ISNUMBER(SMALL(Order_Form!$D:$D,1+($D33))),(VLOOKUP(SMALL(Order_Form!$D:$D,1+($D33)),Order_Form!$C:$Q,4,FALSE)),"")</f>
        <v/>
      </c>
      <c r="G33" s="18" t="str">
        <f>IF(ISNUMBER(SMALL(Order_Form!$D:$D,1+($D33))),(VLOOKUP(SMALL(Order_Form!$D:$D,1+($D33)),Order_Form!$C:$Q,5,FALSE)),"")</f>
        <v/>
      </c>
      <c r="H33" s="18" t="str">
        <f>IF(ISNUMBER(SMALL(Order_Form!$D:$D,1+($D33))),(VLOOKUP(SMALL(Order_Form!$D:$D,1+($D33)),Order_Form!$C:$Q,6,FALSE)),"")</f>
        <v/>
      </c>
      <c r="I33" s="15" t="str">
        <f>IF(ISNUMBER(SMALL(Order_Form!$D:$D,1+($D33))),(VLOOKUP(SMALL(Order_Form!$D:$D,1+($D33)),Order_Form!$C:$Q,7,FALSE)),"")</f>
        <v/>
      </c>
      <c r="J33" s="2"/>
      <c r="K33" s="2"/>
      <c r="L33" s="18" t="str">
        <f>IF(ISNUMBER(SMALL(Order_Form!$D:$D,1+($D33))),(VLOOKUP(SMALL(Order_Form!$D:$D,1+($D33)),Order_Form!$C:$Q,8,FALSE)),"")</f>
        <v/>
      </c>
      <c r="M33" s="18" t="str">
        <f>IF(ISNUMBER(SMALL(Order_Form!$D:$D,1+($D33))),(VLOOKUP(SMALL(Order_Form!$D:$D,1+($D33)),Order_Form!$C:$Q,9,FALSE)),"")</f>
        <v/>
      </c>
      <c r="N33" s="18" t="str">
        <f>IF(ISNUMBER(SMALL(Order_Form!$D:$D,1+($D33))),(VLOOKUP(SMALL(Order_Form!$D:$D,1+($D33)),Order_Form!$C:$Q,10,FALSE)),"")</f>
        <v/>
      </c>
      <c r="O33" s="18" t="str">
        <f>IF(ISNUMBER(SMALL(Order_Form!$D:$D,1+($D33))),(VLOOKUP(SMALL(Order_Form!$D:$D,1+($D33)),Order_Form!$C:$Q,11,FALSE)),"")</f>
        <v/>
      </c>
      <c r="P33" s="18" t="str">
        <f>IF(ISNUMBER(SMALL(Order_Form!$D:$D,1+($D33))),(VLOOKUP(SMALL(Order_Form!$D:$D,1+($D33)),Order_Form!$C:$Q,12,FALSE)),"")</f>
        <v/>
      </c>
      <c r="Q33" s="18" t="str">
        <f>IF(ISNUMBER(SMALL(Order_Form!$D:$D,1+($D33))),(VLOOKUP(SMALL(Order_Form!$D:$D,1+($D33)),Order_Form!$C:$Q,13,FALSE)),"")</f>
        <v/>
      </c>
      <c r="R33" s="18" t="str">
        <f>IF(ISNUMBER(SMALL(Order_Form!$D:$D,1+($D33))),(VLOOKUP(SMALL(Order_Form!$D:$D,1+($D33)),Order_Form!$C:$Q,14,FALSE)),"")</f>
        <v/>
      </c>
      <c r="S33" s="126" t="str">
        <f>IF(ISNUMBER(SMALL(Order_Form!$D:$D,1+($D33))),(VLOOKUP(SMALL(Order_Form!$D:$D,1+($D33)),Order_Form!$C:$Q,15,FALSE)),"")</f>
        <v/>
      </c>
      <c r="U33" s="2">
        <f t="shared" si="2"/>
        <v>0</v>
      </c>
      <c r="V33" s="2">
        <f t="shared" si="3"/>
        <v>0</v>
      </c>
      <c r="W33" s="2" t="str">
        <f t="shared" si="4"/>
        <v/>
      </c>
      <c r="X33" s="2">
        <f t="shared" si="5"/>
        <v>0</v>
      </c>
      <c r="AD33" s="2">
        <v>2</v>
      </c>
      <c r="AF33" s="116" t="str">
        <f t="shared" si="9"/>
        <v/>
      </c>
      <c r="AG33" s="117" t="str">
        <f t="shared" ref="AG33:AG38" si="10">IFERROR(VLOOKUP(SMALL($AE$25:$AE$30,$AD33),$AE$25:$AI$30,3,FALSE),"")</f>
        <v/>
      </c>
      <c r="AH33" s="117" t="str">
        <f t="shared" ref="AH33:AH38" si="11">IFERROR(VLOOKUP(SMALL($AE$25:$AE$30,$AD33),$AE$25:$AI$30,4,FALSE),"")</f>
        <v/>
      </c>
      <c r="AI33" s="116" t="str">
        <f t="shared" ref="AI33:AI38" si="12">IFERROR(VLOOKUP(SMALL($AE$25:$AE$30,$AD33),$AE$25:$AI$30,5,FALSE),"")</f>
        <v/>
      </c>
    </row>
    <row r="34" spans="2:35" ht="22.9" customHeight="1" x14ac:dyDescent="0.25">
      <c r="B34" s="2">
        <f t="shared" si="6"/>
        <v>0</v>
      </c>
      <c r="C34" s="2" t="str">
        <f t="shared" si="8"/>
        <v/>
      </c>
      <c r="D34" s="2">
        <v>13</v>
      </c>
      <c r="E34" s="2" t="str">
        <f>IF(ISNUMBER(SMALL(Order_Form!$D:$D,1+($D34))),(VLOOKUP(SMALL(Order_Form!$D:$D,1+($D34)),Order_Form!$C:$Q,3,FALSE)),"")</f>
        <v/>
      </c>
      <c r="F34" s="18" t="str">
        <f>IF(ISNUMBER(SMALL(Order_Form!$D:$D,1+($D34))),(VLOOKUP(SMALL(Order_Form!$D:$D,1+($D34)),Order_Form!$C:$Q,4,FALSE)),"")</f>
        <v/>
      </c>
      <c r="G34" s="18" t="str">
        <f>IF(ISNUMBER(SMALL(Order_Form!$D:$D,1+($D34))),(VLOOKUP(SMALL(Order_Form!$D:$D,1+($D34)),Order_Form!$C:$Q,5,FALSE)),"")</f>
        <v/>
      </c>
      <c r="H34" s="18" t="str">
        <f>IF(ISNUMBER(SMALL(Order_Form!$D:$D,1+($D34))),(VLOOKUP(SMALL(Order_Form!$D:$D,1+($D34)),Order_Form!$C:$Q,6,FALSE)),"")</f>
        <v/>
      </c>
      <c r="I34" s="15" t="str">
        <f>IF(ISNUMBER(SMALL(Order_Form!$D:$D,1+($D34))),(VLOOKUP(SMALL(Order_Form!$D:$D,1+($D34)),Order_Form!$C:$Q,7,FALSE)),"")</f>
        <v/>
      </c>
      <c r="J34" s="2"/>
      <c r="K34" s="2"/>
      <c r="L34" s="18" t="str">
        <f>IF(ISNUMBER(SMALL(Order_Form!$D:$D,1+($D34))),(VLOOKUP(SMALL(Order_Form!$D:$D,1+($D34)),Order_Form!$C:$Q,8,FALSE)),"")</f>
        <v/>
      </c>
      <c r="M34" s="18" t="str">
        <f>IF(ISNUMBER(SMALL(Order_Form!$D:$D,1+($D34))),(VLOOKUP(SMALL(Order_Form!$D:$D,1+($D34)),Order_Form!$C:$Q,9,FALSE)),"")</f>
        <v/>
      </c>
      <c r="N34" s="18" t="str">
        <f>IF(ISNUMBER(SMALL(Order_Form!$D:$D,1+($D34))),(VLOOKUP(SMALL(Order_Form!$D:$D,1+($D34)),Order_Form!$C:$Q,10,FALSE)),"")</f>
        <v/>
      </c>
      <c r="O34" s="18" t="str">
        <f>IF(ISNUMBER(SMALL(Order_Form!$D:$D,1+($D34))),(VLOOKUP(SMALL(Order_Form!$D:$D,1+($D34)),Order_Form!$C:$Q,11,FALSE)),"")</f>
        <v/>
      </c>
      <c r="P34" s="18" t="str">
        <f>IF(ISNUMBER(SMALL(Order_Form!$D:$D,1+($D34))),(VLOOKUP(SMALL(Order_Form!$D:$D,1+($D34)),Order_Form!$C:$Q,12,FALSE)),"")</f>
        <v/>
      </c>
      <c r="Q34" s="18" t="str">
        <f>IF(ISNUMBER(SMALL(Order_Form!$D:$D,1+($D34))),(VLOOKUP(SMALL(Order_Form!$D:$D,1+($D34)),Order_Form!$C:$Q,13,FALSE)),"")</f>
        <v/>
      </c>
      <c r="R34" s="18" t="str">
        <f>IF(ISNUMBER(SMALL(Order_Form!$D:$D,1+($D34))),(VLOOKUP(SMALL(Order_Form!$D:$D,1+($D34)),Order_Form!$C:$Q,14,FALSE)),"")</f>
        <v/>
      </c>
      <c r="S34" s="126" t="str">
        <f>IF(ISNUMBER(SMALL(Order_Form!$D:$D,1+($D34))),(VLOOKUP(SMALL(Order_Form!$D:$D,1+($D34)),Order_Form!$C:$Q,15,FALSE)),"")</f>
        <v/>
      </c>
      <c r="U34" s="2">
        <f t="shared" si="2"/>
        <v>0</v>
      </c>
      <c r="V34" s="2">
        <f t="shared" si="3"/>
        <v>0</v>
      </c>
      <c r="W34" s="2" t="str">
        <f t="shared" si="4"/>
        <v/>
      </c>
      <c r="X34" s="2">
        <f t="shared" si="5"/>
        <v>0</v>
      </c>
      <c r="AD34" s="2">
        <v>3</v>
      </c>
      <c r="AF34" s="116" t="str">
        <f t="shared" si="9"/>
        <v/>
      </c>
      <c r="AG34" s="117" t="str">
        <f t="shared" si="10"/>
        <v/>
      </c>
      <c r="AH34" s="117" t="str">
        <f t="shared" si="11"/>
        <v/>
      </c>
      <c r="AI34" s="116" t="str">
        <f t="shared" si="12"/>
        <v/>
      </c>
    </row>
    <row r="35" spans="2:35" ht="22.9" customHeight="1" x14ac:dyDescent="0.25">
      <c r="B35" s="2">
        <f t="shared" si="6"/>
        <v>0</v>
      </c>
      <c r="C35" s="2" t="str">
        <f t="shared" si="8"/>
        <v/>
      </c>
      <c r="D35" s="2">
        <v>14</v>
      </c>
      <c r="E35" s="2" t="str">
        <f>IF(ISNUMBER(SMALL(Order_Form!$D:$D,1+($D35))),(VLOOKUP(SMALL(Order_Form!$D:$D,1+($D35)),Order_Form!$C:$Q,3,FALSE)),"")</f>
        <v/>
      </c>
      <c r="F35" s="18" t="str">
        <f>IF(ISNUMBER(SMALL(Order_Form!$D:$D,1+($D35))),(VLOOKUP(SMALL(Order_Form!$D:$D,1+($D35)),Order_Form!$C:$Q,4,FALSE)),"")</f>
        <v/>
      </c>
      <c r="G35" s="18" t="str">
        <f>IF(ISNUMBER(SMALL(Order_Form!$D:$D,1+($D35))),(VLOOKUP(SMALL(Order_Form!$D:$D,1+($D35)),Order_Form!$C:$Q,5,FALSE)),"")</f>
        <v/>
      </c>
      <c r="H35" s="18" t="str">
        <f>IF(ISNUMBER(SMALL(Order_Form!$D:$D,1+($D35))),(VLOOKUP(SMALL(Order_Form!$D:$D,1+($D35)),Order_Form!$C:$Q,6,FALSE)),"")</f>
        <v/>
      </c>
      <c r="I35" s="15" t="str">
        <f>IF(ISNUMBER(SMALL(Order_Form!$D:$D,1+($D35))),(VLOOKUP(SMALL(Order_Form!$D:$D,1+($D35)),Order_Form!$C:$Q,7,FALSE)),"")</f>
        <v/>
      </c>
      <c r="J35" s="2"/>
      <c r="K35" s="2"/>
      <c r="L35" s="18" t="str">
        <f>IF(ISNUMBER(SMALL(Order_Form!$D:$D,1+($D35))),(VLOOKUP(SMALL(Order_Form!$D:$D,1+($D35)),Order_Form!$C:$Q,8,FALSE)),"")</f>
        <v/>
      </c>
      <c r="M35" s="18" t="str">
        <f>IF(ISNUMBER(SMALL(Order_Form!$D:$D,1+($D35))),(VLOOKUP(SMALL(Order_Form!$D:$D,1+($D35)),Order_Form!$C:$Q,9,FALSE)),"")</f>
        <v/>
      </c>
      <c r="N35" s="18" t="str">
        <f>IF(ISNUMBER(SMALL(Order_Form!$D:$D,1+($D35))),(VLOOKUP(SMALL(Order_Form!$D:$D,1+($D35)),Order_Form!$C:$Q,10,FALSE)),"")</f>
        <v/>
      </c>
      <c r="O35" s="18" t="str">
        <f>IF(ISNUMBER(SMALL(Order_Form!$D:$D,1+($D35))),(VLOOKUP(SMALL(Order_Form!$D:$D,1+($D35)),Order_Form!$C:$Q,11,FALSE)),"")</f>
        <v/>
      </c>
      <c r="P35" s="18" t="str">
        <f>IF(ISNUMBER(SMALL(Order_Form!$D:$D,1+($D35))),(VLOOKUP(SMALL(Order_Form!$D:$D,1+($D35)),Order_Form!$C:$Q,12,FALSE)),"")</f>
        <v/>
      </c>
      <c r="Q35" s="18" t="str">
        <f>IF(ISNUMBER(SMALL(Order_Form!$D:$D,1+($D35))),(VLOOKUP(SMALL(Order_Form!$D:$D,1+($D35)),Order_Form!$C:$Q,13,FALSE)),"")</f>
        <v/>
      </c>
      <c r="R35" s="18" t="str">
        <f>IF(ISNUMBER(SMALL(Order_Form!$D:$D,1+($D35))),(VLOOKUP(SMALL(Order_Form!$D:$D,1+($D35)),Order_Form!$C:$Q,14,FALSE)),"")</f>
        <v/>
      </c>
      <c r="S35" s="126" t="str">
        <f>IF(ISNUMBER(SMALL(Order_Form!$D:$D,1+($D35))),(VLOOKUP(SMALL(Order_Form!$D:$D,1+($D35)),Order_Form!$C:$Q,15,FALSE)),"")</f>
        <v/>
      </c>
      <c r="U35" s="2">
        <f t="shared" si="2"/>
        <v>0</v>
      </c>
      <c r="V35" s="2">
        <f t="shared" si="3"/>
        <v>0</v>
      </c>
      <c r="W35" s="2" t="str">
        <f t="shared" si="4"/>
        <v/>
      </c>
      <c r="X35" s="2">
        <f t="shared" si="5"/>
        <v>0</v>
      </c>
      <c r="AD35" s="2">
        <v>4</v>
      </c>
      <c r="AF35" s="116" t="str">
        <f t="shared" si="9"/>
        <v/>
      </c>
      <c r="AG35" s="117" t="str">
        <f t="shared" si="10"/>
        <v/>
      </c>
      <c r="AH35" s="117" t="str">
        <f t="shared" si="11"/>
        <v/>
      </c>
      <c r="AI35" s="116" t="str">
        <f t="shared" si="12"/>
        <v/>
      </c>
    </row>
    <row r="36" spans="2:35" ht="22.9" customHeight="1" x14ac:dyDescent="0.25">
      <c r="B36" s="2">
        <f t="shared" si="6"/>
        <v>0</v>
      </c>
      <c r="C36" s="2" t="str">
        <f t="shared" si="8"/>
        <v/>
      </c>
      <c r="D36" s="2">
        <v>15</v>
      </c>
      <c r="E36" s="2" t="str">
        <f>IF(ISNUMBER(SMALL(Order_Form!$D:$D,1+($D36))),(VLOOKUP(SMALL(Order_Form!$D:$D,1+($D36)),Order_Form!$C:$Q,3,FALSE)),"")</f>
        <v/>
      </c>
      <c r="F36" s="18" t="str">
        <f>IF(ISNUMBER(SMALL(Order_Form!$D:$D,1+($D36))),(VLOOKUP(SMALL(Order_Form!$D:$D,1+($D36)),Order_Form!$C:$Q,4,FALSE)),"")</f>
        <v/>
      </c>
      <c r="G36" s="18" t="str">
        <f>IF(ISNUMBER(SMALL(Order_Form!$D:$D,1+($D36))),(VLOOKUP(SMALL(Order_Form!$D:$D,1+($D36)),Order_Form!$C:$Q,5,FALSE)),"")</f>
        <v/>
      </c>
      <c r="H36" s="18" t="str">
        <f>IF(ISNUMBER(SMALL(Order_Form!$D:$D,1+($D36))),(VLOOKUP(SMALL(Order_Form!$D:$D,1+($D36)),Order_Form!$C:$Q,6,FALSE)),"")</f>
        <v/>
      </c>
      <c r="I36" s="15" t="str">
        <f>IF(ISNUMBER(SMALL(Order_Form!$D:$D,1+($D36))),(VLOOKUP(SMALL(Order_Form!$D:$D,1+($D36)),Order_Form!$C:$Q,7,FALSE)),"")</f>
        <v/>
      </c>
      <c r="J36" s="2"/>
      <c r="K36" s="2"/>
      <c r="L36" s="18" t="str">
        <f>IF(ISNUMBER(SMALL(Order_Form!$D:$D,1+($D36))),(VLOOKUP(SMALL(Order_Form!$D:$D,1+($D36)),Order_Form!$C:$Q,8,FALSE)),"")</f>
        <v/>
      </c>
      <c r="M36" s="18" t="str">
        <f>IF(ISNUMBER(SMALL(Order_Form!$D:$D,1+($D36))),(VLOOKUP(SMALL(Order_Form!$D:$D,1+($D36)),Order_Form!$C:$Q,9,FALSE)),"")</f>
        <v/>
      </c>
      <c r="N36" s="18" t="str">
        <f>IF(ISNUMBER(SMALL(Order_Form!$D:$D,1+($D36))),(VLOOKUP(SMALL(Order_Form!$D:$D,1+($D36)),Order_Form!$C:$Q,10,FALSE)),"")</f>
        <v/>
      </c>
      <c r="O36" s="18" t="str">
        <f>IF(ISNUMBER(SMALL(Order_Form!$D:$D,1+($D36))),(VLOOKUP(SMALL(Order_Form!$D:$D,1+($D36)),Order_Form!$C:$Q,11,FALSE)),"")</f>
        <v/>
      </c>
      <c r="P36" s="18" t="str">
        <f>IF(ISNUMBER(SMALL(Order_Form!$D:$D,1+($D36))),(VLOOKUP(SMALL(Order_Form!$D:$D,1+($D36)),Order_Form!$C:$Q,12,FALSE)),"")</f>
        <v/>
      </c>
      <c r="Q36" s="18" t="str">
        <f>IF(ISNUMBER(SMALL(Order_Form!$D:$D,1+($D36))),(VLOOKUP(SMALL(Order_Form!$D:$D,1+($D36)),Order_Form!$C:$Q,13,FALSE)),"")</f>
        <v/>
      </c>
      <c r="R36" s="18" t="str">
        <f>IF(ISNUMBER(SMALL(Order_Form!$D:$D,1+($D36))),(VLOOKUP(SMALL(Order_Form!$D:$D,1+($D36)),Order_Form!$C:$Q,14,FALSE)),"")</f>
        <v/>
      </c>
      <c r="S36" s="126" t="str">
        <f>IF(ISNUMBER(SMALL(Order_Form!$D:$D,1+($D36))),(VLOOKUP(SMALL(Order_Form!$D:$D,1+($D36)),Order_Form!$C:$Q,15,FALSE)),"")</f>
        <v/>
      </c>
      <c r="U36" s="2">
        <f t="shared" si="2"/>
        <v>0</v>
      </c>
      <c r="V36" s="2">
        <f t="shared" si="3"/>
        <v>0</v>
      </c>
      <c r="W36" s="2" t="str">
        <f t="shared" si="4"/>
        <v/>
      </c>
      <c r="X36" s="2">
        <f t="shared" si="5"/>
        <v>0</v>
      </c>
      <c r="AD36" s="2">
        <v>5</v>
      </c>
      <c r="AF36" s="116" t="str">
        <f t="shared" si="9"/>
        <v/>
      </c>
      <c r="AG36" s="117" t="str">
        <f t="shared" si="10"/>
        <v/>
      </c>
      <c r="AH36" s="117" t="str">
        <f t="shared" si="11"/>
        <v/>
      </c>
      <c r="AI36" s="116" t="str">
        <f t="shared" si="12"/>
        <v/>
      </c>
    </row>
    <row r="37" spans="2:35" ht="22.9" customHeight="1" x14ac:dyDescent="0.25">
      <c r="B37" s="2">
        <f t="shared" si="6"/>
        <v>0</v>
      </c>
      <c r="C37" s="2" t="str">
        <f t="shared" si="8"/>
        <v/>
      </c>
      <c r="D37" s="2">
        <v>16</v>
      </c>
      <c r="E37" s="2" t="str">
        <f>IF(ISNUMBER(SMALL(Order_Form!$D:$D,1+($D37))),(VLOOKUP(SMALL(Order_Form!$D:$D,1+($D37)),Order_Form!$C:$Q,3,FALSE)),"")</f>
        <v/>
      </c>
      <c r="F37" s="18" t="str">
        <f>IF(ISNUMBER(SMALL(Order_Form!$D:$D,1+($D37))),(VLOOKUP(SMALL(Order_Form!$D:$D,1+($D37)),Order_Form!$C:$Q,4,FALSE)),"")</f>
        <v/>
      </c>
      <c r="G37" s="18" t="str">
        <f>IF(ISNUMBER(SMALL(Order_Form!$D:$D,1+($D37))),(VLOOKUP(SMALL(Order_Form!$D:$D,1+($D37)),Order_Form!$C:$Q,5,FALSE)),"")</f>
        <v/>
      </c>
      <c r="H37" s="18" t="str">
        <f>IF(ISNUMBER(SMALL(Order_Form!$D:$D,1+($D37))),(VLOOKUP(SMALL(Order_Form!$D:$D,1+($D37)),Order_Form!$C:$Q,6,FALSE)),"")</f>
        <v/>
      </c>
      <c r="I37" s="15" t="str">
        <f>IF(ISNUMBER(SMALL(Order_Form!$D:$D,1+($D37))),(VLOOKUP(SMALL(Order_Form!$D:$D,1+($D37)),Order_Form!$C:$Q,7,FALSE)),"")</f>
        <v/>
      </c>
      <c r="J37" s="2"/>
      <c r="K37" s="2"/>
      <c r="L37" s="18" t="str">
        <f>IF(ISNUMBER(SMALL(Order_Form!$D:$D,1+($D37))),(VLOOKUP(SMALL(Order_Form!$D:$D,1+($D37)),Order_Form!$C:$Q,8,FALSE)),"")</f>
        <v/>
      </c>
      <c r="M37" s="18" t="str">
        <f>IF(ISNUMBER(SMALL(Order_Form!$D:$D,1+($D37))),(VLOOKUP(SMALL(Order_Form!$D:$D,1+($D37)),Order_Form!$C:$Q,9,FALSE)),"")</f>
        <v/>
      </c>
      <c r="N37" s="18" t="str">
        <f>IF(ISNUMBER(SMALL(Order_Form!$D:$D,1+($D37))),(VLOOKUP(SMALL(Order_Form!$D:$D,1+($D37)),Order_Form!$C:$Q,10,FALSE)),"")</f>
        <v/>
      </c>
      <c r="O37" s="18" t="str">
        <f>IF(ISNUMBER(SMALL(Order_Form!$D:$D,1+($D37))),(VLOOKUP(SMALL(Order_Form!$D:$D,1+($D37)),Order_Form!$C:$Q,11,FALSE)),"")</f>
        <v/>
      </c>
      <c r="P37" s="18" t="str">
        <f>IF(ISNUMBER(SMALL(Order_Form!$D:$D,1+($D37))),(VLOOKUP(SMALL(Order_Form!$D:$D,1+($D37)),Order_Form!$C:$Q,12,FALSE)),"")</f>
        <v/>
      </c>
      <c r="Q37" s="18" t="str">
        <f>IF(ISNUMBER(SMALL(Order_Form!$D:$D,1+($D37))),(VLOOKUP(SMALL(Order_Form!$D:$D,1+($D37)),Order_Form!$C:$Q,13,FALSE)),"")</f>
        <v/>
      </c>
      <c r="R37" s="18" t="str">
        <f>IF(ISNUMBER(SMALL(Order_Form!$D:$D,1+($D37))),(VLOOKUP(SMALL(Order_Form!$D:$D,1+($D37)),Order_Form!$C:$Q,14,FALSE)),"")</f>
        <v/>
      </c>
      <c r="S37" s="126" t="str">
        <f>IF(ISNUMBER(SMALL(Order_Form!$D:$D,1+($D37))),(VLOOKUP(SMALL(Order_Form!$D:$D,1+($D37)),Order_Form!$C:$Q,15,FALSE)),"")</f>
        <v/>
      </c>
      <c r="U37" s="2">
        <f t="shared" si="2"/>
        <v>0</v>
      </c>
      <c r="V37" s="2">
        <f t="shared" si="3"/>
        <v>0</v>
      </c>
      <c r="W37" s="2" t="str">
        <f t="shared" si="4"/>
        <v/>
      </c>
      <c r="X37" s="2">
        <f t="shared" si="5"/>
        <v>0</v>
      </c>
      <c r="AD37" s="2">
        <v>6</v>
      </c>
      <c r="AF37" s="116" t="str">
        <f t="shared" si="9"/>
        <v/>
      </c>
      <c r="AG37" s="117" t="str">
        <f t="shared" si="10"/>
        <v/>
      </c>
      <c r="AH37" s="117" t="str">
        <f t="shared" si="11"/>
        <v/>
      </c>
      <c r="AI37" s="116" t="str">
        <f t="shared" si="12"/>
        <v/>
      </c>
    </row>
    <row r="38" spans="2:35" ht="22.9" customHeight="1" x14ac:dyDescent="0.25">
      <c r="B38" s="2">
        <f t="shared" si="6"/>
        <v>0</v>
      </c>
      <c r="C38" s="2" t="str">
        <f t="shared" si="8"/>
        <v/>
      </c>
      <c r="D38" s="2">
        <v>17</v>
      </c>
      <c r="E38" s="2" t="str">
        <f>IF(ISNUMBER(SMALL(Order_Form!$D:$D,1+($D38))),(VLOOKUP(SMALL(Order_Form!$D:$D,1+($D38)),Order_Form!$C:$Q,3,FALSE)),"")</f>
        <v/>
      </c>
      <c r="F38" s="18" t="str">
        <f>IF(ISNUMBER(SMALL(Order_Form!$D:$D,1+($D38))),(VLOOKUP(SMALL(Order_Form!$D:$D,1+($D38)),Order_Form!$C:$Q,4,FALSE)),"")</f>
        <v/>
      </c>
      <c r="G38" s="18" t="str">
        <f>IF(ISNUMBER(SMALL(Order_Form!$D:$D,1+($D38))),(VLOOKUP(SMALL(Order_Form!$D:$D,1+($D38)),Order_Form!$C:$Q,5,FALSE)),"")</f>
        <v/>
      </c>
      <c r="H38" s="18" t="str">
        <f>IF(ISNUMBER(SMALL(Order_Form!$D:$D,1+($D38))),(VLOOKUP(SMALL(Order_Form!$D:$D,1+($D38)),Order_Form!$C:$Q,6,FALSE)),"")</f>
        <v/>
      </c>
      <c r="I38" s="15" t="str">
        <f>IF(ISNUMBER(SMALL(Order_Form!$D:$D,1+($D38))),(VLOOKUP(SMALL(Order_Form!$D:$D,1+($D38)),Order_Form!$C:$Q,7,FALSE)),"")</f>
        <v/>
      </c>
      <c r="J38" s="2"/>
      <c r="K38" s="2"/>
      <c r="L38" s="18" t="str">
        <f>IF(ISNUMBER(SMALL(Order_Form!$D:$D,1+($D38))),(VLOOKUP(SMALL(Order_Form!$D:$D,1+($D38)),Order_Form!$C:$Q,8,FALSE)),"")</f>
        <v/>
      </c>
      <c r="M38" s="18" t="str">
        <f>IF(ISNUMBER(SMALL(Order_Form!$D:$D,1+($D38))),(VLOOKUP(SMALL(Order_Form!$D:$D,1+($D38)),Order_Form!$C:$Q,9,FALSE)),"")</f>
        <v/>
      </c>
      <c r="N38" s="18" t="str">
        <f>IF(ISNUMBER(SMALL(Order_Form!$D:$D,1+($D38))),(VLOOKUP(SMALL(Order_Form!$D:$D,1+($D38)),Order_Form!$C:$Q,10,FALSE)),"")</f>
        <v/>
      </c>
      <c r="O38" s="18" t="str">
        <f>IF(ISNUMBER(SMALL(Order_Form!$D:$D,1+($D38))),(VLOOKUP(SMALL(Order_Form!$D:$D,1+($D38)),Order_Form!$C:$Q,11,FALSE)),"")</f>
        <v/>
      </c>
      <c r="P38" s="18" t="str">
        <f>IF(ISNUMBER(SMALL(Order_Form!$D:$D,1+($D38))),(VLOOKUP(SMALL(Order_Form!$D:$D,1+($D38)),Order_Form!$C:$Q,12,FALSE)),"")</f>
        <v/>
      </c>
      <c r="Q38" s="18" t="str">
        <f>IF(ISNUMBER(SMALL(Order_Form!$D:$D,1+($D38))),(VLOOKUP(SMALL(Order_Form!$D:$D,1+($D38)),Order_Form!$C:$Q,13,FALSE)),"")</f>
        <v/>
      </c>
      <c r="R38" s="18" t="str">
        <f>IF(ISNUMBER(SMALL(Order_Form!$D:$D,1+($D38))),(VLOOKUP(SMALL(Order_Form!$D:$D,1+($D38)),Order_Form!$C:$Q,14,FALSE)),"")</f>
        <v/>
      </c>
      <c r="S38" s="126" t="str">
        <f>IF(ISNUMBER(SMALL(Order_Form!$D:$D,1+($D38))),(VLOOKUP(SMALL(Order_Form!$D:$D,1+($D38)),Order_Form!$C:$Q,15,FALSE)),"")</f>
        <v/>
      </c>
      <c r="U38" s="2">
        <f t="shared" si="2"/>
        <v>0</v>
      </c>
      <c r="V38" s="2">
        <f t="shared" si="3"/>
        <v>0</v>
      </c>
      <c r="W38" s="2" t="str">
        <f t="shared" si="4"/>
        <v/>
      </c>
      <c r="X38" s="2">
        <f t="shared" si="5"/>
        <v>0</v>
      </c>
      <c r="AD38" s="2">
        <v>7</v>
      </c>
      <c r="AF38" s="116" t="str">
        <f t="shared" si="9"/>
        <v/>
      </c>
      <c r="AG38" s="117" t="str">
        <f t="shared" si="10"/>
        <v/>
      </c>
      <c r="AH38" s="117" t="str">
        <f t="shared" si="11"/>
        <v/>
      </c>
      <c r="AI38" s="116" t="str">
        <f t="shared" si="12"/>
        <v/>
      </c>
    </row>
    <row r="39" spans="2:35" ht="22.9" customHeight="1" x14ac:dyDescent="0.25">
      <c r="B39" s="2">
        <f t="shared" si="6"/>
        <v>0</v>
      </c>
      <c r="C39" s="2" t="str">
        <f t="shared" si="8"/>
        <v/>
      </c>
      <c r="D39" s="2">
        <v>18</v>
      </c>
      <c r="E39" s="2" t="str">
        <f>IF(ISNUMBER(SMALL(Order_Form!$D:$D,1+($D39))),(VLOOKUP(SMALL(Order_Form!$D:$D,1+($D39)),Order_Form!$C:$Q,3,FALSE)),"")</f>
        <v/>
      </c>
      <c r="F39" s="18" t="str">
        <f>IF(ISNUMBER(SMALL(Order_Form!$D:$D,1+($D39))),(VLOOKUP(SMALL(Order_Form!$D:$D,1+($D39)),Order_Form!$C:$Q,4,FALSE)),"")</f>
        <v/>
      </c>
      <c r="G39" s="18" t="str">
        <f>IF(ISNUMBER(SMALL(Order_Form!$D:$D,1+($D39))),(VLOOKUP(SMALL(Order_Form!$D:$D,1+($D39)),Order_Form!$C:$Q,5,FALSE)),"")</f>
        <v/>
      </c>
      <c r="H39" s="18" t="str">
        <f>IF(ISNUMBER(SMALL(Order_Form!$D:$D,1+($D39))),(VLOOKUP(SMALL(Order_Form!$D:$D,1+($D39)),Order_Form!$C:$Q,6,FALSE)),"")</f>
        <v/>
      </c>
      <c r="I39" s="15" t="str">
        <f>IF(ISNUMBER(SMALL(Order_Form!$D:$D,1+($D39))),(VLOOKUP(SMALL(Order_Form!$D:$D,1+($D39)),Order_Form!$C:$Q,7,FALSE)),"")</f>
        <v/>
      </c>
      <c r="J39" s="2"/>
      <c r="K39" s="2"/>
      <c r="L39" s="18" t="str">
        <f>IF(ISNUMBER(SMALL(Order_Form!$D:$D,1+($D39))),(VLOOKUP(SMALL(Order_Form!$D:$D,1+($D39)),Order_Form!$C:$Q,8,FALSE)),"")</f>
        <v/>
      </c>
      <c r="M39" s="18" t="str">
        <f>IF(ISNUMBER(SMALL(Order_Form!$D:$D,1+($D39))),(VLOOKUP(SMALL(Order_Form!$D:$D,1+($D39)),Order_Form!$C:$Q,9,FALSE)),"")</f>
        <v/>
      </c>
      <c r="N39" s="18" t="str">
        <f>IF(ISNUMBER(SMALL(Order_Form!$D:$D,1+($D39))),(VLOOKUP(SMALL(Order_Form!$D:$D,1+($D39)),Order_Form!$C:$Q,10,FALSE)),"")</f>
        <v/>
      </c>
      <c r="O39" s="18" t="str">
        <f>IF(ISNUMBER(SMALL(Order_Form!$D:$D,1+($D39))),(VLOOKUP(SMALL(Order_Form!$D:$D,1+($D39)),Order_Form!$C:$Q,11,FALSE)),"")</f>
        <v/>
      </c>
      <c r="P39" s="18" t="str">
        <f>IF(ISNUMBER(SMALL(Order_Form!$D:$D,1+($D39))),(VLOOKUP(SMALL(Order_Form!$D:$D,1+($D39)),Order_Form!$C:$Q,12,FALSE)),"")</f>
        <v/>
      </c>
      <c r="Q39" s="18" t="str">
        <f>IF(ISNUMBER(SMALL(Order_Form!$D:$D,1+($D39))),(VLOOKUP(SMALL(Order_Form!$D:$D,1+($D39)),Order_Form!$C:$Q,13,FALSE)),"")</f>
        <v/>
      </c>
      <c r="R39" s="18" t="str">
        <f>IF(ISNUMBER(SMALL(Order_Form!$D:$D,1+($D39))),(VLOOKUP(SMALL(Order_Form!$D:$D,1+($D39)),Order_Form!$C:$Q,14,FALSE)),"")</f>
        <v/>
      </c>
      <c r="S39" s="126" t="str">
        <f>IF(ISNUMBER(SMALL(Order_Form!$D:$D,1+($D39))),(VLOOKUP(SMALL(Order_Form!$D:$D,1+($D39)),Order_Form!$C:$Q,15,FALSE)),"")</f>
        <v/>
      </c>
      <c r="U39" s="2">
        <f t="shared" si="2"/>
        <v>0</v>
      </c>
      <c r="V39" s="2">
        <f t="shared" si="3"/>
        <v>0</v>
      </c>
      <c r="W39" s="2" t="str">
        <f t="shared" si="4"/>
        <v/>
      </c>
      <c r="X39" s="2">
        <f t="shared" si="5"/>
        <v>0</v>
      </c>
    </row>
    <row r="40" spans="2:35" ht="22.9" customHeight="1" x14ac:dyDescent="0.25">
      <c r="B40" s="2">
        <f t="shared" si="6"/>
        <v>0</v>
      </c>
      <c r="C40" s="2" t="str">
        <f t="shared" si="8"/>
        <v/>
      </c>
      <c r="D40" s="2">
        <v>19</v>
      </c>
      <c r="E40" s="2" t="str">
        <f>IF(ISNUMBER(SMALL(Order_Form!$D:$D,1+($D40))),(VLOOKUP(SMALL(Order_Form!$D:$D,1+($D40)),Order_Form!$C:$Q,3,FALSE)),"")</f>
        <v/>
      </c>
      <c r="F40" s="18" t="str">
        <f>IF(ISNUMBER(SMALL(Order_Form!$D:$D,1+($D40))),(VLOOKUP(SMALL(Order_Form!$D:$D,1+($D40)),Order_Form!$C:$Q,4,FALSE)),"")</f>
        <v/>
      </c>
      <c r="G40" s="18" t="str">
        <f>IF(ISNUMBER(SMALL(Order_Form!$D:$D,1+($D40))),(VLOOKUP(SMALL(Order_Form!$D:$D,1+($D40)),Order_Form!$C:$Q,5,FALSE)),"")</f>
        <v/>
      </c>
      <c r="H40" s="18" t="str">
        <f>IF(ISNUMBER(SMALL(Order_Form!$D:$D,1+($D40))),(VLOOKUP(SMALL(Order_Form!$D:$D,1+($D40)),Order_Form!$C:$Q,6,FALSE)),"")</f>
        <v/>
      </c>
      <c r="I40" s="15" t="str">
        <f>IF(ISNUMBER(SMALL(Order_Form!$D:$D,1+($D40))),(VLOOKUP(SMALL(Order_Form!$D:$D,1+($D40)),Order_Form!$C:$Q,7,FALSE)),"")</f>
        <v/>
      </c>
      <c r="J40" s="2"/>
      <c r="K40" s="2"/>
      <c r="L40" s="18" t="str">
        <f>IF(ISNUMBER(SMALL(Order_Form!$D:$D,1+($D40))),(VLOOKUP(SMALL(Order_Form!$D:$D,1+($D40)),Order_Form!$C:$Q,8,FALSE)),"")</f>
        <v/>
      </c>
      <c r="M40" s="18" t="str">
        <f>IF(ISNUMBER(SMALL(Order_Form!$D:$D,1+($D40))),(VLOOKUP(SMALL(Order_Form!$D:$D,1+($D40)),Order_Form!$C:$Q,9,FALSE)),"")</f>
        <v/>
      </c>
      <c r="N40" s="18" t="str">
        <f>IF(ISNUMBER(SMALL(Order_Form!$D:$D,1+($D40))),(VLOOKUP(SMALL(Order_Form!$D:$D,1+($D40)),Order_Form!$C:$Q,10,FALSE)),"")</f>
        <v/>
      </c>
      <c r="O40" s="18" t="str">
        <f>IF(ISNUMBER(SMALL(Order_Form!$D:$D,1+($D40))),(VLOOKUP(SMALL(Order_Form!$D:$D,1+($D40)),Order_Form!$C:$Q,11,FALSE)),"")</f>
        <v/>
      </c>
      <c r="P40" s="18" t="str">
        <f>IF(ISNUMBER(SMALL(Order_Form!$D:$D,1+($D40))),(VLOOKUP(SMALL(Order_Form!$D:$D,1+($D40)),Order_Form!$C:$Q,12,FALSE)),"")</f>
        <v/>
      </c>
      <c r="Q40" s="18" t="str">
        <f>IF(ISNUMBER(SMALL(Order_Form!$D:$D,1+($D40))),(VLOOKUP(SMALL(Order_Form!$D:$D,1+($D40)),Order_Form!$C:$Q,13,FALSE)),"")</f>
        <v/>
      </c>
      <c r="R40" s="18" t="str">
        <f>IF(ISNUMBER(SMALL(Order_Form!$D:$D,1+($D40))),(VLOOKUP(SMALL(Order_Form!$D:$D,1+($D40)),Order_Form!$C:$Q,14,FALSE)),"")</f>
        <v/>
      </c>
      <c r="S40" s="126" t="str">
        <f>IF(ISNUMBER(SMALL(Order_Form!$D:$D,1+($D40))),(VLOOKUP(SMALL(Order_Form!$D:$D,1+($D40)),Order_Form!$C:$Q,15,FALSE)),"")</f>
        <v/>
      </c>
      <c r="U40" s="2">
        <f t="shared" si="2"/>
        <v>0</v>
      </c>
      <c r="V40" s="2">
        <f t="shared" si="3"/>
        <v>0</v>
      </c>
      <c r="W40" s="2" t="str">
        <f t="shared" si="4"/>
        <v/>
      </c>
      <c r="X40" s="2">
        <f t="shared" si="5"/>
        <v>0</v>
      </c>
    </row>
    <row r="41" spans="2:35" ht="22.9" customHeight="1" x14ac:dyDescent="0.25">
      <c r="B41" s="2">
        <f t="shared" si="6"/>
        <v>0</v>
      </c>
      <c r="C41" s="2" t="str">
        <f t="shared" si="8"/>
        <v/>
      </c>
      <c r="D41" s="2">
        <v>20</v>
      </c>
      <c r="E41" s="2" t="str">
        <f>IF(ISNUMBER(SMALL(Order_Form!$D:$D,1+($D41))),(VLOOKUP(SMALL(Order_Form!$D:$D,1+($D41)),Order_Form!$C:$Q,3,FALSE)),"")</f>
        <v/>
      </c>
      <c r="F41" s="18" t="str">
        <f>IF(ISNUMBER(SMALL(Order_Form!$D:$D,1+($D41))),(VLOOKUP(SMALL(Order_Form!$D:$D,1+($D41)),Order_Form!$C:$Q,4,FALSE)),"")</f>
        <v/>
      </c>
      <c r="G41" s="18" t="str">
        <f>IF(ISNUMBER(SMALL(Order_Form!$D:$D,1+($D41))),(VLOOKUP(SMALL(Order_Form!$D:$D,1+($D41)),Order_Form!$C:$Q,5,FALSE)),"")</f>
        <v/>
      </c>
      <c r="H41" s="18" t="str">
        <f>IF(ISNUMBER(SMALL(Order_Form!$D:$D,1+($D41))),(VLOOKUP(SMALL(Order_Form!$D:$D,1+($D41)),Order_Form!$C:$Q,6,FALSE)),"")</f>
        <v/>
      </c>
      <c r="I41" s="15" t="str">
        <f>IF(ISNUMBER(SMALL(Order_Form!$D:$D,1+($D41))),(VLOOKUP(SMALL(Order_Form!$D:$D,1+($D41)),Order_Form!$C:$Q,7,FALSE)),"")</f>
        <v/>
      </c>
      <c r="J41" s="2"/>
      <c r="K41" s="2"/>
      <c r="L41" s="18" t="str">
        <f>IF(ISNUMBER(SMALL(Order_Form!$D:$D,1+($D41))),(VLOOKUP(SMALL(Order_Form!$D:$D,1+($D41)),Order_Form!$C:$Q,8,FALSE)),"")</f>
        <v/>
      </c>
      <c r="M41" s="18" t="str">
        <f>IF(ISNUMBER(SMALL(Order_Form!$D:$D,1+($D41))),(VLOOKUP(SMALL(Order_Form!$D:$D,1+($D41)),Order_Form!$C:$Q,9,FALSE)),"")</f>
        <v/>
      </c>
      <c r="N41" s="18" t="str">
        <f>IF(ISNUMBER(SMALL(Order_Form!$D:$D,1+($D41))),(VLOOKUP(SMALL(Order_Form!$D:$D,1+($D41)),Order_Form!$C:$Q,10,FALSE)),"")</f>
        <v/>
      </c>
      <c r="O41" s="18" t="str">
        <f>IF(ISNUMBER(SMALL(Order_Form!$D:$D,1+($D41))),(VLOOKUP(SMALL(Order_Form!$D:$D,1+($D41)),Order_Form!$C:$Q,11,FALSE)),"")</f>
        <v/>
      </c>
      <c r="P41" s="18" t="str">
        <f>IF(ISNUMBER(SMALL(Order_Form!$D:$D,1+($D41))),(VLOOKUP(SMALL(Order_Form!$D:$D,1+($D41)),Order_Form!$C:$Q,12,FALSE)),"")</f>
        <v/>
      </c>
      <c r="Q41" s="18" t="str">
        <f>IF(ISNUMBER(SMALL(Order_Form!$D:$D,1+($D41))),(VLOOKUP(SMALL(Order_Form!$D:$D,1+($D41)),Order_Form!$C:$Q,13,FALSE)),"")</f>
        <v/>
      </c>
      <c r="R41" s="18" t="str">
        <f>IF(ISNUMBER(SMALL(Order_Form!$D:$D,1+($D41))),(VLOOKUP(SMALL(Order_Form!$D:$D,1+($D41)),Order_Form!$C:$Q,14,FALSE)),"")</f>
        <v/>
      </c>
      <c r="S41" s="126" t="str">
        <f>IF(ISNUMBER(SMALL(Order_Form!$D:$D,1+($D41))),(VLOOKUP(SMALL(Order_Form!$D:$D,1+($D41)),Order_Form!$C:$Q,15,FALSE)),"")</f>
        <v/>
      </c>
      <c r="U41" s="2">
        <f t="shared" si="2"/>
        <v>0</v>
      </c>
      <c r="V41" s="2">
        <f t="shared" si="3"/>
        <v>0</v>
      </c>
      <c r="W41" s="2" t="str">
        <f t="shared" si="4"/>
        <v/>
      </c>
      <c r="X41" s="2">
        <f t="shared" si="5"/>
        <v>0</v>
      </c>
    </row>
    <row r="42" spans="2:35" ht="22.9" customHeight="1" x14ac:dyDescent="0.25">
      <c r="B42" s="2">
        <f t="shared" si="6"/>
        <v>0</v>
      </c>
      <c r="C42" s="2" t="str">
        <f t="shared" si="8"/>
        <v/>
      </c>
      <c r="D42" s="2">
        <v>21</v>
      </c>
      <c r="E42" s="2" t="str">
        <f>IF(ISNUMBER(SMALL(Order_Form!$D:$D,1+($D42))),(VLOOKUP(SMALL(Order_Form!$D:$D,1+($D42)),Order_Form!$C:$Q,3,FALSE)),"")</f>
        <v/>
      </c>
      <c r="F42" s="18" t="str">
        <f>IF(ISNUMBER(SMALL(Order_Form!$D:$D,1+($D42))),(VLOOKUP(SMALL(Order_Form!$D:$D,1+($D42)),Order_Form!$C:$Q,4,FALSE)),"")</f>
        <v/>
      </c>
      <c r="G42" s="18" t="str">
        <f>IF(ISNUMBER(SMALL(Order_Form!$D:$D,1+($D42))),(VLOOKUP(SMALL(Order_Form!$D:$D,1+($D42)),Order_Form!$C:$Q,5,FALSE)),"")</f>
        <v/>
      </c>
      <c r="H42" s="18" t="str">
        <f>IF(ISNUMBER(SMALL(Order_Form!$D:$D,1+($D42))),(VLOOKUP(SMALL(Order_Form!$D:$D,1+($D42)),Order_Form!$C:$Q,6,FALSE)),"")</f>
        <v/>
      </c>
      <c r="I42" s="15" t="str">
        <f>IF(ISNUMBER(SMALL(Order_Form!$D:$D,1+($D42))),(VLOOKUP(SMALL(Order_Form!$D:$D,1+($D42)),Order_Form!$C:$Q,7,FALSE)),"")</f>
        <v/>
      </c>
      <c r="J42" s="2"/>
      <c r="K42" s="2"/>
      <c r="L42" s="18" t="str">
        <f>IF(ISNUMBER(SMALL(Order_Form!$D:$D,1+($D42))),(VLOOKUP(SMALL(Order_Form!$D:$D,1+($D42)),Order_Form!$C:$Q,8,FALSE)),"")</f>
        <v/>
      </c>
      <c r="M42" s="18" t="str">
        <f>IF(ISNUMBER(SMALL(Order_Form!$D:$D,1+($D42))),(VLOOKUP(SMALL(Order_Form!$D:$D,1+($D42)),Order_Form!$C:$Q,9,FALSE)),"")</f>
        <v/>
      </c>
      <c r="N42" s="18" t="str">
        <f>IF(ISNUMBER(SMALL(Order_Form!$D:$D,1+($D42))),(VLOOKUP(SMALL(Order_Form!$D:$D,1+($D42)),Order_Form!$C:$Q,10,FALSE)),"")</f>
        <v/>
      </c>
      <c r="O42" s="18" t="str">
        <f>IF(ISNUMBER(SMALL(Order_Form!$D:$D,1+($D42))),(VLOOKUP(SMALL(Order_Form!$D:$D,1+($D42)),Order_Form!$C:$Q,11,FALSE)),"")</f>
        <v/>
      </c>
      <c r="P42" s="18" t="str">
        <f>IF(ISNUMBER(SMALL(Order_Form!$D:$D,1+($D42))),(VLOOKUP(SMALL(Order_Form!$D:$D,1+($D42)),Order_Form!$C:$Q,12,FALSE)),"")</f>
        <v/>
      </c>
      <c r="Q42" s="18" t="str">
        <f>IF(ISNUMBER(SMALL(Order_Form!$D:$D,1+($D42))),(VLOOKUP(SMALL(Order_Form!$D:$D,1+($D42)),Order_Form!$C:$Q,13,FALSE)),"")</f>
        <v/>
      </c>
      <c r="R42" s="18" t="str">
        <f>IF(ISNUMBER(SMALL(Order_Form!$D:$D,1+($D42))),(VLOOKUP(SMALL(Order_Form!$D:$D,1+($D42)),Order_Form!$C:$Q,14,FALSE)),"")</f>
        <v/>
      </c>
      <c r="S42" s="126" t="str">
        <f>IF(ISNUMBER(SMALL(Order_Form!$D:$D,1+($D42))),(VLOOKUP(SMALL(Order_Form!$D:$D,1+($D42)),Order_Form!$C:$Q,15,FALSE)),"")</f>
        <v/>
      </c>
      <c r="U42" s="2">
        <f t="shared" si="2"/>
        <v>0</v>
      </c>
      <c r="V42" s="2">
        <f t="shared" si="3"/>
        <v>0</v>
      </c>
      <c r="W42" s="2" t="str">
        <f t="shared" si="4"/>
        <v/>
      </c>
      <c r="X42" s="2">
        <f t="shared" si="5"/>
        <v>0</v>
      </c>
    </row>
    <row r="43" spans="2:35" ht="22.9" customHeight="1" x14ac:dyDescent="0.25">
      <c r="B43" s="2">
        <f t="shared" si="6"/>
        <v>0</v>
      </c>
      <c r="C43" s="2" t="str">
        <f t="shared" si="8"/>
        <v/>
      </c>
      <c r="D43" s="2">
        <v>22</v>
      </c>
      <c r="E43" s="2" t="str">
        <f>IF(ISNUMBER(SMALL(Order_Form!$D:$D,1+($D43))),(VLOOKUP(SMALL(Order_Form!$D:$D,1+($D43)),Order_Form!$C:$Q,3,FALSE)),"")</f>
        <v/>
      </c>
      <c r="F43" s="18" t="str">
        <f>IF(ISNUMBER(SMALL(Order_Form!$D:$D,1+($D43))),(VLOOKUP(SMALL(Order_Form!$D:$D,1+($D43)),Order_Form!$C:$Q,4,FALSE)),"")</f>
        <v/>
      </c>
      <c r="G43" s="18" t="str">
        <f>IF(ISNUMBER(SMALL(Order_Form!$D:$D,1+($D43))),(VLOOKUP(SMALL(Order_Form!$D:$D,1+($D43)),Order_Form!$C:$Q,5,FALSE)),"")</f>
        <v/>
      </c>
      <c r="H43" s="18" t="str">
        <f>IF(ISNUMBER(SMALL(Order_Form!$D:$D,1+($D43))),(VLOOKUP(SMALL(Order_Form!$D:$D,1+($D43)),Order_Form!$C:$Q,6,FALSE)),"")</f>
        <v/>
      </c>
      <c r="I43" s="15" t="str">
        <f>IF(ISNUMBER(SMALL(Order_Form!$D:$D,1+($D43))),(VLOOKUP(SMALL(Order_Form!$D:$D,1+($D43)),Order_Form!$C:$Q,7,FALSE)),"")</f>
        <v/>
      </c>
      <c r="J43" s="2"/>
      <c r="K43" s="2"/>
      <c r="L43" s="18" t="str">
        <f>IF(ISNUMBER(SMALL(Order_Form!$D:$D,1+($D43))),(VLOOKUP(SMALL(Order_Form!$D:$D,1+($D43)),Order_Form!$C:$Q,8,FALSE)),"")</f>
        <v/>
      </c>
      <c r="M43" s="18" t="str">
        <f>IF(ISNUMBER(SMALL(Order_Form!$D:$D,1+($D43))),(VLOOKUP(SMALL(Order_Form!$D:$D,1+($D43)),Order_Form!$C:$Q,9,FALSE)),"")</f>
        <v/>
      </c>
      <c r="N43" s="18" t="str">
        <f>IF(ISNUMBER(SMALL(Order_Form!$D:$D,1+($D43))),(VLOOKUP(SMALL(Order_Form!$D:$D,1+($D43)),Order_Form!$C:$Q,10,FALSE)),"")</f>
        <v/>
      </c>
      <c r="O43" s="18" t="str">
        <f>IF(ISNUMBER(SMALL(Order_Form!$D:$D,1+($D43))),(VLOOKUP(SMALL(Order_Form!$D:$D,1+($D43)),Order_Form!$C:$Q,11,FALSE)),"")</f>
        <v/>
      </c>
      <c r="P43" s="18" t="str">
        <f>IF(ISNUMBER(SMALL(Order_Form!$D:$D,1+($D43))),(VLOOKUP(SMALL(Order_Form!$D:$D,1+($D43)),Order_Form!$C:$Q,12,FALSE)),"")</f>
        <v/>
      </c>
      <c r="Q43" s="18" t="str">
        <f>IF(ISNUMBER(SMALL(Order_Form!$D:$D,1+($D43))),(VLOOKUP(SMALL(Order_Form!$D:$D,1+($D43)),Order_Form!$C:$Q,13,FALSE)),"")</f>
        <v/>
      </c>
      <c r="R43" s="18" t="str">
        <f>IF(ISNUMBER(SMALL(Order_Form!$D:$D,1+($D43))),(VLOOKUP(SMALL(Order_Form!$D:$D,1+($D43)),Order_Form!$C:$Q,14,FALSE)),"")</f>
        <v/>
      </c>
      <c r="S43" s="126" t="str">
        <f>IF(ISNUMBER(SMALL(Order_Form!$D:$D,1+($D43))),(VLOOKUP(SMALL(Order_Form!$D:$D,1+($D43)),Order_Form!$C:$Q,15,FALSE)),"")</f>
        <v/>
      </c>
      <c r="U43" s="2">
        <f t="shared" si="2"/>
        <v>0</v>
      </c>
      <c r="V43" s="2">
        <f t="shared" si="3"/>
        <v>0</v>
      </c>
      <c r="W43" s="2" t="str">
        <f t="shared" si="4"/>
        <v/>
      </c>
      <c r="X43" s="2">
        <f t="shared" si="5"/>
        <v>0</v>
      </c>
    </row>
    <row r="44" spans="2:35" ht="22.9" customHeight="1" x14ac:dyDescent="0.25">
      <c r="B44" s="2">
        <f t="shared" si="6"/>
        <v>0</v>
      </c>
      <c r="C44" s="2" t="str">
        <f t="shared" si="8"/>
        <v/>
      </c>
      <c r="D44" s="2">
        <v>23</v>
      </c>
      <c r="E44" s="2" t="str">
        <f>IF(ISNUMBER(SMALL(Order_Form!$D:$D,1+($D44))),(VLOOKUP(SMALL(Order_Form!$D:$D,1+($D44)),Order_Form!$C:$Q,3,FALSE)),"")</f>
        <v/>
      </c>
      <c r="F44" s="18" t="str">
        <f>IF(ISNUMBER(SMALL(Order_Form!$D:$D,1+($D44))),(VLOOKUP(SMALL(Order_Form!$D:$D,1+($D44)),Order_Form!$C:$Q,4,FALSE)),"")</f>
        <v/>
      </c>
      <c r="G44" s="18" t="str">
        <f>IF(ISNUMBER(SMALL(Order_Form!$D:$D,1+($D44))),(VLOOKUP(SMALL(Order_Form!$D:$D,1+($D44)),Order_Form!$C:$Q,5,FALSE)),"")</f>
        <v/>
      </c>
      <c r="H44" s="18" t="str">
        <f>IF(ISNUMBER(SMALL(Order_Form!$D:$D,1+($D44))),(VLOOKUP(SMALL(Order_Form!$D:$D,1+($D44)),Order_Form!$C:$Q,6,FALSE)),"")</f>
        <v/>
      </c>
      <c r="I44" s="15" t="str">
        <f>IF(ISNUMBER(SMALL(Order_Form!$D:$D,1+($D44))),(VLOOKUP(SMALL(Order_Form!$D:$D,1+($D44)),Order_Form!$C:$Q,7,FALSE)),"")</f>
        <v/>
      </c>
      <c r="J44" s="2"/>
      <c r="K44" s="2"/>
      <c r="L44" s="18" t="str">
        <f>IF(ISNUMBER(SMALL(Order_Form!$D:$D,1+($D44))),(VLOOKUP(SMALL(Order_Form!$D:$D,1+($D44)),Order_Form!$C:$Q,8,FALSE)),"")</f>
        <v/>
      </c>
      <c r="M44" s="18" t="str">
        <f>IF(ISNUMBER(SMALL(Order_Form!$D:$D,1+($D44))),(VLOOKUP(SMALL(Order_Form!$D:$D,1+($D44)),Order_Form!$C:$Q,9,FALSE)),"")</f>
        <v/>
      </c>
      <c r="N44" s="18" t="str">
        <f>IF(ISNUMBER(SMALL(Order_Form!$D:$D,1+($D44))),(VLOOKUP(SMALL(Order_Form!$D:$D,1+($D44)),Order_Form!$C:$Q,10,FALSE)),"")</f>
        <v/>
      </c>
      <c r="O44" s="18" t="str">
        <f>IF(ISNUMBER(SMALL(Order_Form!$D:$D,1+($D44))),(VLOOKUP(SMALL(Order_Form!$D:$D,1+($D44)),Order_Form!$C:$Q,11,FALSE)),"")</f>
        <v/>
      </c>
      <c r="P44" s="18" t="str">
        <f>IF(ISNUMBER(SMALL(Order_Form!$D:$D,1+($D44))),(VLOOKUP(SMALL(Order_Form!$D:$D,1+($D44)),Order_Form!$C:$Q,12,FALSE)),"")</f>
        <v/>
      </c>
      <c r="Q44" s="18" t="str">
        <f>IF(ISNUMBER(SMALL(Order_Form!$D:$D,1+($D44))),(VLOOKUP(SMALL(Order_Form!$D:$D,1+($D44)),Order_Form!$C:$Q,13,FALSE)),"")</f>
        <v/>
      </c>
      <c r="R44" s="18" t="str">
        <f>IF(ISNUMBER(SMALL(Order_Form!$D:$D,1+($D44))),(VLOOKUP(SMALL(Order_Form!$D:$D,1+($D44)),Order_Form!$C:$Q,14,FALSE)),"")</f>
        <v/>
      </c>
      <c r="S44" s="126" t="str">
        <f>IF(ISNUMBER(SMALL(Order_Form!$D:$D,1+($D44))),(VLOOKUP(SMALL(Order_Form!$D:$D,1+($D44)),Order_Form!$C:$Q,15,FALSE)),"")</f>
        <v/>
      </c>
      <c r="U44" s="2">
        <f t="shared" si="2"/>
        <v>0</v>
      </c>
      <c r="V44" s="2">
        <f t="shared" si="3"/>
        <v>0</v>
      </c>
      <c r="W44" s="2" t="str">
        <f t="shared" si="4"/>
        <v/>
      </c>
      <c r="X44" s="2">
        <f t="shared" si="5"/>
        <v>0</v>
      </c>
    </row>
    <row r="45" spans="2:35" ht="22.9" customHeight="1" x14ac:dyDescent="0.25">
      <c r="B45" s="2">
        <f t="shared" si="6"/>
        <v>0</v>
      </c>
      <c r="C45" s="2" t="str">
        <f t="shared" si="8"/>
        <v/>
      </c>
      <c r="D45" s="2">
        <v>24</v>
      </c>
      <c r="E45" s="2" t="str">
        <f>IF(ISNUMBER(SMALL(Order_Form!$D:$D,1+($D45))),(VLOOKUP(SMALL(Order_Form!$D:$D,1+($D45)),Order_Form!$C:$Q,3,FALSE)),"")</f>
        <v/>
      </c>
      <c r="F45" s="18" t="str">
        <f>IF(ISNUMBER(SMALL(Order_Form!$D:$D,1+($D45))),(VLOOKUP(SMALL(Order_Form!$D:$D,1+($D45)),Order_Form!$C:$Q,4,FALSE)),"")</f>
        <v/>
      </c>
      <c r="G45" s="18" t="str">
        <f>IF(ISNUMBER(SMALL(Order_Form!$D:$D,1+($D45))),(VLOOKUP(SMALL(Order_Form!$D:$D,1+($D45)),Order_Form!$C:$Q,5,FALSE)),"")</f>
        <v/>
      </c>
      <c r="H45" s="18" t="str">
        <f>IF(ISNUMBER(SMALL(Order_Form!$D:$D,1+($D45))),(VLOOKUP(SMALL(Order_Form!$D:$D,1+($D45)),Order_Form!$C:$Q,6,FALSE)),"")</f>
        <v/>
      </c>
      <c r="I45" s="15" t="str">
        <f>IF(ISNUMBER(SMALL(Order_Form!$D:$D,1+($D45))),(VLOOKUP(SMALL(Order_Form!$D:$D,1+($D45)),Order_Form!$C:$Q,7,FALSE)),"")</f>
        <v/>
      </c>
      <c r="J45" s="2"/>
      <c r="K45" s="2"/>
      <c r="L45" s="18" t="str">
        <f>IF(ISNUMBER(SMALL(Order_Form!$D:$D,1+($D45))),(VLOOKUP(SMALL(Order_Form!$D:$D,1+($D45)),Order_Form!$C:$Q,8,FALSE)),"")</f>
        <v/>
      </c>
      <c r="M45" s="18" t="str">
        <f>IF(ISNUMBER(SMALL(Order_Form!$D:$D,1+($D45))),(VLOOKUP(SMALL(Order_Form!$D:$D,1+($D45)),Order_Form!$C:$Q,9,FALSE)),"")</f>
        <v/>
      </c>
      <c r="N45" s="18" t="str">
        <f>IF(ISNUMBER(SMALL(Order_Form!$D:$D,1+($D45))),(VLOOKUP(SMALL(Order_Form!$D:$D,1+($D45)),Order_Form!$C:$Q,10,FALSE)),"")</f>
        <v/>
      </c>
      <c r="O45" s="18" t="str">
        <f>IF(ISNUMBER(SMALL(Order_Form!$D:$D,1+($D45))),(VLOOKUP(SMALL(Order_Form!$D:$D,1+($D45)),Order_Form!$C:$Q,11,FALSE)),"")</f>
        <v/>
      </c>
      <c r="P45" s="18" t="str">
        <f>IF(ISNUMBER(SMALL(Order_Form!$D:$D,1+($D45))),(VLOOKUP(SMALL(Order_Form!$D:$D,1+($D45)),Order_Form!$C:$Q,12,FALSE)),"")</f>
        <v/>
      </c>
      <c r="Q45" s="18" t="str">
        <f>IF(ISNUMBER(SMALL(Order_Form!$D:$D,1+($D45))),(VLOOKUP(SMALL(Order_Form!$D:$D,1+($D45)),Order_Form!$C:$Q,13,FALSE)),"")</f>
        <v/>
      </c>
      <c r="R45" s="18" t="str">
        <f>IF(ISNUMBER(SMALL(Order_Form!$D:$D,1+($D45))),(VLOOKUP(SMALL(Order_Form!$D:$D,1+($D45)),Order_Form!$C:$Q,14,FALSE)),"")</f>
        <v/>
      </c>
      <c r="S45" s="126" t="str">
        <f>IF(ISNUMBER(SMALL(Order_Form!$D:$D,1+($D45))),(VLOOKUP(SMALL(Order_Form!$D:$D,1+($D45)),Order_Form!$C:$Q,15,FALSE)),"")</f>
        <v/>
      </c>
      <c r="U45" s="2">
        <f t="shared" si="2"/>
        <v>0</v>
      </c>
      <c r="V45" s="2">
        <f t="shared" si="3"/>
        <v>0</v>
      </c>
      <c r="W45" s="2" t="str">
        <f t="shared" si="4"/>
        <v/>
      </c>
      <c r="X45" s="2">
        <f t="shared" si="5"/>
        <v>0</v>
      </c>
    </row>
    <row r="46" spans="2:35" ht="22.9" customHeight="1" x14ac:dyDescent="0.25">
      <c r="B46" s="2">
        <f t="shared" si="6"/>
        <v>0</v>
      </c>
      <c r="C46" s="2" t="str">
        <f t="shared" si="8"/>
        <v/>
      </c>
      <c r="D46" s="2">
        <v>25</v>
      </c>
      <c r="E46" s="2" t="str">
        <f>IF(ISNUMBER(SMALL(Order_Form!$D:$D,1+($D46))),(VLOOKUP(SMALL(Order_Form!$D:$D,1+($D46)),Order_Form!$C:$Q,3,FALSE)),"")</f>
        <v/>
      </c>
      <c r="F46" s="18" t="str">
        <f>IF(ISNUMBER(SMALL(Order_Form!$D:$D,1+($D46))),(VLOOKUP(SMALL(Order_Form!$D:$D,1+($D46)),Order_Form!$C:$Q,4,FALSE)),"")</f>
        <v/>
      </c>
      <c r="G46" s="18" t="str">
        <f>IF(ISNUMBER(SMALL(Order_Form!$D:$D,1+($D46))),(VLOOKUP(SMALL(Order_Form!$D:$D,1+($D46)),Order_Form!$C:$Q,5,FALSE)),"")</f>
        <v/>
      </c>
      <c r="H46" s="18" t="str">
        <f>IF(ISNUMBER(SMALL(Order_Form!$D:$D,1+($D46))),(VLOOKUP(SMALL(Order_Form!$D:$D,1+($D46)),Order_Form!$C:$Q,6,FALSE)),"")</f>
        <v/>
      </c>
      <c r="I46" s="15" t="str">
        <f>IF(ISNUMBER(SMALL(Order_Form!$D:$D,1+($D46))),(VLOOKUP(SMALL(Order_Form!$D:$D,1+($D46)),Order_Form!$C:$Q,7,FALSE)),"")</f>
        <v/>
      </c>
      <c r="J46" s="2"/>
      <c r="K46" s="2"/>
      <c r="L46" s="18" t="str">
        <f>IF(ISNUMBER(SMALL(Order_Form!$D:$D,1+($D46))),(VLOOKUP(SMALL(Order_Form!$D:$D,1+($D46)),Order_Form!$C:$Q,8,FALSE)),"")</f>
        <v/>
      </c>
      <c r="M46" s="18" t="str">
        <f>IF(ISNUMBER(SMALL(Order_Form!$D:$D,1+($D46))),(VLOOKUP(SMALL(Order_Form!$D:$D,1+($D46)),Order_Form!$C:$Q,9,FALSE)),"")</f>
        <v/>
      </c>
      <c r="N46" s="18" t="str">
        <f>IF(ISNUMBER(SMALL(Order_Form!$D:$D,1+($D46))),(VLOOKUP(SMALL(Order_Form!$D:$D,1+($D46)),Order_Form!$C:$Q,10,FALSE)),"")</f>
        <v/>
      </c>
      <c r="O46" s="18" t="str">
        <f>IF(ISNUMBER(SMALL(Order_Form!$D:$D,1+($D46))),(VLOOKUP(SMALL(Order_Form!$D:$D,1+($D46)),Order_Form!$C:$Q,11,FALSE)),"")</f>
        <v/>
      </c>
      <c r="P46" s="18" t="str">
        <f>IF(ISNUMBER(SMALL(Order_Form!$D:$D,1+($D46))),(VLOOKUP(SMALL(Order_Form!$D:$D,1+($D46)),Order_Form!$C:$Q,12,FALSE)),"")</f>
        <v/>
      </c>
      <c r="Q46" s="18" t="str">
        <f>IF(ISNUMBER(SMALL(Order_Form!$D:$D,1+($D46))),(VLOOKUP(SMALL(Order_Form!$D:$D,1+($D46)),Order_Form!$C:$Q,13,FALSE)),"")</f>
        <v/>
      </c>
      <c r="R46" s="18" t="str">
        <f>IF(ISNUMBER(SMALL(Order_Form!$D:$D,1+($D46))),(VLOOKUP(SMALL(Order_Form!$D:$D,1+($D46)),Order_Form!$C:$Q,14,FALSE)),"")</f>
        <v/>
      </c>
      <c r="S46" s="126" t="str">
        <f>IF(ISNUMBER(SMALL(Order_Form!$D:$D,1+($D46))),(VLOOKUP(SMALL(Order_Form!$D:$D,1+($D46)),Order_Form!$C:$Q,15,FALSE)),"")</f>
        <v/>
      </c>
      <c r="U46" s="2">
        <f t="shared" si="2"/>
        <v>0</v>
      </c>
      <c r="V46" s="2">
        <f t="shared" si="3"/>
        <v>0</v>
      </c>
      <c r="W46" s="2" t="str">
        <f t="shared" si="4"/>
        <v/>
      </c>
      <c r="X46" s="2">
        <f t="shared" si="5"/>
        <v>0</v>
      </c>
    </row>
    <row r="47" spans="2:35" ht="22.9" customHeight="1" x14ac:dyDescent="0.25">
      <c r="B47" s="2">
        <f t="shared" si="6"/>
        <v>0</v>
      </c>
      <c r="C47" s="2" t="str">
        <f t="shared" si="8"/>
        <v/>
      </c>
      <c r="D47" s="2">
        <v>26</v>
      </c>
      <c r="E47" s="2" t="str">
        <f>IF(ISNUMBER(SMALL(Order_Form!$D:$D,1+($D47))),(VLOOKUP(SMALL(Order_Form!$D:$D,1+($D47)),Order_Form!$C:$Q,3,FALSE)),"")</f>
        <v/>
      </c>
      <c r="F47" s="18" t="str">
        <f>IF(ISNUMBER(SMALL(Order_Form!$D:$D,1+($D47))),(VLOOKUP(SMALL(Order_Form!$D:$D,1+($D47)),Order_Form!$C:$Q,4,FALSE)),"")</f>
        <v/>
      </c>
      <c r="G47" s="18" t="str">
        <f>IF(ISNUMBER(SMALL(Order_Form!$D:$D,1+($D47))),(VLOOKUP(SMALL(Order_Form!$D:$D,1+($D47)),Order_Form!$C:$Q,5,FALSE)),"")</f>
        <v/>
      </c>
      <c r="H47" s="18" t="str">
        <f>IF(ISNUMBER(SMALL(Order_Form!$D:$D,1+($D47))),(VLOOKUP(SMALL(Order_Form!$D:$D,1+($D47)),Order_Form!$C:$Q,6,FALSE)),"")</f>
        <v/>
      </c>
      <c r="I47" s="15" t="str">
        <f>IF(ISNUMBER(SMALL(Order_Form!$D:$D,1+($D47))),(VLOOKUP(SMALL(Order_Form!$D:$D,1+($D47)),Order_Form!$C:$Q,7,FALSE)),"")</f>
        <v/>
      </c>
      <c r="J47" s="2"/>
      <c r="K47" s="2"/>
      <c r="L47" s="18" t="str">
        <f>IF(ISNUMBER(SMALL(Order_Form!$D:$D,1+($D47))),(VLOOKUP(SMALL(Order_Form!$D:$D,1+($D47)),Order_Form!$C:$Q,8,FALSE)),"")</f>
        <v/>
      </c>
      <c r="M47" s="18" t="str">
        <f>IF(ISNUMBER(SMALL(Order_Form!$D:$D,1+($D47))),(VLOOKUP(SMALL(Order_Form!$D:$D,1+($D47)),Order_Form!$C:$Q,9,FALSE)),"")</f>
        <v/>
      </c>
      <c r="N47" s="18" t="str">
        <f>IF(ISNUMBER(SMALL(Order_Form!$D:$D,1+($D47))),(VLOOKUP(SMALL(Order_Form!$D:$D,1+($D47)),Order_Form!$C:$Q,10,FALSE)),"")</f>
        <v/>
      </c>
      <c r="O47" s="18" t="str">
        <f>IF(ISNUMBER(SMALL(Order_Form!$D:$D,1+($D47))),(VLOOKUP(SMALL(Order_Form!$D:$D,1+($D47)),Order_Form!$C:$Q,11,FALSE)),"")</f>
        <v/>
      </c>
      <c r="P47" s="18" t="str">
        <f>IF(ISNUMBER(SMALL(Order_Form!$D:$D,1+($D47))),(VLOOKUP(SMALL(Order_Form!$D:$D,1+($D47)),Order_Form!$C:$Q,12,FALSE)),"")</f>
        <v/>
      </c>
      <c r="Q47" s="18" t="str">
        <f>IF(ISNUMBER(SMALL(Order_Form!$D:$D,1+($D47))),(VLOOKUP(SMALL(Order_Form!$D:$D,1+($D47)),Order_Form!$C:$Q,13,FALSE)),"")</f>
        <v/>
      </c>
      <c r="R47" s="18" t="str">
        <f>IF(ISNUMBER(SMALL(Order_Form!$D:$D,1+($D47))),(VLOOKUP(SMALL(Order_Form!$D:$D,1+($D47)),Order_Form!$C:$Q,14,FALSE)),"")</f>
        <v/>
      </c>
      <c r="S47" s="126" t="str">
        <f>IF(ISNUMBER(SMALL(Order_Form!$D:$D,1+($D47))),(VLOOKUP(SMALL(Order_Form!$D:$D,1+($D47)),Order_Form!$C:$Q,15,FALSE)),"")</f>
        <v/>
      </c>
      <c r="U47" s="2">
        <f t="shared" si="2"/>
        <v>0</v>
      </c>
      <c r="V47" s="2">
        <f t="shared" si="3"/>
        <v>0</v>
      </c>
      <c r="W47" s="2" t="str">
        <f t="shared" si="4"/>
        <v/>
      </c>
      <c r="X47" s="2">
        <f t="shared" si="5"/>
        <v>0</v>
      </c>
    </row>
    <row r="48" spans="2:35" ht="22.9" customHeight="1" x14ac:dyDescent="0.25">
      <c r="B48" s="2">
        <f t="shared" si="6"/>
        <v>0</v>
      </c>
      <c r="C48" s="2" t="str">
        <f t="shared" si="8"/>
        <v/>
      </c>
      <c r="D48" s="2">
        <v>27</v>
      </c>
      <c r="E48" s="2" t="str">
        <f>IF(ISNUMBER(SMALL(Order_Form!$D:$D,1+($D48))),(VLOOKUP(SMALL(Order_Form!$D:$D,1+($D48)),Order_Form!$C:$Q,3,FALSE)),"")</f>
        <v/>
      </c>
      <c r="F48" s="18" t="str">
        <f>IF(ISNUMBER(SMALL(Order_Form!$D:$D,1+($D48))),(VLOOKUP(SMALL(Order_Form!$D:$D,1+($D48)),Order_Form!$C:$Q,4,FALSE)),"")</f>
        <v/>
      </c>
      <c r="G48" s="18" t="str">
        <f>IF(ISNUMBER(SMALL(Order_Form!$D:$D,1+($D48))),(VLOOKUP(SMALL(Order_Form!$D:$D,1+($D48)),Order_Form!$C:$Q,5,FALSE)),"")</f>
        <v/>
      </c>
      <c r="H48" s="18" t="str">
        <f>IF(ISNUMBER(SMALL(Order_Form!$D:$D,1+($D48))),(VLOOKUP(SMALL(Order_Form!$D:$D,1+($D48)),Order_Form!$C:$Q,6,FALSE)),"")</f>
        <v/>
      </c>
      <c r="I48" s="15" t="str">
        <f>IF(ISNUMBER(SMALL(Order_Form!$D:$D,1+($D48))),(VLOOKUP(SMALL(Order_Form!$D:$D,1+($D48)),Order_Form!$C:$Q,7,FALSE)),"")</f>
        <v/>
      </c>
      <c r="J48" s="2"/>
      <c r="K48" s="2"/>
      <c r="L48" s="18" t="str">
        <f>IF(ISNUMBER(SMALL(Order_Form!$D:$D,1+($D48))),(VLOOKUP(SMALL(Order_Form!$D:$D,1+($D48)),Order_Form!$C:$Q,8,FALSE)),"")</f>
        <v/>
      </c>
      <c r="M48" s="18" t="str">
        <f>IF(ISNUMBER(SMALL(Order_Form!$D:$D,1+($D48))),(VLOOKUP(SMALL(Order_Form!$D:$D,1+($D48)),Order_Form!$C:$Q,9,FALSE)),"")</f>
        <v/>
      </c>
      <c r="N48" s="18" t="str">
        <f>IF(ISNUMBER(SMALL(Order_Form!$D:$D,1+($D48))),(VLOOKUP(SMALL(Order_Form!$D:$D,1+($D48)),Order_Form!$C:$Q,10,FALSE)),"")</f>
        <v/>
      </c>
      <c r="O48" s="18" t="str">
        <f>IF(ISNUMBER(SMALL(Order_Form!$D:$D,1+($D48))),(VLOOKUP(SMALL(Order_Form!$D:$D,1+($D48)),Order_Form!$C:$Q,11,FALSE)),"")</f>
        <v/>
      </c>
      <c r="P48" s="18" t="str">
        <f>IF(ISNUMBER(SMALL(Order_Form!$D:$D,1+($D48))),(VLOOKUP(SMALL(Order_Form!$D:$D,1+($D48)),Order_Form!$C:$Q,12,FALSE)),"")</f>
        <v/>
      </c>
      <c r="Q48" s="18" t="str">
        <f>IF(ISNUMBER(SMALL(Order_Form!$D:$D,1+($D48))),(VLOOKUP(SMALL(Order_Form!$D:$D,1+($D48)),Order_Form!$C:$Q,13,FALSE)),"")</f>
        <v/>
      </c>
      <c r="R48" s="18" t="str">
        <f>IF(ISNUMBER(SMALL(Order_Form!$D:$D,1+($D48))),(VLOOKUP(SMALL(Order_Form!$D:$D,1+($D48)),Order_Form!$C:$Q,14,FALSE)),"")</f>
        <v/>
      </c>
      <c r="S48" s="126" t="str">
        <f>IF(ISNUMBER(SMALL(Order_Form!$D:$D,1+($D48))),(VLOOKUP(SMALL(Order_Form!$D:$D,1+($D48)),Order_Form!$C:$Q,15,FALSE)),"")</f>
        <v/>
      </c>
      <c r="U48" s="2">
        <f t="shared" si="2"/>
        <v>0</v>
      </c>
      <c r="V48" s="2">
        <f t="shared" si="3"/>
        <v>0</v>
      </c>
      <c r="W48" s="2" t="str">
        <f t="shared" si="4"/>
        <v/>
      </c>
      <c r="X48" s="2">
        <f t="shared" si="5"/>
        <v>0</v>
      </c>
    </row>
    <row r="49" spans="2:24" ht="22.9" customHeight="1" x14ac:dyDescent="0.25">
      <c r="B49" s="2">
        <f t="shared" si="6"/>
        <v>0</v>
      </c>
      <c r="C49" s="2" t="str">
        <f t="shared" si="8"/>
        <v/>
      </c>
      <c r="D49" s="2">
        <v>28</v>
      </c>
      <c r="E49" s="2" t="str">
        <f>IF(ISNUMBER(SMALL(Order_Form!$D:$D,1+($D49))),(VLOOKUP(SMALL(Order_Form!$D:$D,1+($D49)),Order_Form!$C:$Q,3,FALSE)),"")</f>
        <v/>
      </c>
      <c r="F49" s="18" t="str">
        <f>IF(ISNUMBER(SMALL(Order_Form!$D:$D,1+($D49))),(VLOOKUP(SMALL(Order_Form!$D:$D,1+($D49)),Order_Form!$C:$Q,4,FALSE)),"")</f>
        <v/>
      </c>
      <c r="G49" s="18" t="str">
        <f>IF(ISNUMBER(SMALL(Order_Form!$D:$D,1+($D49))),(VLOOKUP(SMALL(Order_Form!$D:$D,1+($D49)),Order_Form!$C:$Q,5,FALSE)),"")</f>
        <v/>
      </c>
      <c r="H49" s="18" t="str">
        <f>IF(ISNUMBER(SMALL(Order_Form!$D:$D,1+($D49))),(VLOOKUP(SMALL(Order_Form!$D:$D,1+($D49)),Order_Form!$C:$Q,6,FALSE)),"")</f>
        <v/>
      </c>
      <c r="I49" s="15" t="str">
        <f>IF(ISNUMBER(SMALL(Order_Form!$D:$D,1+($D49))),(VLOOKUP(SMALL(Order_Form!$D:$D,1+($D49)),Order_Form!$C:$Q,7,FALSE)),"")</f>
        <v/>
      </c>
      <c r="J49" s="2"/>
      <c r="K49" s="2"/>
      <c r="L49" s="18" t="str">
        <f>IF(ISNUMBER(SMALL(Order_Form!$D:$D,1+($D49))),(VLOOKUP(SMALL(Order_Form!$D:$D,1+($D49)),Order_Form!$C:$Q,8,FALSE)),"")</f>
        <v/>
      </c>
      <c r="M49" s="18" t="str">
        <f>IF(ISNUMBER(SMALL(Order_Form!$D:$D,1+($D49))),(VLOOKUP(SMALL(Order_Form!$D:$D,1+($D49)),Order_Form!$C:$Q,9,FALSE)),"")</f>
        <v/>
      </c>
      <c r="N49" s="18" t="str">
        <f>IF(ISNUMBER(SMALL(Order_Form!$D:$D,1+($D49))),(VLOOKUP(SMALL(Order_Form!$D:$D,1+($D49)),Order_Form!$C:$Q,10,FALSE)),"")</f>
        <v/>
      </c>
      <c r="O49" s="18" t="str">
        <f>IF(ISNUMBER(SMALL(Order_Form!$D:$D,1+($D49))),(VLOOKUP(SMALL(Order_Form!$D:$D,1+($D49)),Order_Form!$C:$Q,11,FALSE)),"")</f>
        <v/>
      </c>
      <c r="P49" s="18" t="str">
        <f>IF(ISNUMBER(SMALL(Order_Form!$D:$D,1+($D49))),(VLOOKUP(SMALL(Order_Form!$D:$D,1+($D49)),Order_Form!$C:$Q,12,FALSE)),"")</f>
        <v/>
      </c>
      <c r="Q49" s="18" t="str">
        <f>IF(ISNUMBER(SMALL(Order_Form!$D:$D,1+($D49))),(VLOOKUP(SMALL(Order_Form!$D:$D,1+($D49)),Order_Form!$C:$Q,13,FALSE)),"")</f>
        <v/>
      </c>
      <c r="R49" s="18" t="str">
        <f>IF(ISNUMBER(SMALL(Order_Form!$D:$D,1+($D49))),(VLOOKUP(SMALL(Order_Form!$D:$D,1+($D49)),Order_Form!$C:$Q,14,FALSE)),"")</f>
        <v/>
      </c>
      <c r="S49" s="126" t="str">
        <f>IF(ISNUMBER(SMALL(Order_Form!$D:$D,1+($D49))),(VLOOKUP(SMALL(Order_Form!$D:$D,1+($D49)),Order_Form!$C:$Q,15,FALSE)),"")</f>
        <v/>
      </c>
      <c r="U49" s="2">
        <f t="shared" si="2"/>
        <v>0</v>
      </c>
      <c r="V49" s="2">
        <f t="shared" si="3"/>
        <v>0</v>
      </c>
      <c r="W49" s="2" t="str">
        <f t="shared" si="4"/>
        <v/>
      </c>
      <c r="X49" s="2">
        <f t="shared" si="5"/>
        <v>0</v>
      </c>
    </row>
    <row r="50" spans="2:24" ht="22.9" customHeight="1" x14ac:dyDescent="0.25">
      <c r="B50" s="2">
        <f t="shared" si="6"/>
        <v>0</v>
      </c>
      <c r="C50" s="2" t="str">
        <f t="shared" si="8"/>
        <v/>
      </c>
      <c r="D50" s="2">
        <v>29</v>
      </c>
      <c r="E50" s="2" t="str">
        <f>IF(ISNUMBER(SMALL(Order_Form!$D:$D,1+($D50))),(VLOOKUP(SMALL(Order_Form!$D:$D,1+($D50)),Order_Form!$C:$Q,3,FALSE)),"")</f>
        <v/>
      </c>
      <c r="F50" s="18" t="str">
        <f>IF(ISNUMBER(SMALL(Order_Form!$D:$D,1+($D50))),(VLOOKUP(SMALL(Order_Form!$D:$D,1+($D50)),Order_Form!$C:$Q,4,FALSE)),"")</f>
        <v/>
      </c>
      <c r="G50" s="18" t="str">
        <f>IF(ISNUMBER(SMALL(Order_Form!$D:$D,1+($D50))),(VLOOKUP(SMALL(Order_Form!$D:$D,1+($D50)),Order_Form!$C:$Q,5,FALSE)),"")</f>
        <v/>
      </c>
      <c r="H50" s="18" t="str">
        <f>IF(ISNUMBER(SMALL(Order_Form!$D:$D,1+($D50))),(VLOOKUP(SMALL(Order_Form!$D:$D,1+($D50)),Order_Form!$C:$Q,6,FALSE)),"")</f>
        <v/>
      </c>
      <c r="I50" s="15" t="str">
        <f>IF(ISNUMBER(SMALL(Order_Form!$D:$D,1+($D50))),(VLOOKUP(SMALL(Order_Form!$D:$D,1+($D50)),Order_Form!$C:$Q,7,FALSE)),"")</f>
        <v/>
      </c>
      <c r="J50" s="2"/>
      <c r="K50" s="2"/>
      <c r="L50" s="18" t="str">
        <f>IF(ISNUMBER(SMALL(Order_Form!$D:$D,1+($D50))),(VLOOKUP(SMALL(Order_Form!$D:$D,1+($D50)),Order_Form!$C:$Q,8,FALSE)),"")</f>
        <v/>
      </c>
      <c r="M50" s="18" t="str">
        <f>IF(ISNUMBER(SMALL(Order_Form!$D:$D,1+($D50))),(VLOOKUP(SMALL(Order_Form!$D:$D,1+($D50)),Order_Form!$C:$Q,9,FALSE)),"")</f>
        <v/>
      </c>
      <c r="N50" s="18" t="str">
        <f>IF(ISNUMBER(SMALL(Order_Form!$D:$D,1+($D50))),(VLOOKUP(SMALL(Order_Form!$D:$D,1+($D50)),Order_Form!$C:$Q,10,FALSE)),"")</f>
        <v/>
      </c>
      <c r="O50" s="18" t="str">
        <f>IF(ISNUMBER(SMALL(Order_Form!$D:$D,1+($D50))),(VLOOKUP(SMALL(Order_Form!$D:$D,1+($D50)),Order_Form!$C:$Q,11,FALSE)),"")</f>
        <v/>
      </c>
      <c r="P50" s="18" t="str">
        <f>IF(ISNUMBER(SMALL(Order_Form!$D:$D,1+($D50))),(VLOOKUP(SMALL(Order_Form!$D:$D,1+($D50)),Order_Form!$C:$Q,12,FALSE)),"")</f>
        <v/>
      </c>
      <c r="Q50" s="18" t="str">
        <f>IF(ISNUMBER(SMALL(Order_Form!$D:$D,1+($D50))),(VLOOKUP(SMALL(Order_Form!$D:$D,1+($D50)),Order_Form!$C:$Q,13,FALSE)),"")</f>
        <v/>
      </c>
      <c r="R50" s="18" t="str">
        <f>IF(ISNUMBER(SMALL(Order_Form!$D:$D,1+($D50))),(VLOOKUP(SMALL(Order_Form!$D:$D,1+($D50)),Order_Form!$C:$Q,14,FALSE)),"")</f>
        <v/>
      </c>
      <c r="S50" s="126" t="str">
        <f>IF(ISNUMBER(SMALL(Order_Form!$D:$D,1+($D50))),(VLOOKUP(SMALL(Order_Form!$D:$D,1+($D50)),Order_Form!$C:$Q,15,FALSE)),"")</f>
        <v/>
      </c>
      <c r="U50" s="2">
        <f t="shared" si="2"/>
        <v>0</v>
      </c>
      <c r="V50" s="2">
        <f t="shared" si="3"/>
        <v>0</v>
      </c>
      <c r="W50" s="2" t="str">
        <f t="shared" si="4"/>
        <v/>
      </c>
      <c r="X50" s="2">
        <f t="shared" si="5"/>
        <v>0</v>
      </c>
    </row>
    <row r="51" spans="2:24" ht="22.9" customHeight="1" x14ac:dyDescent="0.25">
      <c r="B51" s="2">
        <f t="shared" si="6"/>
        <v>0</v>
      </c>
      <c r="C51" s="2" t="str">
        <f t="shared" si="8"/>
        <v/>
      </c>
      <c r="D51" s="2">
        <v>30</v>
      </c>
      <c r="E51" s="2" t="str">
        <f>IF(ISNUMBER(SMALL(Order_Form!$D:$D,1+($D51))),(VLOOKUP(SMALL(Order_Form!$D:$D,1+($D51)),Order_Form!$C:$Q,3,FALSE)),"")</f>
        <v/>
      </c>
      <c r="F51" s="18" t="str">
        <f>IF(ISNUMBER(SMALL(Order_Form!$D:$D,1+($D51))),(VLOOKUP(SMALL(Order_Form!$D:$D,1+($D51)),Order_Form!$C:$Q,4,FALSE)),"")</f>
        <v/>
      </c>
      <c r="G51" s="18" t="str">
        <f>IF(ISNUMBER(SMALL(Order_Form!$D:$D,1+($D51))),(VLOOKUP(SMALL(Order_Form!$D:$D,1+($D51)),Order_Form!$C:$Q,5,FALSE)),"")</f>
        <v/>
      </c>
      <c r="H51" s="18" t="str">
        <f>IF(ISNUMBER(SMALL(Order_Form!$D:$D,1+($D51))),(VLOOKUP(SMALL(Order_Form!$D:$D,1+($D51)),Order_Form!$C:$Q,6,FALSE)),"")</f>
        <v/>
      </c>
      <c r="I51" s="15" t="str">
        <f>IF(ISNUMBER(SMALL(Order_Form!$D:$D,1+($D51))),(VLOOKUP(SMALL(Order_Form!$D:$D,1+($D51)),Order_Form!$C:$Q,7,FALSE)),"")</f>
        <v/>
      </c>
      <c r="J51" s="2"/>
      <c r="K51" s="2"/>
      <c r="L51" s="18" t="str">
        <f>IF(ISNUMBER(SMALL(Order_Form!$D:$D,1+($D51))),(VLOOKUP(SMALL(Order_Form!$D:$D,1+($D51)),Order_Form!$C:$Q,8,FALSE)),"")</f>
        <v/>
      </c>
      <c r="M51" s="18" t="str">
        <f>IF(ISNUMBER(SMALL(Order_Form!$D:$D,1+($D51))),(VLOOKUP(SMALL(Order_Form!$D:$D,1+($D51)),Order_Form!$C:$Q,9,FALSE)),"")</f>
        <v/>
      </c>
      <c r="N51" s="18" t="str">
        <f>IF(ISNUMBER(SMALL(Order_Form!$D:$D,1+($D51))),(VLOOKUP(SMALL(Order_Form!$D:$D,1+($D51)),Order_Form!$C:$Q,10,FALSE)),"")</f>
        <v/>
      </c>
      <c r="O51" s="18" t="str">
        <f>IF(ISNUMBER(SMALL(Order_Form!$D:$D,1+($D51))),(VLOOKUP(SMALL(Order_Form!$D:$D,1+($D51)),Order_Form!$C:$Q,11,FALSE)),"")</f>
        <v/>
      </c>
      <c r="P51" s="18" t="str">
        <f>IF(ISNUMBER(SMALL(Order_Form!$D:$D,1+($D51))),(VLOOKUP(SMALL(Order_Form!$D:$D,1+($D51)),Order_Form!$C:$Q,12,FALSE)),"")</f>
        <v/>
      </c>
      <c r="Q51" s="18" t="str">
        <f>IF(ISNUMBER(SMALL(Order_Form!$D:$D,1+($D51))),(VLOOKUP(SMALL(Order_Form!$D:$D,1+($D51)),Order_Form!$C:$Q,13,FALSE)),"")</f>
        <v/>
      </c>
      <c r="R51" s="18" t="str">
        <f>IF(ISNUMBER(SMALL(Order_Form!$D:$D,1+($D51))),(VLOOKUP(SMALL(Order_Form!$D:$D,1+($D51)),Order_Form!$C:$Q,14,FALSE)),"")</f>
        <v/>
      </c>
      <c r="S51" s="126" t="str">
        <f>IF(ISNUMBER(SMALL(Order_Form!$D:$D,1+($D51))),(VLOOKUP(SMALL(Order_Form!$D:$D,1+($D51)),Order_Form!$C:$Q,15,FALSE)),"")</f>
        <v/>
      </c>
      <c r="U51" s="2">
        <f t="shared" si="2"/>
        <v>0</v>
      </c>
      <c r="V51" s="2">
        <f t="shared" si="3"/>
        <v>0</v>
      </c>
      <c r="W51" s="2" t="str">
        <f t="shared" si="4"/>
        <v/>
      </c>
      <c r="X51" s="2">
        <f t="shared" si="5"/>
        <v>0</v>
      </c>
    </row>
    <row r="52" spans="2:24" ht="22.9" customHeight="1" x14ac:dyDescent="0.25">
      <c r="B52" s="2">
        <f t="shared" si="6"/>
        <v>0</v>
      </c>
      <c r="C52" s="2" t="str">
        <f t="shared" si="8"/>
        <v/>
      </c>
      <c r="D52" s="2">
        <v>31</v>
      </c>
      <c r="E52" s="2" t="str">
        <f>IF(ISNUMBER(SMALL(Order_Form!$D:$D,1+($D52))),(VLOOKUP(SMALL(Order_Form!$D:$D,1+($D52)),Order_Form!$C:$Q,3,FALSE)),"")</f>
        <v/>
      </c>
      <c r="F52" s="18" t="str">
        <f>IF(ISNUMBER(SMALL(Order_Form!$D:$D,1+($D52))),(VLOOKUP(SMALL(Order_Form!$D:$D,1+($D52)),Order_Form!$C:$Q,4,FALSE)),"")</f>
        <v/>
      </c>
      <c r="G52" s="18" t="str">
        <f>IF(ISNUMBER(SMALL(Order_Form!$D:$D,1+($D52))),(VLOOKUP(SMALL(Order_Form!$D:$D,1+($D52)),Order_Form!$C:$Q,5,FALSE)),"")</f>
        <v/>
      </c>
      <c r="H52" s="18" t="str">
        <f>IF(ISNUMBER(SMALL(Order_Form!$D:$D,1+($D52))),(VLOOKUP(SMALL(Order_Form!$D:$D,1+($D52)),Order_Form!$C:$Q,6,FALSE)),"")</f>
        <v/>
      </c>
      <c r="I52" s="15" t="str">
        <f>IF(ISNUMBER(SMALL(Order_Form!$D:$D,1+($D52))),(VLOOKUP(SMALL(Order_Form!$D:$D,1+($D52)),Order_Form!$C:$Q,7,FALSE)),"")</f>
        <v/>
      </c>
      <c r="J52" s="2"/>
      <c r="K52" s="2"/>
      <c r="L52" s="18" t="str">
        <f>IF(ISNUMBER(SMALL(Order_Form!$D:$D,1+($D52))),(VLOOKUP(SMALL(Order_Form!$D:$D,1+($D52)),Order_Form!$C:$Q,8,FALSE)),"")</f>
        <v/>
      </c>
      <c r="M52" s="18" t="str">
        <f>IF(ISNUMBER(SMALL(Order_Form!$D:$D,1+($D52))),(VLOOKUP(SMALL(Order_Form!$D:$D,1+($D52)),Order_Form!$C:$Q,9,FALSE)),"")</f>
        <v/>
      </c>
      <c r="N52" s="18" t="str">
        <f>IF(ISNUMBER(SMALL(Order_Form!$D:$D,1+($D52))),(VLOOKUP(SMALL(Order_Form!$D:$D,1+($D52)),Order_Form!$C:$Q,10,FALSE)),"")</f>
        <v/>
      </c>
      <c r="O52" s="18" t="str">
        <f>IF(ISNUMBER(SMALL(Order_Form!$D:$D,1+($D52))),(VLOOKUP(SMALL(Order_Form!$D:$D,1+($D52)),Order_Form!$C:$Q,11,FALSE)),"")</f>
        <v/>
      </c>
      <c r="P52" s="18" t="str">
        <f>IF(ISNUMBER(SMALL(Order_Form!$D:$D,1+($D52))),(VLOOKUP(SMALL(Order_Form!$D:$D,1+($D52)),Order_Form!$C:$Q,12,FALSE)),"")</f>
        <v/>
      </c>
      <c r="Q52" s="18" t="str">
        <f>IF(ISNUMBER(SMALL(Order_Form!$D:$D,1+($D52))),(VLOOKUP(SMALL(Order_Form!$D:$D,1+($D52)),Order_Form!$C:$Q,13,FALSE)),"")</f>
        <v/>
      </c>
      <c r="R52" s="18" t="str">
        <f>IF(ISNUMBER(SMALL(Order_Form!$D:$D,1+($D52))),(VLOOKUP(SMALL(Order_Form!$D:$D,1+($D52)),Order_Form!$C:$Q,14,FALSE)),"")</f>
        <v/>
      </c>
      <c r="S52" s="126" t="str">
        <f>IF(ISNUMBER(SMALL(Order_Form!$D:$D,1+($D52))),(VLOOKUP(SMALL(Order_Form!$D:$D,1+($D52)),Order_Form!$C:$Q,15,FALSE)),"")</f>
        <v/>
      </c>
      <c r="U52" s="2">
        <f t="shared" si="2"/>
        <v>0</v>
      </c>
      <c r="V52" s="2">
        <f t="shared" si="3"/>
        <v>0</v>
      </c>
      <c r="W52" s="2" t="str">
        <f t="shared" si="4"/>
        <v/>
      </c>
      <c r="X52" s="2">
        <f t="shared" si="5"/>
        <v>0</v>
      </c>
    </row>
    <row r="53" spans="2:24" ht="22.9" customHeight="1" x14ac:dyDescent="0.25">
      <c r="B53" s="2">
        <f t="shared" si="6"/>
        <v>0</v>
      </c>
      <c r="C53" s="2" t="str">
        <f t="shared" si="8"/>
        <v/>
      </c>
      <c r="D53" s="2">
        <v>32</v>
      </c>
      <c r="E53" s="2" t="str">
        <f>IF(ISNUMBER(SMALL(Order_Form!$D:$D,1+($D53))),(VLOOKUP(SMALL(Order_Form!$D:$D,1+($D53)),Order_Form!$C:$Q,3,FALSE)),"")</f>
        <v/>
      </c>
      <c r="F53" s="18" t="str">
        <f>IF(ISNUMBER(SMALL(Order_Form!$D:$D,1+($D53))),(VLOOKUP(SMALL(Order_Form!$D:$D,1+($D53)),Order_Form!$C:$Q,4,FALSE)),"")</f>
        <v/>
      </c>
      <c r="G53" s="18" t="str">
        <f>IF(ISNUMBER(SMALL(Order_Form!$D:$D,1+($D53))),(VLOOKUP(SMALL(Order_Form!$D:$D,1+($D53)),Order_Form!$C:$Q,5,FALSE)),"")</f>
        <v/>
      </c>
      <c r="H53" s="18" t="str">
        <f>IF(ISNUMBER(SMALL(Order_Form!$D:$D,1+($D53))),(VLOOKUP(SMALL(Order_Form!$D:$D,1+($D53)),Order_Form!$C:$Q,6,FALSE)),"")</f>
        <v/>
      </c>
      <c r="I53" s="15" t="str">
        <f>IF(ISNUMBER(SMALL(Order_Form!$D:$D,1+($D53))),(VLOOKUP(SMALL(Order_Form!$D:$D,1+($D53)),Order_Form!$C:$Q,7,FALSE)),"")</f>
        <v/>
      </c>
      <c r="J53" s="2"/>
      <c r="K53" s="2"/>
      <c r="L53" s="18" t="str">
        <f>IF(ISNUMBER(SMALL(Order_Form!$D:$D,1+($D53))),(VLOOKUP(SMALL(Order_Form!$D:$D,1+($D53)),Order_Form!$C:$Q,8,FALSE)),"")</f>
        <v/>
      </c>
      <c r="M53" s="18" t="str">
        <f>IF(ISNUMBER(SMALL(Order_Form!$D:$D,1+($D53))),(VLOOKUP(SMALL(Order_Form!$D:$D,1+($D53)),Order_Form!$C:$Q,9,FALSE)),"")</f>
        <v/>
      </c>
      <c r="N53" s="18" t="str">
        <f>IF(ISNUMBER(SMALL(Order_Form!$D:$D,1+($D53))),(VLOOKUP(SMALL(Order_Form!$D:$D,1+($D53)),Order_Form!$C:$Q,10,FALSE)),"")</f>
        <v/>
      </c>
      <c r="O53" s="18" t="str">
        <f>IF(ISNUMBER(SMALL(Order_Form!$D:$D,1+($D53))),(VLOOKUP(SMALL(Order_Form!$D:$D,1+($D53)),Order_Form!$C:$Q,11,FALSE)),"")</f>
        <v/>
      </c>
      <c r="P53" s="18" t="str">
        <f>IF(ISNUMBER(SMALL(Order_Form!$D:$D,1+($D53))),(VLOOKUP(SMALL(Order_Form!$D:$D,1+($D53)),Order_Form!$C:$Q,12,FALSE)),"")</f>
        <v/>
      </c>
      <c r="Q53" s="18" t="str">
        <f>IF(ISNUMBER(SMALL(Order_Form!$D:$D,1+($D53))),(VLOOKUP(SMALL(Order_Form!$D:$D,1+($D53)),Order_Form!$C:$Q,13,FALSE)),"")</f>
        <v/>
      </c>
      <c r="R53" s="18" t="str">
        <f>IF(ISNUMBER(SMALL(Order_Form!$D:$D,1+($D53))),(VLOOKUP(SMALL(Order_Form!$D:$D,1+($D53)),Order_Form!$C:$Q,14,FALSE)),"")</f>
        <v/>
      </c>
      <c r="S53" s="126" t="str">
        <f>IF(ISNUMBER(SMALL(Order_Form!$D:$D,1+($D53))),(VLOOKUP(SMALL(Order_Form!$D:$D,1+($D53)),Order_Form!$C:$Q,15,FALSE)),"")</f>
        <v/>
      </c>
      <c r="U53" s="2">
        <f t="shared" si="2"/>
        <v>0</v>
      </c>
      <c r="V53" s="2">
        <f t="shared" si="3"/>
        <v>0</v>
      </c>
      <c r="W53" s="2" t="str">
        <f t="shared" si="4"/>
        <v/>
      </c>
      <c r="X53" s="2">
        <f t="shared" si="5"/>
        <v>0</v>
      </c>
    </row>
    <row r="54" spans="2:24" ht="22.9" customHeight="1" x14ac:dyDescent="0.25">
      <c r="B54" s="2">
        <f t="shared" si="6"/>
        <v>0</v>
      </c>
      <c r="C54" s="2" t="str">
        <f t="shared" si="8"/>
        <v/>
      </c>
      <c r="D54" s="2">
        <v>33</v>
      </c>
      <c r="E54" s="2" t="str">
        <f>IF(ISNUMBER(SMALL(Order_Form!$D:$D,1+($D54))),(VLOOKUP(SMALL(Order_Form!$D:$D,1+($D54)),Order_Form!$C:$Q,3,FALSE)),"")</f>
        <v/>
      </c>
      <c r="F54" s="18" t="str">
        <f>IF(ISNUMBER(SMALL(Order_Form!$D:$D,1+($D54))),(VLOOKUP(SMALL(Order_Form!$D:$D,1+($D54)),Order_Form!$C:$Q,4,FALSE)),"")</f>
        <v/>
      </c>
      <c r="G54" s="18" t="str">
        <f>IF(ISNUMBER(SMALL(Order_Form!$D:$D,1+($D54))),(VLOOKUP(SMALL(Order_Form!$D:$D,1+($D54)),Order_Form!$C:$Q,5,FALSE)),"")</f>
        <v/>
      </c>
      <c r="H54" s="18" t="str">
        <f>IF(ISNUMBER(SMALL(Order_Form!$D:$D,1+($D54))),(VLOOKUP(SMALL(Order_Form!$D:$D,1+($D54)),Order_Form!$C:$Q,6,FALSE)),"")</f>
        <v/>
      </c>
      <c r="I54" s="15" t="str">
        <f>IF(ISNUMBER(SMALL(Order_Form!$D:$D,1+($D54))),(VLOOKUP(SMALL(Order_Form!$D:$D,1+($D54)),Order_Form!$C:$Q,7,FALSE)),"")</f>
        <v/>
      </c>
      <c r="J54" s="2"/>
      <c r="K54" s="2"/>
      <c r="L54" s="18" t="str">
        <f>IF(ISNUMBER(SMALL(Order_Form!$D:$D,1+($D54))),(VLOOKUP(SMALL(Order_Form!$D:$D,1+($D54)),Order_Form!$C:$Q,8,FALSE)),"")</f>
        <v/>
      </c>
      <c r="M54" s="18" t="str">
        <f>IF(ISNUMBER(SMALL(Order_Form!$D:$D,1+($D54))),(VLOOKUP(SMALL(Order_Form!$D:$D,1+($D54)),Order_Form!$C:$Q,9,FALSE)),"")</f>
        <v/>
      </c>
      <c r="N54" s="18" t="str">
        <f>IF(ISNUMBER(SMALL(Order_Form!$D:$D,1+($D54))),(VLOOKUP(SMALL(Order_Form!$D:$D,1+($D54)),Order_Form!$C:$Q,10,FALSE)),"")</f>
        <v/>
      </c>
      <c r="O54" s="18" t="str">
        <f>IF(ISNUMBER(SMALL(Order_Form!$D:$D,1+($D54))),(VLOOKUP(SMALL(Order_Form!$D:$D,1+($D54)),Order_Form!$C:$Q,11,FALSE)),"")</f>
        <v/>
      </c>
      <c r="P54" s="18" t="str">
        <f>IF(ISNUMBER(SMALL(Order_Form!$D:$D,1+($D54))),(VLOOKUP(SMALL(Order_Form!$D:$D,1+($D54)),Order_Form!$C:$Q,12,FALSE)),"")</f>
        <v/>
      </c>
      <c r="Q54" s="18" t="str">
        <f>IF(ISNUMBER(SMALL(Order_Form!$D:$D,1+($D54))),(VLOOKUP(SMALL(Order_Form!$D:$D,1+($D54)),Order_Form!$C:$Q,13,FALSE)),"")</f>
        <v/>
      </c>
      <c r="R54" s="18" t="str">
        <f>IF(ISNUMBER(SMALL(Order_Form!$D:$D,1+($D54))),(VLOOKUP(SMALL(Order_Form!$D:$D,1+($D54)),Order_Form!$C:$Q,14,FALSE)),"")</f>
        <v/>
      </c>
      <c r="S54" s="126" t="str">
        <f>IF(ISNUMBER(SMALL(Order_Form!$D:$D,1+($D54))),(VLOOKUP(SMALL(Order_Form!$D:$D,1+($D54)),Order_Form!$C:$Q,15,FALSE)),"")</f>
        <v/>
      </c>
      <c r="U54" s="2">
        <f t="shared" si="2"/>
        <v>0</v>
      </c>
      <c r="V54" s="2">
        <f t="shared" si="3"/>
        <v>0</v>
      </c>
      <c r="W54" s="2" t="str">
        <f t="shared" si="4"/>
        <v/>
      </c>
      <c r="X54" s="2">
        <f t="shared" si="5"/>
        <v>0</v>
      </c>
    </row>
    <row r="55" spans="2:24" ht="22.9" customHeight="1" x14ac:dyDescent="0.25">
      <c r="B55" s="2">
        <f t="shared" si="6"/>
        <v>0</v>
      </c>
      <c r="C55" s="2" t="str">
        <f t="shared" si="8"/>
        <v/>
      </c>
      <c r="D55" s="2">
        <v>34</v>
      </c>
      <c r="E55" s="2" t="str">
        <f>IF(ISNUMBER(SMALL(Order_Form!$D:$D,1+($D55))),(VLOOKUP(SMALL(Order_Form!$D:$D,1+($D55)),Order_Form!$C:$Q,3,FALSE)),"")</f>
        <v/>
      </c>
      <c r="F55" s="18" t="str">
        <f>IF(ISNUMBER(SMALL(Order_Form!$D:$D,1+($D55))),(VLOOKUP(SMALL(Order_Form!$D:$D,1+($D55)),Order_Form!$C:$Q,4,FALSE)),"")</f>
        <v/>
      </c>
      <c r="G55" s="18" t="str">
        <f>IF(ISNUMBER(SMALL(Order_Form!$D:$D,1+($D55))),(VLOOKUP(SMALL(Order_Form!$D:$D,1+($D55)),Order_Form!$C:$Q,5,FALSE)),"")</f>
        <v/>
      </c>
      <c r="H55" s="18" t="str">
        <f>IF(ISNUMBER(SMALL(Order_Form!$D:$D,1+($D55))),(VLOOKUP(SMALL(Order_Form!$D:$D,1+($D55)),Order_Form!$C:$Q,6,FALSE)),"")</f>
        <v/>
      </c>
      <c r="I55" s="15" t="str">
        <f>IF(ISNUMBER(SMALL(Order_Form!$D:$D,1+($D55))),(VLOOKUP(SMALL(Order_Form!$D:$D,1+($D55)),Order_Form!$C:$Q,7,FALSE)),"")</f>
        <v/>
      </c>
      <c r="J55" s="2"/>
      <c r="K55" s="2"/>
      <c r="L55" s="18" t="str">
        <f>IF(ISNUMBER(SMALL(Order_Form!$D:$D,1+($D55))),(VLOOKUP(SMALL(Order_Form!$D:$D,1+($D55)),Order_Form!$C:$Q,8,FALSE)),"")</f>
        <v/>
      </c>
      <c r="M55" s="18" t="str">
        <f>IF(ISNUMBER(SMALL(Order_Form!$D:$D,1+($D55))),(VLOOKUP(SMALL(Order_Form!$D:$D,1+($D55)),Order_Form!$C:$Q,9,FALSE)),"")</f>
        <v/>
      </c>
      <c r="N55" s="18" t="str">
        <f>IF(ISNUMBER(SMALL(Order_Form!$D:$D,1+($D55))),(VLOOKUP(SMALL(Order_Form!$D:$D,1+($D55)),Order_Form!$C:$Q,10,FALSE)),"")</f>
        <v/>
      </c>
      <c r="O55" s="18" t="str">
        <f>IF(ISNUMBER(SMALL(Order_Form!$D:$D,1+($D55))),(VLOOKUP(SMALL(Order_Form!$D:$D,1+($D55)),Order_Form!$C:$Q,11,FALSE)),"")</f>
        <v/>
      </c>
      <c r="P55" s="18" t="str">
        <f>IF(ISNUMBER(SMALL(Order_Form!$D:$D,1+($D55))),(VLOOKUP(SMALL(Order_Form!$D:$D,1+($D55)),Order_Form!$C:$Q,12,FALSE)),"")</f>
        <v/>
      </c>
      <c r="Q55" s="18" t="str">
        <f>IF(ISNUMBER(SMALL(Order_Form!$D:$D,1+($D55))),(VLOOKUP(SMALL(Order_Form!$D:$D,1+($D55)),Order_Form!$C:$Q,13,FALSE)),"")</f>
        <v/>
      </c>
      <c r="R55" s="18" t="str">
        <f>IF(ISNUMBER(SMALL(Order_Form!$D:$D,1+($D55))),(VLOOKUP(SMALL(Order_Form!$D:$D,1+($D55)),Order_Form!$C:$Q,14,FALSE)),"")</f>
        <v/>
      </c>
      <c r="S55" s="126" t="str">
        <f>IF(ISNUMBER(SMALL(Order_Form!$D:$D,1+($D55))),(VLOOKUP(SMALL(Order_Form!$D:$D,1+($D55)),Order_Form!$C:$Q,15,FALSE)),"")</f>
        <v/>
      </c>
      <c r="U55" s="2">
        <f t="shared" si="2"/>
        <v>0</v>
      </c>
      <c r="V55" s="2">
        <f t="shared" si="3"/>
        <v>0</v>
      </c>
      <c r="W55" s="2" t="str">
        <f t="shared" si="4"/>
        <v/>
      </c>
      <c r="X55" s="2">
        <f t="shared" si="5"/>
        <v>0</v>
      </c>
    </row>
    <row r="56" spans="2:24" ht="22.9" customHeight="1" x14ac:dyDescent="0.25">
      <c r="B56" s="2">
        <f t="shared" si="6"/>
        <v>0</v>
      </c>
      <c r="C56" s="2" t="str">
        <f t="shared" si="8"/>
        <v/>
      </c>
      <c r="D56" s="2">
        <v>35</v>
      </c>
      <c r="E56" s="2" t="str">
        <f>IF(ISNUMBER(SMALL(Order_Form!$D:$D,1+($D56))),(VLOOKUP(SMALL(Order_Form!$D:$D,1+($D56)),Order_Form!$C:$Q,3,FALSE)),"")</f>
        <v/>
      </c>
      <c r="F56" s="18" t="str">
        <f>IF(ISNUMBER(SMALL(Order_Form!$D:$D,1+($D56))),(VLOOKUP(SMALL(Order_Form!$D:$D,1+($D56)),Order_Form!$C:$Q,4,FALSE)),"")</f>
        <v/>
      </c>
      <c r="G56" s="18" t="str">
        <f>IF(ISNUMBER(SMALL(Order_Form!$D:$D,1+($D56))),(VLOOKUP(SMALL(Order_Form!$D:$D,1+($D56)),Order_Form!$C:$Q,5,FALSE)),"")</f>
        <v/>
      </c>
      <c r="H56" s="18" t="str">
        <f>IF(ISNUMBER(SMALL(Order_Form!$D:$D,1+($D56))),(VLOOKUP(SMALL(Order_Form!$D:$D,1+($D56)),Order_Form!$C:$Q,6,FALSE)),"")</f>
        <v/>
      </c>
      <c r="I56" s="15" t="str">
        <f>IF(ISNUMBER(SMALL(Order_Form!$D:$D,1+($D56))),(VLOOKUP(SMALL(Order_Form!$D:$D,1+($D56)),Order_Form!$C:$Q,7,FALSE)),"")</f>
        <v/>
      </c>
      <c r="J56" s="2"/>
      <c r="K56" s="2"/>
      <c r="L56" s="18" t="str">
        <f>IF(ISNUMBER(SMALL(Order_Form!$D:$D,1+($D56))),(VLOOKUP(SMALL(Order_Form!$D:$D,1+($D56)),Order_Form!$C:$Q,8,FALSE)),"")</f>
        <v/>
      </c>
      <c r="M56" s="18" t="str">
        <f>IF(ISNUMBER(SMALL(Order_Form!$D:$D,1+($D56))),(VLOOKUP(SMALL(Order_Form!$D:$D,1+($D56)),Order_Form!$C:$Q,9,FALSE)),"")</f>
        <v/>
      </c>
      <c r="N56" s="18" t="str">
        <f>IF(ISNUMBER(SMALL(Order_Form!$D:$D,1+($D56))),(VLOOKUP(SMALL(Order_Form!$D:$D,1+($D56)),Order_Form!$C:$Q,10,FALSE)),"")</f>
        <v/>
      </c>
      <c r="O56" s="18" t="str">
        <f>IF(ISNUMBER(SMALL(Order_Form!$D:$D,1+($D56))),(VLOOKUP(SMALL(Order_Form!$D:$D,1+($D56)),Order_Form!$C:$Q,11,FALSE)),"")</f>
        <v/>
      </c>
      <c r="P56" s="18" t="str">
        <f>IF(ISNUMBER(SMALL(Order_Form!$D:$D,1+($D56))),(VLOOKUP(SMALL(Order_Form!$D:$D,1+($D56)),Order_Form!$C:$Q,12,FALSE)),"")</f>
        <v/>
      </c>
      <c r="Q56" s="18" t="str">
        <f>IF(ISNUMBER(SMALL(Order_Form!$D:$D,1+($D56))),(VLOOKUP(SMALL(Order_Form!$D:$D,1+($D56)),Order_Form!$C:$Q,13,FALSE)),"")</f>
        <v/>
      </c>
      <c r="R56" s="18" t="str">
        <f>IF(ISNUMBER(SMALL(Order_Form!$D:$D,1+($D56))),(VLOOKUP(SMALL(Order_Form!$D:$D,1+($D56)),Order_Form!$C:$Q,14,FALSE)),"")</f>
        <v/>
      </c>
      <c r="S56" s="126" t="str">
        <f>IF(ISNUMBER(SMALL(Order_Form!$D:$D,1+($D56))),(VLOOKUP(SMALL(Order_Form!$D:$D,1+($D56)),Order_Form!$C:$Q,15,FALSE)),"")</f>
        <v/>
      </c>
      <c r="U56" s="2">
        <f t="shared" si="2"/>
        <v>0</v>
      </c>
      <c r="V56" s="2">
        <f t="shared" si="3"/>
        <v>0</v>
      </c>
      <c r="W56" s="2" t="str">
        <f t="shared" si="4"/>
        <v/>
      </c>
      <c r="X56" s="2">
        <f t="shared" si="5"/>
        <v>0</v>
      </c>
    </row>
    <row r="57" spans="2:24" ht="22.9" customHeight="1" x14ac:dyDescent="0.25">
      <c r="B57" s="2">
        <f t="shared" si="6"/>
        <v>0</v>
      </c>
      <c r="C57" s="2" t="str">
        <f t="shared" si="8"/>
        <v/>
      </c>
      <c r="D57" s="2">
        <v>36</v>
      </c>
      <c r="E57" s="2" t="str">
        <f>IF(ISNUMBER(SMALL(Order_Form!$D:$D,1+($D57))),(VLOOKUP(SMALL(Order_Form!$D:$D,1+($D57)),Order_Form!$C:$Q,3,FALSE)),"")</f>
        <v/>
      </c>
      <c r="F57" s="18" t="str">
        <f>IF(ISNUMBER(SMALL(Order_Form!$D:$D,1+($D57))),(VLOOKUP(SMALL(Order_Form!$D:$D,1+($D57)),Order_Form!$C:$Q,4,FALSE)),"")</f>
        <v/>
      </c>
      <c r="G57" s="18" t="str">
        <f>IF(ISNUMBER(SMALL(Order_Form!$D:$D,1+($D57))),(VLOOKUP(SMALL(Order_Form!$D:$D,1+($D57)),Order_Form!$C:$Q,5,FALSE)),"")</f>
        <v/>
      </c>
      <c r="H57" s="18" t="str">
        <f>IF(ISNUMBER(SMALL(Order_Form!$D:$D,1+($D57))),(VLOOKUP(SMALL(Order_Form!$D:$D,1+($D57)),Order_Form!$C:$Q,6,FALSE)),"")</f>
        <v/>
      </c>
      <c r="I57" s="15" t="str">
        <f>IF(ISNUMBER(SMALL(Order_Form!$D:$D,1+($D57))),(VLOOKUP(SMALL(Order_Form!$D:$D,1+($D57)),Order_Form!$C:$Q,7,FALSE)),"")</f>
        <v/>
      </c>
      <c r="J57" s="2"/>
      <c r="K57" s="2"/>
      <c r="L57" s="18" t="str">
        <f>IF(ISNUMBER(SMALL(Order_Form!$D:$D,1+($D57))),(VLOOKUP(SMALL(Order_Form!$D:$D,1+($D57)),Order_Form!$C:$Q,8,FALSE)),"")</f>
        <v/>
      </c>
      <c r="M57" s="18" t="str">
        <f>IF(ISNUMBER(SMALL(Order_Form!$D:$D,1+($D57))),(VLOOKUP(SMALL(Order_Form!$D:$D,1+($D57)),Order_Form!$C:$Q,9,FALSE)),"")</f>
        <v/>
      </c>
      <c r="N57" s="18" t="str">
        <f>IF(ISNUMBER(SMALL(Order_Form!$D:$D,1+($D57))),(VLOOKUP(SMALL(Order_Form!$D:$D,1+($D57)),Order_Form!$C:$Q,10,FALSE)),"")</f>
        <v/>
      </c>
      <c r="O57" s="18" t="str">
        <f>IF(ISNUMBER(SMALL(Order_Form!$D:$D,1+($D57))),(VLOOKUP(SMALL(Order_Form!$D:$D,1+($D57)),Order_Form!$C:$Q,11,FALSE)),"")</f>
        <v/>
      </c>
      <c r="P57" s="18" t="str">
        <f>IF(ISNUMBER(SMALL(Order_Form!$D:$D,1+($D57))),(VLOOKUP(SMALL(Order_Form!$D:$D,1+($D57)),Order_Form!$C:$Q,12,FALSE)),"")</f>
        <v/>
      </c>
      <c r="Q57" s="18" t="str">
        <f>IF(ISNUMBER(SMALL(Order_Form!$D:$D,1+($D57))),(VLOOKUP(SMALL(Order_Form!$D:$D,1+($D57)),Order_Form!$C:$Q,13,FALSE)),"")</f>
        <v/>
      </c>
      <c r="R57" s="18" t="str">
        <f>IF(ISNUMBER(SMALL(Order_Form!$D:$D,1+($D57))),(VLOOKUP(SMALL(Order_Form!$D:$D,1+($D57)),Order_Form!$C:$Q,14,FALSE)),"")</f>
        <v/>
      </c>
      <c r="S57" s="126" t="str">
        <f>IF(ISNUMBER(SMALL(Order_Form!$D:$D,1+($D57))),(VLOOKUP(SMALL(Order_Form!$D:$D,1+($D57)),Order_Form!$C:$Q,15,FALSE)),"")</f>
        <v/>
      </c>
      <c r="U57" s="2">
        <f t="shared" si="2"/>
        <v>0</v>
      </c>
      <c r="V57" s="2">
        <f t="shared" si="3"/>
        <v>0</v>
      </c>
      <c r="W57" s="2" t="str">
        <f t="shared" si="4"/>
        <v/>
      </c>
      <c r="X57" s="2">
        <f t="shared" si="5"/>
        <v>0</v>
      </c>
    </row>
    <row r="58" spans="2:24" ht="22.9" customHeight="1" x14ac:dyDescent="0.25">
      <c r="B58" s="2">
        <f t="shared" si="6"/>
        <v>0</v>
      </c>
      <c r="C58" s="2" t="str">
        <f t="shared" si="8"/>
        <v/>
      </c>
      <c r="D58" s="2">
        <v>37</v>
      </c>
      <c r="E58" s="2" t="str">
        <f>IF(ISNUMBER(SMALL(Order_Form!$D:$D,1+($D58))),(VLOOKUP(SMALL(Order_Form!$D:$D,1+($D58)),Order_Form!$C:$Q,3,FALSE)),"")</f>
        <v/>
      </c>
      <c r="F58" s="18" t="str">
        <f>IF(ISNUMBER(SMALL(Order_Form!$D:$D,1+($D58))),(VLOOKUP(SMALL(Order_Form!$D:$D,1+($D58)),Order_Form!$C:$Q,4,FALSE)),"")</f>
        <v/>
      </c>
      <c r="G58" s="18" t="str">
        <f>IF(ISNUMBER(SMALL(Order_Form!$D:$D,1+($D58))),(VLOOKUP(SMALL(Order_Form!$D:$D,1+($D58)),Order_Form!$C:$Q,5,FALSE)),"")</f>
        <v/>
      </c>
      <c r="H58" s="18" t="str">
        <f>IF(ISNUMBER(SMALL(Order_Form!$D:$D,1+($D58))),(VLOOKUP(SMALL(Order_Form!$D:$D,1+($D58)),Order_Form!$C:$Q,6,FALSE)),"")</f>
        <v/>
      </c>
      <c r="I58" s="15" t="str">
        <f>IF(ISNUMBER(SMALL(Order_Form!$D:$D,1+($D58))),(VLOOKUP(SMALL(Order_Form!$D:$D,1+($D58)),Order_Form!$C:$Q,7,FALSE)),"")</f>
        <v/>
      </c>
      <c r="J58" s="2"/>
      <c r="K58" s="2"/>
      <c r="L58" s="18" t="str">
        <f>IF(ISNUMBER(SMALL(Order_Form!$D:$D,1+($D58))),(VLOOKUP(SMALL(Order_Form!$D:$D,1+($D58)),Order_Form!$C:$Q,8,FALSE)),"")</f>
        <v/>
      </c>
      <c r="M58" s="18" t="str">
        <f>IF(ISNUMBER(SMALL(Order_Form!$D:$D,1+($D58))),(VLOOKUP(SMALL(Order_Form!$D:$D,1+($D58)),Order_Form!$C:$Q,9,FALSE)),"")</f>
        <v/>
      </c>
      <c r="N58" s="18" t="str">
        <f>IF(ISNUMBER(SMALL(Order_Form!$D:$D,1+($D58))),(VLOOKUP(SMALL(Order_Form!$D:$D,1+($D58)),Order_Form!$C:$Q,10,FALSE)),"")</f>
        <v/>
      </c>
      <c r="O58" s="18" t="str">
        <f>IF(ISNUMBER(SMALL(Order_Form!$D:$D,1+($D58))),(VLOOKUP(SMALL(Order_Form!$D:$D,1+($D58)),Order_Form!$C:$Q,11,FALSE)),"")</f>
        <v/>
      </c>
      <c r="P58" s="18" t="str">
        <f>IF(ISNUMBER(SMALL(Order_Form!$D:$D,1+($D58))),(VLOOKUP(SMALL(Order_Form!$D:$D,1+($D58)),Order_Form!$C:$Q,12,FALSE)),"")</f>
        <v/>
      </c>
      <c r="Q58" s="18" t="str">
        <f>IF(ISNUMBER(SMALL(Order_Form!$D:$D,1+($D58))),(VLOOKUP(SMALL(Order_Form!$D:$D,1+($D58)),Order_Form!$C:$Q,13,FALSE)),"")</f>
        <v/>
      </c>
      <c r="R58" s="18" t="str">
        <f>IF(ISNUMBER(SMALL(Order_Form!$D:$D,1+($D58))),(VLOOKUP(SMALL(Order_Form!$D:$D,1+($D58)),Order_Form!$C:$Q,14,FALSE)),"")</f>
        <v/>
      </c>
      <c r="S58" s="126" t="str">
        <f>IF(ISNUMBER(SMALL(Order_Form!$D:$D,1+($D58))),(VLOOKUP(SMALL(Order_Form!$D:$D,1+($D58)),Order_Form!$C:$Q,15,FALSE)),"")</f>
        <v/>
      </c>
      <c r="U58" s="2">
        <f t="shared" si="2"/>
        <v>0</v>
      </c>
      <c r="V58" s="2">
        <f t="shared" si="3"/>
        <v>0</v>
      </c>
      <c r="W58" s="2" t="str">
        <f t="shared" si="4"/>
        <v/>
      </c>
      <c r="X58" s="2">
        <f t="shared" si="5"/>
        <v>0</v>
      </c>
    </row>
    <row r="59" spans="2:24" ht="22.9" customHeight="1" x14ac:dyDescent="0.25">
      <c r="B59" s="2">
        <f t="shared" si="6"/>
        <v>0</v>
      </c>
      <c r="C59" s="2" t="str">
        <f t="shared" si="8"/>
        <v/>
      </c>
      <c r="D59" s="2">
        <v>38</v>
      </c>
      <c r="E59" s="2" t="str">
        <f>IF(ISNUMBER(SMALL(Order_Form!$D:$D,1+($D59))),(VLOOKUP(SMALL(Order_Form!$D:$D,1+($D59)),Order_Form!$C:$Q,3,FALSE)),"")</f>
        <v/>
      </c>
      <c r="F59" s="18" t="str">
        <f>IF(ISNUMBER(SMALL(Order_Form!$D:$D,1+($D59))),(VLOOKUP(SMALL(Order_Form!$D:$D,1+($D59)),Order_Form!$C:$Q,4,FALSE)),"")</f>
        <v/>
      </c>
      <c r="G59" s="18" t="str">
        <f>IF(ISNUMBER(SMALL(Order_Form!$D:$D,1+($D59))),(VLOOKUP(SMALL(Order_Form!$D:$D,1+($D59)),Order_Form!$C:$Q,5,FALSE)),"")</f>
        <v/>
      </c>
      <c r="H59" s="18" t="str">
        <f>IF(ISNUMBER(SMALL(Order_Form!$D:$D,1+($D59))),(VLOOKUP(SMALL(Order_Form!$D:$D,1+($D59)),Order_Form!$C:$Q,6,FALSE)),"")</f>
        <v/>
      </c>
      <c r="I59" s="15" t="str">
        <f>IF(ISNUMBER(SMALL(Order_Form!$D:$D,1+($D59))),(VLOOKUP(SMALL(Order_Form!$D:$D,1+($D59)),Order_Form!$C:$Q,7,FALSE)),"")</f>
        <v/>
      </c>
      <c r="J59" s="2"/>
      <c r="K59" s="2"/>
      <c r="L59" s="18" t="str">
        <f>IF(ISNUMBER(SMALL(Order_Form!$D:$D,1+($D59))),(VLOOKUP(SMALL(Order_Form!$D:$D,1+($D59)),Order_Form!$C:$Q,8,FALSE)),"")</f>
        <v/>
      </c>
      <c r="M59" s="18" t="str">
        <f>IF(ISNUMBER(SMALL(Order_Form!$D:$D,1+($D59))),(VLOOKUP(SMALL(Order_Form!$D:$D,1+($D59)),Order_Form!$C:$Q,9,FALSE)),"")</f>
        <v/>
      </c>
      <c r="N59" s="18" t="str">
        <f>IF(ISNUMBER(SMALL(Order_Form!$D:$D,1+($D59))),(VLOOKUP(SMALL(Order_Form!$D:$D,1+($D59)),Order_Form!$C:$Q,10,FALSE)),"")</f>
        <v/>
      </c>
      <c r="O59" s="18" t="str">
        <f>IF(ISNUMBER(SMALL(Order_Form!$D:$D,1+($D59))),(VLOOKUP(SMALL(Order_Form!$D:$D,1+($D59)),Order_Form!$C:$Q,11,FALSE)),"")</f>
        <v/>
      </c>
      <c r="P59" s="18" t="str">
        <f>IF(ISNUMBER(SMALL(Order_Form!$D:$D,1+($D59))),(VLOOKUP(SMALL(Order_Form!$D:$D,1+($D59)),Order_Form!$C:$Q,12,FALSE)),"")</f>
        <v/>
      </c>
      <c r="Q59" s="18" t="str">
        <f>IF(ISNUMBER(SMALL(Order_Form!$D:$D,1+($D59))),(VLOOKUP(SMALL(Order_Form!$D:$D,1+($D59)),Order_Form!$C:$Q,13,FALSE)),"")</f>
        <v/>
      </c>
      <c r="R59" s="18" t="str">
        <f>IF(ISNUMBER(SMALL(Order_Form!$D:$D,1+($D59))),(VLOOKUP(SMALL(Order_Form!$D:$D,1+($D59)),Order_Form!$C:$Q,14,FALSE)),"")</f>
        <v/>
      </c>
      <c r="S59" s="126" t="str">
        <f>IF(ISNUMBER(SMALL(Order_Form!$D:$D,1+($D59))),(VLOOKUP(SMALL(Order_Form!$D:$D,1+($D59)),Order_Form!$C:$Q,15,FALSE)),"")</f>
        <v/>
      </c>
      <c r="U59" s="2">
        <f t="shared" si="2"/>
        <v>0</v>
      </c>
      <c r="V59" s="2">
        <f t="shared" si="3"/>
        <v>0</v>
      </c>
      <c r="W59" s="2" t="str">
        <f t="shared" si="4"/>
        <v/>
      </c>
      <c r="X59" s="2">
        <f t="shared" si="5"/>
        <v>0</v>
      </c>
    </row>
    <row r="60" spans="2:24" ht="22.9" customHeight="1" x14ac:dyDescent="0.25">
      <c r="B60" s="2">
        <f t="shared" si="6"/>
        <v>0</v>
      </c>
      <c r="C60" s="2" t="str">
        <f t="shared" si="8"/>
        <v/>
      </c>
      <c r="D60" s="2">
        <v>39</v>
      </c>
      <c r="E60" s="2" t="str">
        <f>IF(ISNUMBER(SMALL(Order_Form!$D:$D,1+($D60))),(VLOOKUP(SMALL(Order_Form!$D:$D,1+($D60)),Order_Form!$C:$Q,3,FALSE)),"")</f>
        <v/>
      </c>
      <c r="F60" s="18" t="str">
        <f>IF(ISNUMBER(SMALL(Order_Form!$D:$D,1+($D60))),(VLOOKUP(SMALL(Order_Form!$D:$D,1+($D60)),Order_Form!$C:$Q,4,FALSE)),"")</f>
        <v/>
      </c>
      <c r="G60" s="18" t="str">
        <f>IF(ISNUMBER(SMALL(Order_Form!$D:$D,1+($D60))),(VLOOKUP(SMALL(Order_Form!$D:$D,1+($D60)),Order_Form!$C:$Q,5,FALSE)),"")</f>
        <v/>
      </c>
      <c r="H60" s="18" t="str">
        <f>IF(ISNUMBER(SMALL(Order_Form!$D:$D,1+($D60))),(VLOOKUP(SMALL(Order_Form!$D:$D,1+($D60)),Order_Form!$C:$Q,6,FALSE)),"")</f>
        <v/>
      </c>
      <c r="I60" s="15" t="str">
        <f>IF(ISNUMBER(SMALL(Order_Form!$D:$D,1+($D60))),(VLOOKUP(SMALL(Order_Form!$D:$D,1+($D60)),Order_Form!$C:$Q,7,FALSE)),"")</f>
        <v/>
      </c>
      <c r="J60" s="2"/>
      <c r="K60" s="2"/>
      <c r="L60" s="18" t="str">
        <f>IF(ISNUMBER(SMALL(Order_Form!$D:$D,1+($D60))),(VLOOKUP(SMALL(Order_Form!$D:$D,1+($D60)),Order_Form!$C:$Q,8,FALSE)),"")</f>
        <v/>
      </c>
      <c r="M60" s="18" t="str">
        <f>IF(ISNUMBER(SMALL(Order_Form!$D:$D,1+($D60))),(VLOOKUP(SMALL(Order_Form!$D:$D,1+($D60)),Order_Form!$C:$Q,9,FALSE)),"")</f>
        <v/>
      </c>
      <c r="N60" s="18" t="str">
        <f>IF(ISNUMBER(SMALL(Order_Form!$D:$D,1+($D60))),(VLOOKUP(SMALL(Order_Form!$D:$D,1+($D60)),Order_Form!$C:$Q,10,FALSE)),"")</f>
        <v/>
      </c>
      <c r="O60" s="18" t="str">
        <f>IF(ISNUMBER(SMALL(Order_Form!$D:$D,1+($D60))),(VLOOKUP(SMALL(Order_Form!$D:$D,1+($D60)),Order_Form!$C:$Q,11,FALSE)),"")</f>
        <v/>
      </c>
      <c r="P60" s="18" t="str">
        <f>IF(ISNUMBER(SMALL(Order_Form!$D:$D,1+($D60))),(VLOOKUP(SMALL(Order_Form!$D:$D,1+($D60)),Order_Form!$C:$Q,12,FALSE)),"")</f>
        <v/>
      </c>
      <c r="Q60" s="18" t="str">
        <f>IF(ISNUMBER(SMALL(Order_Form!$D:$D,1+($D60))),(VLOOKUP(SMALL(Order_Form!$D:$D,1+($D60)),Order_Form!$C:$Q,13,FALSE)),"")</f>
        <v/>
      </c>
      <c r="R60" s="18" t="str">
        <f>IF(ISNUMBER(SMALL(Order_Form!$D:$D,1+($D60))),(VLOOKUP(SMALL(Order_Form!$D:$D,1+($D60)),Order_Form!$C:$Q,14,FALSE)),"")</f>
        <v/>
      </c>
      <c r="S60" s="126" t="str">
        <f>IF(ISNUMBER(SMALL(Order_Form!$D:$D,1+($D60))),(VLOOKUP(SMALL(Order_Form!$D:$D,1+($D60)),Order_Form!$C:$Q,15,FALSE)),"")</f>
        <v/>
      </c>
      <c r="U60" s="2">
        <f t="shared" si="2"/>
        <v>0</v>
      </c>
      <c r="V60" s="2">
        <f t="shared" si="3"/>
        <v>0</v>
      </c>
      <c r="W60" s="2" t="str">
        <f t="shared" si="4"/>
        <v/>
      </c>
      <c r="X60" s="2">
        <f t="shared" si="5"/>
        <v>0</v>
      </c>
    </row>
    <row r="61" spans="2:24" ht="22.9" customHeight="1" x14ac:dyDescent="0.25">
      <c r="B61" s="2">
        <f t="shared" si="6"/>
        <v>0</v>
      </c>
      <c r="C61" s="2" t="str">
        <f t="shared" si="8"/>
        <v/>
      </c>
      <c r="D61" s="2">
        <v>40</v>
      </c>
      <c r="E61" s="2" t="str">
        <f>IF(ISNUMBER(SMALL(Order_Form!$D:$D,1+($D61))),(VLOOKUP(SMALL(Order_Form!$D:$D,1+($D61)),Order_Form!$C:$Q,3,FALSE)),"")</f>
        <v/>
      </c>
      <c r="F61" s="18" t="str">
        <f>IF(ISNUMBER(SMALL(Order_Form!$D:$D,1+($D61))),(VLOOKUP(SMALL(Order_Form!$D:$D,1+($D61)),Order_Form!$C:$Q,4,FALSE)),"")</f>
        <v/>
      </c>
      <c r="G61" s="18" t="str">
        <f>IF(ISNUMBER(SMALL(Order_Form!$D:$D,1+($D61))),(VLOOKUP(SMALL(Order_Form!$D:$D,1+($D61)),Order_Form!$C:$Q,5,FALSE)),"")</f>
        <v/>
      </c>
      <c r="H61" s="18" t="str">
        <f>IF(ISNUMBER(SMALL(Order_Form!$D:$D,1+($D61))),(VLOOKUP(SMALL(Order_Form!$D:$D,1+($D61)),Order_Form!$C:$Q,6,FALSE)),"")</f>
        <v/>
      </c>
      <c r="I61" s="15" t="str">
        <f>IF(ISNUMBER(SMALL(Order_Form!$D:$D,1+($D61))),(VLOOKUP(SMALL(Order_Form!$D:$D,1+($D61)),Order_Form!$C:$Q,7,FALSE)),"")</f>
        <v/>
      </c>
      <c r="J61" s="2"/>
      <c r="K61" s="2"/>
      <c r="L61" s="18" t="str">
        <f>IF(ISNUMBER(SMALL(Order_Form!$D:$D,1+($D61))),(VLOOKUP(SMALL(Order_Form!$D:$D,1+($D61)),Order_Form!$C:$Q,8,FALSE)),"")</f>
        <v/>
      </c>
      <c r="M61" s="18" t="str">
        <f>IF(ISNUMBER(SMALL(Order_Form!$D:$D,1+($D61))),(VLOOKUP(SMALL(Order_Form!$D:$D,1+($D61)),Order_Form!$C:$Q,9,FALSE)),"")</f>
        <v/>
      </c>
      <c r="N61" s="18" t="str">
        <f>IF(ISNUMBER(SMALL(Order_Form!$D:$D,1+($D61))),(VLOOKUP(SMALL(Order_Form!$D:$D,1+($D61)),Order_Form!$C:$Q,10,FALSE)),"")</f>
        <v/>
      </c>
      <c r="O61" s="18" t="str">
        <f>IF(ISNUMBER(SMALL(Order_Form!$D:$D,1+($D61))),(VLOOKUP(SMALL(Order_Form!$D:$D,1+($D61)),Order_Form!$C:$Q,11,FALSE)),"")</f>
        <v/>
      </c>
      <c r="P61" s="18" t="str">
        <f>IF(ISNUMBER(SMALL(Order_Form!$D:$D,1+($D61))),(VLOOKUP(SMALL(Order_Form!$D:$D,1+($D61)),Order_Form!$C:$Q,12,FALSE)),"")</f>
        <v/>
      </c>
      <c r="Q61" s="18" t="str">
        <f>IF(ISNUMBER(SMALL(Order_Form!$D:$D,1+($D61))),(VLOOKUP(SMALL(Order_Form!$D:$D,1+($D61)),Order_Form!$C:$Q,13,FALSE)),"")</f>
        <v/>
      </c>
      <c r="R61" s="18" t="str">
        <f>IF(ISNUMBER(SMALL(Order_Form!$D:$D,1+($D61))),(VLOOKUP(SMALL(Order_Form!$D:$D,1+($D61)),Order_Form!$C:$Q,14,FALSE)),"")</f>
        <v/>
      </c>
      <c r="S61" s="126" t="str">
        <f>IF(ISNUMBER(SMALL(Order_Form!$D:$D,1+($D61))),(VLOOKUP(SMALL(Order_Form!$D:$D,1+($D61)),Order_Form!$C:$Q,15,FALSE)),"")</f>
        <v/>
      </c>
      <c r="U61" s="2">
        <f t="shared" si="2"/>
        <v>0</v>
      </c>
      <c r="V61" s="2">
        <f t="shared" si="3"/>
        <v>0</v>
      </c>
      <c r="W61" s="2" t="str">
        <f t="shared" si="4"/>
        <v/>
      </c>
      <c r="X61" s="2">
        <f t="shared" si="5"/>
        <v>0</v>
      </c>
    </row>
    <row r="62" spans="2:24" ht="22.9" customHeight="1" x14ac:dyDescent="0.25">
      <c r="B62" s="2">
        <f t="shared" si="6"/>
        <v>0</v>
      </c>
      <c r="C62" s="2" t="str">
        <f t="shared" si="8"/>
        <v/>
      </c>
      <c r="D62" s="2">
        <v>41</v>
      </c>
      <c r="E62" s="2" t="str">
        <f>IF(ISNUMBER(SMALL(Order_Form!$D:$D,1+($D62))),(VLOOKUP(SMALL(Order_Form!$D:$D,1+($D62)),Order_Form!$C:$Q,3,FALSE)),"")</f>
        <v/>
      </c>
      <c r="F62" s="18" t="str">
        <f>IF(ISNUMBER(SMALL(Order_Form!$D:$D,1+($D62))),(VLOOKUP(SMALL(Order_Form!$D:$D,1+($D62)),Order_Form!$C:$Q,4,FALSE)),"")</f>
        <v/>
      </c>
      <c r="G62" s="18" t="str">
        <f>IF(ISNUMBER(SMALL(Order_Form!$D:$D,1+($D62))),(VLOOKUP(SMALL(Order_Form!$D:$D,1+($D62)),Order_Form!$C:$Q,5,FALSE)),"")</f>
        <v/>
      </c>
      <c r="H62" s="18" t="str">
        <f>IF(ISNUMBER(SMALL(Order_Form!$D:$D,1+($D62))),(VLOOKUP(SMALL(Order_Form!$D:$D,1+($D62)),Order_Form!$C:$Q,6,FALSE)),"")</f>
        <v/>
      </c>
      <c r="I62" s="15" t="str">
        <f>IF(ISNUMBER(SMALL(Order_Form!$D:$D,1+($D62))),(VLOOKUP(SMALL(Order_Form!$D:$D,1+($D62)),Order_Form!$C:$Q,7,FALSE)),"")</f>
        <v/>
      </c>
      <c r="J62" s="2"/>
      <c r="K62" s="2"/>
      <c r="L62" s="18" t="str">
        <f>IF(ISNUMBER(SMALL(Order_Form!$D:$D,1+($D62))),(VLOOKUP(SMALL(Order_Form!$D:$D,1+($D62)),Order_Form!$C:$Q,8,FALSE)),"")</f>
        <v/>
      </c>
      <c r="M62" s="18" t="str">
        <f>IF(ISNUMBER(SMALL(Order_Form!$D:$D,1+($D62))),(VLOOKUP(SMALL(Order_Form!$D:$D,1+($D62)),Order_Form!$C:$Q,9,FALSE)),"")</f>
        <v/>
      </c>
      <c r="N62" s="18" t="str">
        <f>IF(ISNUMBER(SMALL(Order_Form!$D:$D,1+($D62))),(VLOOKUP(SMALL(Order_Form!$D:$D,1+($D62)),Order_Form!$C:$Q,10,FALSE)),"")</f>
        <v/>
      </c>
      <c r="O62" s="18" t="str">
        <f>IF(ISNUMBER(SMALL(Order_Form!$D:$D,1+($D62))),(VLOOKUP(SMALL(Order_Form!$D:$D,1+($D62)),Order_Form!$C:$Q,11,FALSE)),"")</f>
        <v/>
      </c>
      <c r="P62" s="18" t="str">
        <f>IF(ISNUMBER(SMALL(Order_Form!$D:$D,1+($D62))),(VLOOKUP(SMALL(Order_Form!$D:$D,1+($D62)),Order_Form!$C:$Q,12,FALSE)),"")</f>
        <v/>
      </c>
      <c r="Q62" s="18" t="str">
        <f>IF(ISNUMBER(SMALL(Order_Form!$D:$D,1+($D62))),(VLOOKUP(SMALL(Order_Form!$D:$D,1+($D62)),Order_Form!$C:$Q,13,FALSE)),"")</f>
        <v/>
      </c>
      <c r="R62" s="18" t="str">
        <f>IF(ISNUMBER(SMALL(Order_Form!$D:$D,1+($D62))),(VLOOKUP(SMALL(Order_Form!$D:$D,1+($D62)),Order_Form!$C:$Q,14,FALSE)),"")</f>
        <v/>
      </c>
      <c r="S62" s="126" t="str">
        <f>IF(ISNUMBER(SMALL(Order_Form!$D:$D,1+($D62))),(VLOOKUP(SMALL(Order_Form!$D:$D,1+($D62)),Order_Form!$C:$Q,15,FALSE)),"")</f>
        <v/>
      </c>
      <c r="U62" s="2">
        <f t="shared" si="2"/>
        <v>0</v>
      </c>
      <c r="V62" s="2">
        <f t="shared" si="3"/>
        <v>0</v>
      </c>
      <c r="W62" s="2" t="str">
        <f t="shared" si="4"/>
        <v/>
      </c>
      <c r="X62" s="2">
        <f t="shared" si="5"/>
        <v>0</v>
      </c>
    </row>
    <row r="63" spans="2:24" ht="22.9" customHeight="1" x14ac:dyDescent="0.25">
      <c r="B63" s="2">
        <f t="shared" si="6"/>
        <v>0</v>
      </c>
      <c r="C63" s="2" t="str">
        <f t="shared" si="8"/>
        <v/>
      </c>
      <c r="D63" s="2">
        <v>42</v>
      </c>
      <c r="E63" s="2" t="str">
        <f>IF(ISNUMBER(SMALL(Order_Form!$D:$D,1+($D63))),(VLOOKUP(SMALL(Order_Form!$D:$D,1+($D63)),Order_Form!$C:$Q,3,FALSE)),"")</f>
        <v/>
      </c>
      <c r="F63" s="18" t="str">
        <f>IF(ISNUMBER(SMALL(Order_Form!$D:$D,1+($D63))),(VLOOKUP(SMALL(Order_Form!$D:$D,1+($D63)),Order_Form!$C:$Q,4,FALSE)),"")</f>
        <v/>
      </c>
      <c r="G63" s="18" t="str">
        <f>IF(ISNUMBER(SMALL(Order_Form!$D:$D,1+($D63))),(VLOOKUP(SMALL(Order_Form!$D:$D,1+($D63)),Order_Form!$C:$Q,5,FALSE)),"")</f>
        <v/>
      </c>
      <c r="H63" s="18" t="str">
        <f>IF(ISNUMBER(SMALL(Order_Form!$D:$D,1+($D63))),(VLOOKUP(SMALL(Order_Form!$D:$D,1+($D63)),Order_Form!$C:$Q,6,FALSE)),"")</f>
        <v/>
      </c>
      <c r="I63" s="15" t="str">
        <f>IF(ISNUMBER(SMALL(Order_Form!$D:$D,1+($D63))),(VLOOKUP(SMALL(Order_Form!$D:$D,1+($D63)),Order_Form!$C:$Q,7,FALSE)),"")</f>
        <v/>
      </c>
      <c r="J63" s="2"/>
      <c r="K63" s="2"/>
      <c r="L63" s="18" t="str">
        <f>IF(ISNUMBER(SMALL(Order_Form!$D:$D,1+($D63))),(VLOOKUP(SMALL(Order_Form!$D:$D,1+($D63)),Order_Form!$C:$Q,8,FALSE)),"")</f>
        <v/>
      </c>
      <c r="M63" s="18" t="str">
        <f>IF(ISNUMBER(SMALL(Order_Form!$D:$D,1+($D63))),(VLOOKUP(SMALL(Order_Form!$D:$D,1+($D63)),Order_Form!$C:$Q,9,FALSE)),"")</f>
        <v/>
      </c>
      <c r="N63" s="18" t="str">
        <f>IF(ISNUMBER(SMALL(Order_Form!$D:$D,1+($D63))),(VLOOKUP(SMALL(Order_Form!$D:$D,1+($D63)),Order_Form!$C:$Q,10,FALSE)),"")</f>
        <v/>
      </c>
      <c r="O63" s="18" t="str">
        <f>IF(ISNUMBER(SMALL(Order_Form!$D:$D,1+($D63))),(VLOOKUP(SMALL(Order_Form!$D:$D,1+($D63)),Order_Form!$C:$Q,11,FALSE)),"")</f>
        <v/>
      </c>
      <c r="P63" s="18" t="str">
        <f>IF(ISNUMBER(SMALL(Order_Form!$D:$D,1+($D63))),(VLOOKUP(SMALL(Order_Form!$D:$D,1+($D63)),Order_Form!$C:$Q,12,FALSE)),"")</f>
        <v/>
      </c>
      <c r="Q63" s="18" t="str">
        <f>IF(ISNUMBER(SMALL(Order_Form!$D:$D,1+($D63))),(VLOOKUP(SMALL(Order_Form!$D:$D,1+($D63)),Order_Form!$C:$Q,13,FALSE)),"")</f>
        <v/>
      </c>
      <c r="R63" s="18" t="str">
        <f>IF(ISNUMBER(SMALL(Order_Form!$D:$D,1+($D63))),(VLOOKUP(SMALL(Order_Form!$D:$D,1+($D63)),Order_Form!$C:$Q,14,FALSE)),"")</f>
        <v/>
      </c>
      <c r="S63" s="126" t="str">
        <f>IF(ISNUMBER(SMALL(Order_Form!$D:$D,1+($D63))),(VLOOKUP(SMALL(Order_Form!$D:$D,1+($D63)),Order_Form!$C:$Q,15,FALSE)),"")</f>
        <v/>
      </c>
      <c r="U63" s="2">
        <f t="shared" si="2"/>
        <v>0</v>
      </c>
      <c r="V63" s="2">
        <f t="shared" si="3"/>
        <v>0</v>
      </c>
      <c r="W63" s="2" t="str">
        <f t="shared" si="4"/>
        <v/>
      </c>
      <c r="X63" s="2">
        <f t="shared" si="5"/>
        <v>0</v>
      </c>
    </row>
    <row r="64" spans="2:24" ht="22.9" customHeight="1" x14ac:dyDescent="0.25">
      <c r="B64" s="2">
        <f t="shared" si="6"/>
        <v>0</v>
      </c>
      <c r="C64" s="2" t="str">
        <f t="shared" si="8"/>
        <v/>
      </c>
      <c r="D64" s="2">
        <v>43</v>
      </c>
      <c r="E64" s="2" t="str">
        <f>IF(ISNUMBER(SMALL(Order_Form!$D:$D,1+($D64))),(VLOOKUP(SMALL(Order_Form!$D:$D,1+($D64)),Order_Form!$C:$Q,3,FALSE)),"")</f>
        <v/>
      </c>
      <c r="F64" s="18" t="str">
        <f>IF(ISNUMBER(SMALL(Order_Form!$D:$D,1+($D64))),(VLOOKUP(SMALL(Order_Form!$D:$D,1+($D64)),Order_Form!$C:$Q,4,FALSE)),"")</f>
        <v/>
      </c>
      <c r="G64" s="18" t="str">
        <f>IF(ISNUMBER(SMALL(Order_Form!$D:$D,1+($D64))),(VLOOKUP(SMALL(Order_Form!$D:$D,1+($D64)),Order_Form!$C:$Q,5,FALSE)),"")</f>
        <v/>
      </c>
      <c r="H64" s="18" t="str">
        <f>IF(ISNUMBER(SMALL(Order_Form!$D:$D,1+($D64))),(VLOOKUP(SMALL(Order_Form!$D:$D,1+($D64)),Order_Form!$C:$Q,6,FALSE)),"")</f>
        <v/>
      </c>
      <c r="I64" s="15" t="str">
        <f>IF(ISNUMBER(SMALL(Order_Form!$D:$D,1+($D64))),(VLOOKUP(SMALL(Order_Form!$D:$D,1+($D64)),Order_Form!$C:$Q,7,FALSE)),"")</f>
        <v/>
      </c>
      <c r="J64" s="2"/>
      <c r="K64" s="2"/>
      <c r="L64" s="18" t="str">
        <f>IF(ISNUMBER(SMALL(Order_Form!$D:$D,1+($D64))),(VLOOKUP(SMALL(Order_Form!$D:$D,1+($D64)),Order_Form!$C:$Q,8,FALSE)),"")</f>
        <v/>
      </c>
      <c r="M64" s="18" t="str">
        <f>IF(ISNUMBER(SMALL(Order_Form!$D:$D,1+($D64))),(VLOOKUP(SMALL(Order_Form!$D:$D,1+($D64)),Order_Form!$C:$Q,9,FALSE)),"")</f>
        <v/>
      </c>
      <c r="N64" s="18" t="str">
        <f>IF(ISNUMBER(SMALL(Order_Form!$D:$D,1+($D64))),(VLOOKUP(SMALL(Order_Form!$D:$D,1+($D64)),Order_Form!$C:$Q,10,FALSE)),"")</f>
        <v/>
      </c>
      <c r="O64" s="18" t="str">
        <f>IF(ISNUMBER(SMALL(Order_Form!$D:$D,1+($D64))),(VLOOKUP(SMALL(Order_Form!$D:$D,1+($D64)),Order_Form!$C:$Q,11,FALSE)),"")</f>
        <v/>
      </c>
      <c r="P64" s="18" t="str">
        <f>IF(ISNUMBER(SMALL(Order_Form!$D:$D,1+($D64))),(VLOOKUP(SMALL(Order_Form!$D:$D,1+($D64)),Order_Form!$C:$Q,12,FALSE)),"")</f>
        <v/>
      </c>
      <c r="Q64" s="18" t="str">
        <f>IF(ISNUMBER(SMALL(Order_Form!$D:$D,1+($D64))),(VLOOKUP(SMALL(Order_Form!$D:$D,1+($D64)),Order_Form!$C:$Q,13,FALSE)),"")</f>
        <v/>
      </c>
      <c r="R64" s="18" t="str">
        <f>IF(ISNUMBER(SMALL(Order_Form!$D:$D,1+($D64))),(VLOOKUP(SMALL(Order_Form!$D:$D,1+($D64)),Order_Form!$C:$Q,14,FALSE)),"")</f>
        <v/>
      </c>
      <c r="S64" s="126" t="str">
        <f>IF(ISNUMBER(SMALL(Order_Form!$D:$D,1+($D64))),(VLOOKUP(SMALL(Order_Form!$D:$D,1+($D64)),Order_Form!$C:$Q,15,FALSE)),"")</f>
        <v/>
      </c>
      <c r="U64" s="2">
        <f t="shared" si="2"/>
        <v>0</v>
      </c>
      <c r="V64" s="2">
        <f t="shared" si="3"/>
        <v>0</v>
      </c>
      <c r="W64" s="2" t="str">
        <f t="shared" si="4"/>
        <v/>
      </c>
      <c r="X64" s="2">
        <f t="shared" si="5"/>
        <v>0</v>
      </c>
    </row>
    <row r="65" spans="2:24" ht="22.9" customHeight="1" x14ac:dyDescent="0.25">
      <c r="B65" s="2">
        <f t="shared" si="6"/>
        <v>0</v>
      </c>
      <c r="C65" s="2" t="str">
        <f t="shared" si="8"/>
        <v/>
      </c>
      <c r="D65" s="2">
        <v>44</v>
      </c>
      <c r="E65" s="2" t="str">
        <f>IF(ISNUMBER(SMALL(Order_Form!$D:$D,1+($D65))),(VLOOKUP(SMALL(Order_Form!$D:$D,1+($D65)),Order_Form!$C:$Q,3,FALSE)),"")</f>
        <v/>
      </c>
      <c r="F65" s="18" t="str">
        <f>IF(ISNUMBER(SMALL(Order_Form!$D:$D,1+($D65))),(VLOOKUP(SMALL(Order_Form!$D:$D,1+($D65)),Order_Form!$C:$Q,4,FALSE)),"")</f>
        <v/>
      </c>
      <c r="G65" s="18" t="str">
        <f>IF(ISNUMBER(SMALL(Order_Form!$D:$D,1+($D65))),(VLOOKUP(SMALL(Order_Form!$D:$D,1+($D65)),Order_Form!$C:$Q,5,FALSE)),"")</f>
        <v/>
      </c>
      <c r="H65" s="18" t="str">
        <f>IF(ISNUMBER(SMALL(Order_Form!$D:$D,1+($D65))),(VLOOKUP(SMALL(Order_Form!$D:$D,1+($D65)),Order_Form!$C:$Q,6,FALSE)),"")</f>
        <v/>
      </c>
      <c r="I65" s="15" t="str">
        <f>IF(ISNUMBER(SMALL(Order_Form!$D:$D,1+($D65))),(VLOOKUP(SMALL(Order_Form!$D:$D,1+($D65)),Order_Form!$C:$Q,7,FALSE)),"")</f>
        <v/>
      </c>
      <c r="J65" s="2"/>
      <c r="K65" s="2"/>
      <c r="L65" s="18" t="str">
        <f>IF(ISNUMBER(SMALL(Order_Form!$D:$D,1+($D65))),(VLOOKUP(SMALL(Order_Form!$D:$D,1+($D65)),Order_Form!$C:$Q,8,FALSE)),"")</f>
        <v/>
      </c>
      <c r="M65" s="18" t="str">
        <f>IF(ISNUMBER(SMALL(Order_Form!$D:$D,1+($D65))),(VLOOKUP(SMALL(Order_Form!$D:$D,1+($D65)),Order_Form!$C:$Q,9,FALSE)),"")</f>
        <v/>
      </c>
      <c r="N65" s="18" t="str">
        <f>IF(ISNUMBER(SMALL(Order_Form!$D:$D,1+($D65))),(VLOOKUP(SMALL(Order_Form!$D:$D,1+($D65)),Order_Form!$C:$Q,10,FALSE)),"")</f>
        <v/>
      </c>
      <c r="O65" s="18" t="str">
        <f>IF(ISNUMBER(SMALL(Order_Form!$D:$D,1+($D65))),(VLOOKUP(SMALL(Order_Form!$D:$D,1+($D65)),Order_Form!$C:$Q,11,FALSE)),"")</f>
        <v/>
      </c>
      <c r="P65" s="18" t="str">
        <f>IF(ISNUMBER(SMALL(Order_Form!$D:$D,1+($D65))),(VLOOKUP(SMALL(Order_Form!$D:$D,1+($D65)),Order_Form!$C:$Q,12,FALSE)),"")</f>
        <v/>
      </c>
      <c r="Q65" s="18" t="str">
        <f>IF(ISNUMBER(SMALL(Order_Form!$D:$D,1+($D65))),(VLOOKUP(SMALL(Order_Form!$D:$D,1+($D65)),Order_Form!$C:$Q,13,FALSE)),"")</f>
        <v/>
      </c>
      <c r="R65" s="18" t="str">
        <f>IF(ISNUMBER(SMALL(Order_Form!$D:$D,1+($D65))),(VLOOKUP(SMALL(Order_Form!$D:$D,1+($D65)),Order_Form!$C:$Q,14,FALSE)),"")</f>
        <v/>
      </c>
      <c r="S65" s="126" t="str">
        <f>IF(ISNUMBER(SMALL(Order_Form!$D:$D,1+($D65))),(VLOOKUP(SMALL(Order_Form!$D:$D,1+($D65)),Order_Form!$C:$Q,15,FALSE)),"")</f>
        <v/>
      </c>
      <c r="U65" s="2">
        <f t="shared" si="2"/>
        <v>0</v>
      </c>
      <c r="V65" s="2">
        <f t="shared" si="3"/>
        <v>0</v>
      </c>
      <c r="W65" s="2" t="str">
        <f t="shared" si="4"/>
        <v/>
      </c>
      <c r="X65" s="2">
        <f t="shared" si="5"/>
        <v>0</v>
      </c>
    </row>
    <row r="66" spans="2:24" ht="22.9" customHeight="1" x14ac:dyDescent="0.25">
      <c r="B66" s="2">
        <f t="shared" si="6"/>
        <v>0</v>
      </c>
      <c r="C66" s="2" t="str">
        <f t="shared" si="8"/>
        <v/>
      </c>
      <c r="D66" s="2">
        <v>45</v>
      </c>
      <c r="E66" s="2" t="str">
        <f>IF(ISNUMBER(SMALL(Order_Form!$D:$D,1+($D66))),(VLOOKUP(SMALL(Order_Form!$D:$D,1+($D66)),Order_Form!$C:$Q,3,FALSE)),"")</f>
        <v/>
      </c>
      <c r="F66" s="18" t="str">
        <f>IF(ISNUMBER(SMALL(Order_Form!$D:$D,1+($D66))),(VLOOKUP(SMALL(Order_Form!$D:$D,1+($D66)),Order_Form!$C:$Q,4,FALSE)),"")</f>
        <v/>
      </c>
      <c r="G66" s="18" t="str">
        <f>IF(ISNUMBER(SMALL(Order_Form!$D:$D,1+($D66))),(VLOOKUP(SMALL(Order_Form!$D:$D,1+($D66)),Order_Form!$C:$Q,5,FALSE)),"")</f>
        <v/>
      </c>
      <c r="H66" s="18" t="str">
        <f>IF(ISNUMBER(SMALL(Order_Form!$D:$D,1+($D66))),(VLOOKUP(SMALL(Order_Form!$D:$D,1+($D66)),Order_Form!$C:$Q,6,FALSE)),"")</f>
        <v/>
      </c>
      <c r="I66" s="15" t="str">
        <f>IF(ISNUMBER(SMALL(Order_Form!$D:$D,1+($D66))),(VLOOKUP(SMALL(Order_Form!$D:$D,1+($D66)),Order_Form!$C:$Q,7,FALSE)),"")</f>
        <v/>
      </c>
      <c r="J66" s="2"/>
      <c r="K66" s="2"/>
      <c r="L66" s="18" t="str">
        <f>IF(ISNUMBER(SMALL(Order_Form!$D:$D,1+($D66))),(VLOOKUP(SMALL(Order_Form!$D:$D,1+($D66)),Order_Form!$C:$Q,8,FALSE)),"")</f>
        <v/>
      </c>
      <c r="M66" s="18" t="str">
        <f>IF(ISNUMBER(SMALL(Order_Form!$D:$D,1+($D66))),(VLOOKUP(SMALL(Order_Form!$D:$D,1+($D66)),Order_Form!$C:$Q,9,FALSE)),"")</f>
        <v/>
      </c>
      <c r="N66" s="18" t="str">
        <f>IF(ISNUMBER(SMALL(Order_Form!$D:$D,1+($D66))),(VLOOKUP(SMALL(Order_Form!$D:$D,1+($D66)),Order_Form!$C:$Q,10,FALSE)),"")</f>
        <v/>
      </c>
      <c r="O66" s="18" t="str">
        <f>IF(ISNUMBER(SMALL(Order_Form!$D:$D,1+($D66))),(VLOOKUP(SMALL(Order_Form!$D:$D,1+($D66)),Order_Form!$C:$Q,11,FALSE)),"")</f>
        <v/>
      </c>
      <c r="P66" s="18" t="str">
        <f>IF(ISNUMBER(SMALL(Order_Form!$D:$D,1+($D66))),(VLOOKUP(SMALL(Order_Form!$D:$D,1+($D66)),Order_Form!$C:$Q,12,FALSE)),"")</f>
        <v/>
      </c>
      <c r="Q66" s="18" t="str">
        <f>IF(ISNUMBER(SMALL(Order_Form!$D:$D,1+($D66))),(VLOOKUP(SMALL(Order_Form!$D:$D,1+($D66)),Order_Form!$C:$Q,13,FALSE)),"")</f>
        <v/>
      </c>
      <c r="R66" s="18" t="str">
        <f>IF(ISNUMBER(SMALL(Order_Form!$D:$D,1+($D66))),(VLOOKUP(SMALL(Order_Form!$D:$D,1+($D66)),Order_Form!$C:$Q,14,FALSE)),"")</f>
        <v/>
      </c>
      <c r="S66" s="126" t="str">
        <f>IF(ISNUMBER(SMALL(Order_Form!$D:$D,1+($D66))),(VLOOKUP(SMALL(Order_Form!$D:$D,1+($D66)),Order_Form!$C:$Q,15,FALSE)),"")</f>
        <v/>
      </c>
      <c r="U66" s="2">
        <f t="shared" si="2"/>
        <v>0</v>
      </c>
      <c r="V66" s="2">
        <f t="shared" si="3"/>
        <v>0</v>
      </c>
      <c r="W66" s="2" t="str">
        <f t="shared" si="4"/>
        <v/>
      </c>
      <c r="X66" s="2">
        <f t="shared" si="5"/>
        <v>0</v>
      </c>
    </row>
    <row r="67" spans="2:24" ht="22.9" customHeight="1" x14ac:dyDescent="0.25">
      <c r="B67" s="2">
        <f t="shared" si="6"/>
        <v>0</v>
      </c>
      <c r="C67" s="2" t="str">
        <f t="shared" si="8"/>
        <v/>
      </c>
      <c r="D67" s="2">
        <v>46</v>
      </c>
      <c r="E67" s="2" t="str">
        <f>IF(ISNUMBER(SMALL(Order_Form!$D:$D,1+($D67))),(VLOOKUP(SMALL(Order_Form!$D:$D,1+($D67)),Order_Form!$C:$Q,3,FALSE)),"")</f>
        <v/>
      </c>
      <c r="F67" s="18" t="str">
        <f>IF(ISNUMBER(SMALL(Order_Form!$D:$D,1+($D67))),(VLOOKUP(SMALL(Order_Form!$D:$D,1+($D67)),Order_Form!$C:$Q,4,FALSE)),"")</f>
        <v/>
      </c>
      <c r="G67" s="18" t="str">
        <f>IF(ISNUMBER(SMALL(Order_Form!$D:$D,1+($D67))),(VLOOKUP(SMALL(Order_Form!$D:$D,1+($D67)),Order_Form!$C:$Q,5,FALSE)),"")</f>
        <v/>
      </c>
      <c r="H67" s="18" t="str">
        <f>IF(ISNUMBER(SMALL(Order_Form!$D:$D,1+($D67))),(VLOOKUP(SMALL(Order_Form!$D:$D,1+($D67)),Order_Form!$C:$Q,6,FALSE)),"")</f>
        <v/>
      </c>
      <c r="I67" s="15" t="str">
        <f>IF(ISNUMBER(SMALL(Order_Form!$D:$D,1+($D67))),(VLOOKUP(SMALL(Order_Form!$D:$D,1+($D67)),Order_Form!$C:$Q,7,FALSE)),"")</f>
        <v/>
      </c>
      <c r="J67" s="2"/>
      <c r="K67" s="2"/>
      <c r="L67" s="18" t="str">
        <f>IF(ISNUMBER(SMALL(Order_Form!$D:$D,1+($D67))),(VLOOKUP(SMALL(Order_Form!$D:$D,1+($D67)),Order_Form!$C:$Q,8,FALSE)),"")</f>
        <v/>
      </c>
      <c r="M67" s="18" t="str">
        <f>IF(ISNUMBER(SMALL(Order_Form!$D:$D,1+($D67))),(VLOOKUP(SMALL(Order_Form!$D:$D,1+($D67)),Order_Form!$C:$Q,9,FALSE)),"")</f>
        <v/>
      </c>
      <c r="N67" s="18" t="str">
        <f>IF(ISNUMBER(SMALL(Order_Form!$D:$D,1+($D67))),(VLOOKUP(SMALL(Order_Form!$D:$D,1+($D67)),Order_Form!$C:$Q,10,FALSE)),"")</f>
        <v/>
      </c>
      <c r="O67" s="18" t="str">
        <f>IF(ISNUMBER(SMALL(Order_Form!$D:$D,1+($D67))),(VLOOKUP(SMALL(Order_Form!$D:$D,1+($D67)),Order_Form!$C:$Q,11,FALSE)),"")</f>
        <v/>
      </c>
      <c r="P67" s="18" t="str">
        <f>IF(ISNUMBER(SMALL(Order_Form!$D:$D,1+($D67))),(VLOOKUP(SMALL(Order_Form!$D:$D,1+($D67)),Order_Form!$C:$Q,12,FALSE)),"")</f>
        <v/>
      </c>
      <c r="Q67" s="18" t="str">
        <f>IF(ISNUMBER(SMALL(Order_Form!$D:$D,1+($D67))),(VLOOKUP(SMALL(Order_Form!$D:$D,1+($D67)),Order_Form!$C:$Q,13,FALSE)),"")</f>
        <v/>
      </c>
      <c r="R67" s="18" t="str">
        <f>IF(ISNUMBER(SMALL(Order_Form!$D:$D,1+($D67))),(VLOOKUP(SMALL(Order_Form!$D:$D,1+($D67)),Order_Form!$C:$Q,14,FALSE)),"")</f>
        <v/>
      </c>
      <c r="S67" s="126" t="str">
        <f>IF(ISNUMBER(SMALL(Order_Form!$D:$D,1+($D67))),(VLOOKUP(SMALL(Order_Form!$D:$D,1+($D67)),Order_Form!$C:$Q,15,FALSE)),"")</f>
        <v/>
      </c>
      <c r="U67" s="2">
        <f t="shared" si="2"/>
        <v>0</v>
      </c>
      <c r="V67" s="2">
        <f t="shared" si="3"/>
        <v>0</v>
      </c>
      <c r="W67" s="2" t="str">
        <f t="shared" si="4"/>
        <v/>
      </c>
      <c r="X67" s="2">
        <f t="shared" si="5"/>
        <v>0</v>
      </c>
    </row>
    <row r="68" spans="2:24" ht="22.9" customHeight="1" x14ac:dyDescent="0.25">
      <c r="B68" s="2">
        <f t="shared" si="6"/>
        <v>0</v>
      </c>
      <c r="C68" s="2" t="str">
        <f t="shared" si="8"/>
        <v/>
      </c>
      <c r="D68" s="2">
        <v>47</v>
      </c>
      <c r="E68" s="2" t="str">
        <f>IF(ISNUMBER(SMALL(Order_Form!$D:$D,1+($D68))),(VLOOKUP(SMALL(Order_Form!$D:$D,1+($D68)),Order_Form!$C:$Q,3,FALSE)),"")</f>
        <v/>
      </c>
      <c r="F68" s="18" t="str">
        <f>IF(ISNUMBER(SMALL(Order_Form!$D:$D,1+($D68))),(VLOOKUP(SMALL(Order_Form!$D:$D,1+($D68)),Order_Form!$C:$Q,4,FALSE)),"")</f>
        <v/>
      </c>
      <c r="G68" s="18" t="str">
        <f>IF(ISNUMBER(SMALL(Order_Form!$D:$D,1+($D68))),(VLOOKUP(SMALL(Order_Form!$D:$D,1+($D68)),Order_Form!$C:$Q,5,FALSE)),"")</f>
        <v/>
      </c>
      <c r="H68" s="18" t="str">
        <f>IF(ISNUMBER(SMALL(Order_Form!$D:$D,1+($D68))),(VLOOKUP(SMALL(Order_Form!$D:$D,1+($D68)),Order_Form!$C:$Q,6,FALSE)),"")</f>
        <v/>
      </c>
      <c r="I68" s="15" t="str">
        <f>IF(ISNUMBER(SMALL(Order_Form!$D:$D,1+($D68))),(VLOOKUP(SMALL(Order_Form!$D:$D,1+($D68)),Order_Form!$C:$Q,7,FALSE)),"")</f>
        <v/>
      </c>
      <c r="J68" s="2"/>
      <c r="K68" s="2"/>
      <c r="L68" s="18" t="str">
        <f>IF(ISNUMBER(SMALL(Order_Form!$D:$D,1+($D68))),(VLOOKUP(SMALL(Order_Form!$D:$D,1+($D68)),Order_Form!$C:$Q,8,FALSE)),"")</f>
        <v/>
      </c>
      <c r="M68" s="18" t="str">
        <f>IF(ISNUMBER(SMALL(Order_Form!$D:$D,1+($D68))),(VLOOKUP(SMALL(Order_Form!$D:$D,1+($D68)),Order_Form!$C:$Q,9,FALSE)),"")</f>
        <v/>
      </c>
      <c r="N68" s="18" t="str">
        <f>IF(ISNUMBER(SMALL(Order_Form!$D:$D,1+($D68))),(VLOOKUP(SMALL(Order_Form!$D:$D,1+($D68)),Order_Form!$C:$Q,10,FALSE)),"")</f>
        <v/>
      </c>
      <c r="O68" s="18" t="str">
        <f>IF(ISNUMBER(SMALL(Order_Form!$D:$D,1+($D68))),(VLOOKUP(SMALL(Order_Form!$D:$D,1+($D68)),Order_Form!$C:$Q,11,FALSE)),"")</f>
        <v/>
      </c>
      <c r="P68" s="18" t="str">
        <f>IF(ISNUMBER(SMALL(Order_Form!$D:$D,1+($D68))),(VLOOKUP(SMALL(Order_Form!$D:$D,1+($D68)),Order_Form!$C:$Q,12,FALSE)),"")</f>
        <v/>
      </c>
      <c r="Q68" s="18" t="str">
        <f>IF(ISNUMBER(SMALL(Order_Form!$D:$D,1+($D68))),(VLOOKUP(SMALL(Order_Form!$D:$D,1+($D68)),Order_Form!$C:$Q,13,FALSE)),"")</f>
        <v/>
      </c>
      <c r="R68" s="18" t="str">
        <f>IF(ISNUMBER(SMALL(Order_Form!$D:$D,1+($D68))),(VLOOKUP(SMALL(Order_Form!$D:$D,1+($D68)),Order_Form!$C:$Q,14,FALSE)),"")</f>
        <v/>
      </c>
      <c r="S68" s="126" t="str">
        <f>IF(ISNUMBER(SMALL(Order_Form!$D:$D,1+($D68))),(VLOOKUP(SMALL(Order_Form!$D:$D,1+($D68)),Order_Form!$C:$Q,15,FALSE)),"")</f>
        <v/>
      </c>
      <c r="U68" s="2">
        <f t="shared" si="2"/>
        <v>0</v>
      </c>
      <c r="V68" s="2">
        <f t="shared" si="3"/>
        <v>0</v>
      </c>
      <c r="W68" s="2" t="str">
        <f t="shared" si="4"/>
        <v/>
      </c>
      <c r="X68" s="2">
        <f t="shared" si="5"/>
        <v>0</v>
      </c>
    </row>
    <row r="69" spans="2:24" ht="22.9" customHeight="1" x14ac:dyDescent="0.25">
      <c r="B69" s="2">
        <f t="shared" si="6"/>
        <v>0</v>
      </c>
      <c r="C69" s="2" t="str">
        <f t="shared" si="8"/>
        <v/>
      </c>
      <c r="D69" s="2">
        <v>48</v>
      </c>
      <c r="E69" s="2" t="str">
        <f>IF(ISNUMBER(SMALL(Order_Form!$D:$D,1+($D69))),(VLOOKUP(SMALL(Order_Form!$D:$D,1+($D69)),Order_Form!$C:$Q,3,FALSE)),"")</f>
        <v/>
      </c>
      <c r="F69" s="18" t="str">
        <f>IF(ISNUMBER(SMALL(Order_Form!$D:$D,1+($D69))),(VLOOKUP(SMALL(Order_Form!$D:$D,1+($D69)),Order_Form!$C:$Q,4,FALSE)),"")</f>
        <v/>
      </c>
      <c r="G69" s="18" t="str">
        <f>IF(ISNUMBER(SMALL(Order_Form!$D:$D,1+($D69))),(VLOOKUP(SMALL(Order_Form!$D:$D,1+($D69)),Order_Form!$C:$Q,5,FALSE)),"")</f>
        <v/>
      </c>
      <c r="H69" s="18" t="str">
        <f>IF(ISNUMBER(SMALL(Order_Form!$D:$D,1+($D69))),(VLOOKUP(SMALL(Order_Form!$D:$D,1+($D69)),Order_Form!$C:$Q,6,FALSE)),"")</f>
        <v/>
      </c>
      <c r="I69" s="15" t="str">
        <f>IF(ISNUMBER(SMALL(Order_Form!$D:$D,1+($D69))),(VLOOKUP(SMALL(Order_Form!$D:$D,1+($D69)),Order_Form!$C:$Q,7,FALSE)),"")</f>
        <v/>
      </c>
      <c r="J69" s="2"/>
      <c r="K69" s="2"/>
      <c r="L69" s="18" t="str">
        <f>IF(ISNUMBER(SMALL(Order_Form!$D:$D,1+($D69))),(VLOOKUP(SMALL(Order_Form!$D:$D,1+($D69)),Order_Form!$C:$Q,8,FALSE)),"")</f>
        <v/>
      </c>
      <c r="M69" s="18" t="str">
        <f>IF(ISNUMBER(SMALL(Order_Form!$D:$D,1+($D69))),(VLOOKUP(SMALL(Order_Form!$D:$D,1+($D69)),Order_Form!$C:$Q,9,FALSE)),"")</f>
        <v/>
      </c>
      <c r="N69" s="18" t="str">
        <f>IF(ISNUMBER(SMALL(Order_Form!$D:$D,1+($D69))),(VLOOKUP(SMALL(Order_Form!$D:$D,1+($D69)),Order_Form!$C:$Q,10,FALSE)),"")</f>
        <v/>
      </c>
      <c r="O69" s="18" t="str">
        <f>IF(ISNUMBER(SMALL(Order_Form!$D:$D,1+($D69))),(VLOOKUP(SMALL(Order_Form!$D:$D,1+($D69)),Order_Form!$C:$Q,11,FALSE)),"")</f>
        <v/>
      </c>
      <c r="P69" s="18" t="str">
        <f>IF(ISNUMBER(SMALL(Order_Form!$D:$D,1+($D69))),(VLOOKUP(SMALL(Order_Form!$D:$D,1+($D69)),Order_Form!$C:$Q,12,FALSE)),"")</f>
        <v/>
      </c>
      <c r="Q69" s="18" t="str">
        <f>IF(ISNUMBER(SMALL(Order_Form!$D:$D,1+($D69))),(VLOOKUP(SMALL(Order_Form!$D:$D,1+($D69)),Order_Form!$C:$Q,13,FALSE)),"")</f>
        <v/>
      </c>
      <c r="R69" s="18" t="str">
        <f>IF(ISNUMBER(SMALL(Order_Form!$D:$D,1+($D69))),(VLOOKUP(SMALL(Order_Form!$D:$D,1+($D69)),Order_Form!$C:$Q,14,FALSE)),"")</f>
        <v/>
      </c>
      <c r="S69" s="126" t="str">
        <f>IF(ISNUMBER(SMALL(Order_Form!$D:$D,1+($D69))),(VLOOKUP(SMALL(Order_Form!$D:$D,1+($D69)),Order_Form!$C:$Q,15,FALSE)),"")</f>
        <v/>
      </c>
      <c r="U69" s="2">
        <f t="shared" si="2"/>
        <v>0</v>
      </c>
      <c r="V69" s="2">
        <f t="shared" si="3"/>
        <v>0</v>
      </c>
      <c r="W69" s="2" t="str">
        <f t="shared" si="4"/>
        <v/>
      </c>
      <c r="X69" s="2">
        <f t="shared" si="5"/>
        <v>0</v>
      </c>
    </row>
    <row r="70" spans="2:24" ht="22.9" customHeight="1" x14ac:dyDescent="0.25">
      <c r="B70" s="2">
        <f t="shared" si="6"/>
        <v>0</v>
      </c>
      <c r="C70" s="2" t="str">
        <f t="shared" si="8"/>
        <v/>
      </c>
      <c r="D70" s="2">
        <v>49</v>
      </c>
      <c r="E70" s="2" t="str">
        <f>IF(ISNUMBER(SMALL(Order_Form!$D:$D,1+($D70))),(VLOOKUP(SMALL(Order_Form!$D:$D,1+($D70)),Order_Form!$C:$Q,3,FALSE)),"")</f>
        <v/>
      </c>
      <c r="F70" s="18" t="str">
        <f>IF(ISNUMBER(SMALL(Order_Form!$D:$D,1+($D70))),(VLOOKUP(SMALL(Order_Form!$D:$D,1+($D70)),Order_Form!$C:$Q,4,FALSE)),"")</f>
        <v/>
      </c>
      <c r="G70" s="18" t="str">
        <f>IF(ISNUMBER(SMALL(Order_Form!$D:$D,1+($D70))),(VLOOKUP(SMALL(Order_Form!$D:$D,1+($D70)),Order_Form!$C:$Q,5,FALSE)),"")</f>
        <v/>
      </c>
      <c r="H70" s="18" t="str">
        <f>IF(ISNUMBER(SMALL(Order_Form!$D:$D,1+($D70))),(VLOOKUP(SMALL(Order_Form!$D:$D,1+($D70)),Order_Form!$C:$Q,6,FALSE)),"")</f>
        <v/>
      </c>
      <c r="I70" s="15" t="str">
        <f>IF(ISNUMBER(SMALL(Order_Form!$D:$D,1+($D70))),(VLOOKUP(SMALL(Order_Form!$D:$D,1+($D70)),Order_Form!$C:$Q,7,FALSE)),"")</f>
        <v/>
      </c>
      <c r="J70" s="2"/>
      <c r="K70" s="2"/>
      <c r="L70" s="18" t="str">
        <f>IF(ISNUMBER(SMALL(Order_Form!$D:$D,1+($D70))),(VLOOKUP(SMALL(Order_Form!$D:$D,1+($D70)),Order_Form!$C:$Q,8,FALSE)),"")</f>
        <v/>
      </c>
      <c r="M70" s="18" t="str">
        <f>IF(ISNUMBER(SMALL(Order_Form!$D:$D,1+($D70))),(VLOOKUP(SMALL(Order_Form!$D:$D,1+($D70)),Order_Form!$C:$Q,9,FALSE)),"")</f>
        <v/>
      </c>
      <c r="N70" s="18" t="str">
        <f>IF(ISNUMBER(SMALL(Order_Form!$D:$D,1+($D70))),(VLOOKUP(SMALL(Order_Form!$D:$D,1+($D70)),Order_Form!$C:$Q,10,FALSE)),"")</f>
        <v/>
      </c>
      <c r="O70" s="18" t="str">
        <f>IF(ISNUMBER(SMALL(Order_Form!$D:$D,1+($D70))),(VLOOKUP(SMALL(Order_Form!$D:$D,1+($D70)),Order_Form!$C:$Q,11,FALSE)),"")</f>
        <v/>
      </c>
      <c r="P70" s="18" t="str">
        <f>IF(ISNUMBER(SMALL(Order_Form!$D:$D,1+($D70))),(VLOOKUP(SMALL(Order_Form!$D:$D,1+($D70)),Order_Form!$C:$Q,12,FALSE)),"")</f>
        <v/>
      </c>
      <c r="Q70" s="18" t="str">
        <f>IF(ISNUMBER(SMALL(Order_Form!$D:$D,1+($D70))),(VLOOKUP(SMALL(Order_Form!$D:$D,1+($D70)),Order_Form!$C:$Q,13,FALSE)),"")</f>
        <v/>
      </c>
      <c r="R70" s="18" t="str">
        <f>IF(ISNUMBER(SMALL(Order_Form!$D:$D,1+($D70))),(VLOOKUP(SMALL(Order_Form!$D:$D,1+($D70)),Order_Form!$C:$Q,14,FALSE)),"")</f>
        <v/>
      </c>
      <c r="S70" s="126" t="str">
        <f>IF(ISNUMBER(SMALL(Order_Form!$D:$D,1+($D70))),(VLOOKUP(SMALL(Order_Form!$D:$D,1+($D70)),Order_Form!$C:$Q,15,FALSE)),"")</f>
        <v/>
      </c>
      <c r="U70" s="2">
        <f t="shared" si="2"/>
        <v>0</v>
      </c>
      <c r="V70" s="2">
        <f t="shared" si="3"/>
        <v>0</v>
      </c>
      <c r="W70" s="2" t="str">
        <f t="shared" si="4"/>
        <v/>
      </c>
      <c r="X70" s="2">
        <f t="shared" si="5"/>
        <v>0</v>
      </c>
    </row>
    <row r="71" spans="2:24" ht="22.9" customHeight="1" x14ac:dyDescent="0.25">
      <c r="B71" s="2">
        <f t="shared" si="6"/>
        <v>0</v>
      </c>
      <c r="C71" s="2" t="str">
        <f t="shared" si="8"/>
        <v/>
      </c>
      <c r="D71" s="2">
        <v>50</v>
      </c>
      <c r="E71" s="2" t="str">
        <f>IF(ISNUMBER(SMALL(Order_Form!$D:$D,1+($D71))),(VLOOKUP(SMALL(Order_Form!$D:$D,1+($D71)),Order_Form!$C:$Q,3,FALSE)),"")</f>
        <v/>
      </c>
      <c r="F71" s="18" t="str">
        <f>IF(ISNUMBER(SMALL(Order_Form!$D:$D,1+($D71))),(VLOOKUP(SMALL(Order_Form!$D:$D,1+($D71)),Order_Form!$C:$Q,4,FALSE)),"")</f>
        <v/>
      </c>
      <c r="G71" s="18" t="str">
        <f>IF(ISNUMBER(SMALL(Order_Form!$D:$D,1+($D71))),(VLOOKUP(SMALL(Order_Form!$D:$D,1+($D71)),Order_Form!$C:$Q,5,FALSE)),"")</f>
        <v/>
      </c>
      <c r="H71" s="18" t="str">
        <f>IF(ISNUMBER(SMALL(Order_Form!$D:$D,1+($D71))),(VLOOKUP(SMALL(Order_Form!$D:$D,1+($D71)),Order_Form!$C:$Q,6,FALSE)),"")</f>
        <v/>
      </c>
      <c r="I71" s="15" t="str">
        <f>IF(ISNUMBER(SMALL(Order_Form!$D:$D,1+($D71))),(VLOOKUP(SMALL(Order_Form!$D:$D,1+($D71)),Order_Form!$C:$Q,7,FALSE)),"")</f>
        <v/>
      </c>
      <c r="J71" s="2"/>
      <c r="K71" s="2"/>
      <c r="L71" s="18" t="str">
        <f>IF(ISNUMBER(SMALL(Order_Form!$D:$D,1+($D71))),(VLOOKUP(SMALL(Order_Form!$D:$D,1+($D71)),Order_Form!$C:$Q,8,FALSE)),"")</f>
        <v/>
      </c>
      <c r="M71" s="18" t="str">
        <f>IF(ISNUMBER(SMALL(Order_Form!$D:$D,1+($D71))),(VLOOKUP(SMALL(Order_Form!$D:$D,1+($D71)),Order_Form!$C:$Q,9,FALSE)),"")</f>
        <v/>
      </c>
      <c r="N71" s="18" t="str">
        <f>IF(ISNUMBER(SMALL(Order_Form!$D:$D,1+($D71))),(VLOOKUP(SMALL(Order_Form!$D:$D,1+($D71)),Order_Form!$C:$Q,10,FALSE)),"")</f>
        <v/>
      </c>
      <c r="O71" s="18" t="str">
        <f>IF(ISNUMBER(SMALL(Order_Form!$D:$D,1+($D71))),(VLOOKUP(SMALL(Order_Form!$D:$D,1+($D71)),Order_Form!$C:$Q,11,FALSE)),"")</f>
        <v/>
      </c>
      <c r="P71" s="18" t="str">
        <f>IF(ISNUMBER(SMALL(Order_Form!$D:$D,1+($D71))),(VLOOKUP(SMALL(Order_Form!$D:$D,1+($D71)),Order_Form!$C:$Q,12,FALSE)),"")</f>
        <v/>
      </c>
      <c r="Q71" s="18" t="str">
        <f>IF(ISNUMBER(SMALL(Order_Form!$D:$D,1+($D71))),(VLOOKUP(SMALL(Order_Form!$D:$D,1+($D71)),Order_Form!$C:$Q,13,FALSE)),"")</f>
        <v/>
      </c>
      <c r="R71" s="18" t="str">
        <f>IF(ISNUMBER(SMALL(Order_Form!$D:$D,1+($D71))),(VLOOKUP(SMALL(Order_Form!$D:$D,1+($D71)),Order_Form!$C:$Q,14,FALSE)),"")</f>
        <v/>
      </c>
      <c r="S71" s="126" t="str">
        <f>IF(ISNUMBER(SMALL(Order_Form!$D:$D,1+($D71))),(VLOOKUP(SMALL(Order_Form!$D:$D,1+($D71)),Order_Form!$C:$Q,15,FALSE)),"")</f>
        <v/>
      </c>
      <c r="U71" s="2">
        <f t="shared" si="2"/>
        <v>0</v>
      </c>
      <c r="V71" s="2">
        <f t="shared" si="3"/>
        <v>0</v>
      </c>
      <c r="W71" s="2" t="str">
        <f t="shared" si="4"/>
        <v/>
      </c>
      <c r="X71" s="2">
        <f t="shared" si="5"/>
        <v>0</v>
      </c>
    </row>
    <row r="72" spans="2:24" ht="22.9" customHeight="1" x14ac:dyDescent="0.25">
      <c r="B72" s="2">
        <f t="shared" si="6"/>
        <v>0</v>
      </c>
      <c r="C72" s="2" t="str">
        <f t="shared" si="8"/>
        <v/>
      </c>
      <c r="D72" s="2">
        <v>51</v>
      </c>
      <c r="E72" s="2" t="str">
        <f>IF(ISNUMBER(SMALL(Order_Form!$D:$D,1+($D72))),(VLOOKUP(SMALL(Order_Form!$D:$D,1+($D72)),Order_Form!$C:$Q,3,FALSE)),"")</f>
        <v/>
      </c>
      <c r="F72" s="18" t="str">
        <f>IF(ISNUMBER(SMALL(Order_Form!$D:$D,1+($D72))),(VLOOKUP(SMALL(Order_Form!$D:$D,1+($D72)),Order_Form!$C:$Q,4,FALSE)),"")</f>
        <v/>
      </c>
      <c r="G72" s="18" t="str">
        <f>IF(ISNUMBER(SMALL(Order_Form!$D:$D,1+($D72))),(VLOOKUP(SMALL(Order_Form!$D:$D,1+($D72)),Order_Form!$C:$Q,5,FALSE)),"")</f>
        <v/>
      </c>
      <c r="H72" s="18" t="str">
        <f>IF(ISNUMBER(SMALL(Order_Form!$D:$D,1+($D72))),(VLOOKUP(SMALL(Order_Form!$D:$D,1+($D72)),Order_Form!$C:$Q,6,FALSE)),"")</f>
        <v/>
      </c>
      <c r="I72" s="15" t="str">
        <f>IF(ISNUMBER(SMALL(Order_Form!$D:$D,1+($D72))),(VLOOKUP(SMALL(Order_Form!$D:$D,1+($D72)),Order_Form!$C:$Q,7,FALSE)),"")</f>
        <v/>
      </c>
      <c r="J72" s="2"/>
      <c r="K72" s="2"/>
      <c r="L72" s="18" t="str">
        <f>IF(ISNUMBER(SMALL(Order_Form!$D:$D,1+($D72))),(VLOOKUP(SMALL(Order_Form!$D:$D,1+($D72)),Order_Form!$C:$Q,8,FALSE)),"")</f>
        <v/>
      </c>
      <c r="M72" s="18" t="str">
        <f>IF(ISNUMBER(SMALL(Order_Form!$D:$D,1+($D72))),(VLOOKUP(SMALL(Order_Form!$D:$D,1+($D72)),Order_Form!$C:$Q,9,FALSE)),"")</f>
        <v/>
      </c>
      <c r="N72" s="18" t="str">
        <f>IF(ISNUMBER(SMALL(Order_Form!$D:$D,1+($D72))),(VLOOKUP(SMALL(Order_Form!$D:$D,1+($D72)),Order_Form!$C:$Q,10,FALSE)),"")</f>
        <v/>
      </c>
      <c r="O72" s="18" t="str">
        <f>IF(ISNUMBER(SMALL(Order_Form!$D:$D,1+($D72))),(VLOOKUP(SMALL(Order_Form!$D:$D,1+($D72)),Order_Form!$C:$Q,11,FALSE)),"")</f>
        <v/>
      </c>
      <c r="P72" s="18" t="str">
        <f>IF(ISNUMBER(SMALL(Order_Form!$D:$D,1+($D72))),(VLOOKUP(SMALL(Order_Form!$D:$D,1+($D72)),Order_Form!$C:$Q,12,FALSE)),"")</f>
        <v/>
      </c>
      <c r="Q72" s="18" t="str">
        <f>IF(ISNUMBER(SMALL(Order_Form!$D:$D,1+($D72))),(VLOOKUP(SMALL(Order_Form!$D:$D,1+($D72)),Order_Form!$C:$Q,13,FALSE)),"")</f>
        <v/>
      </c>
      <c r="R72" s="18" t="str">
        <f>IF(ISNUMBER(SMALL(Order_Form!$D:$D,1+($D72))),(VLOOKUP(SMALL(Order_Form!$D:$D,1+($D72)),Order_Form!$C:$Q,14,FALSE)),"")</f>
        <v/>
      </c>
      <c r="S72" s="126" t="str">
        <f>IF(ISNUMBER(SMALL(Order_Form!$D:$D,1+($D72))),(VLOOKUP(SMALL(Order_Form!$D:$D,1+($D72)),Order_Form!$C:$Q,15,FALSE)),"")</f>
        <v/>
      </c>
      <c r="U72" s="2">
        <f t="shared" si="2"/>
        <v>0</v>
      </c>
      <c r="V72" s="2">
        <f t="shared" si="3"/>
        <v>0</v>
      </c>
      <c r="W72" s="2" t="str">
        <f t="shared" si="4"/>
        <v/>
      </c>
      <c r="X72" s="2">
        <f t="shared" si="5"/>
        <v>0</v>
      </c>
    </row>
    <row r="73" spans="2:24" ht="22.9" customHeight="1" x14ac:dyDescent="0.25">
      <c r="B73" s="2">
        <f t="shared" si="6"/>
        <v>0</v>
      </c>
      <c r="C73" s="2" t="str">
        <f t="shared" si="8"/>
        <v/>
      </c>
      <c r="D73" s="2">
        <v>52</v>
      </c>
      <c r="E73" s="2" t="str">
        <f>IF(ISNUMBER(SMALL(Order_Form!$D:$D,1+($D73))),(VLOOKUP(SMALL(Order_Form!$D:$D,1+($D73)),Order_Form!$C:$Q,3,FALSE)),"")</f>
        <v/>
      </c>
      <c r="F73" s="18" t="str">
        <f>IF(ISNUMBER(SMALL(Order_Form!$D:$D,1+($D73))),(VLOOKUP(SMALL(Order_Form!$D:$D,1+($D73)),Order_Form!$C:$Q,4,FALSE)),"")</f>
        <v/>
      </c>
      <c r="G73" s="18" t="str">
        <f>IF(ISNUMBER(SMALL(Order_Form!$D:$D,1+($D73))),(VLOOKUP(SMALL(Order_Form!$D:$D,1+($D73)),Order_Form!$C:$Q,5,FALSE)),"")</f>
        <v/>
      </c>
      <c r="H73" s="18" t="str">
        <f>IF(ISNUMBER(SMALL(Order_Form!$D:$D,1+($D73))),(VLOOKUP(SMALL(Order_Form!$D:$D,1+($D73)),Order_Form!$C:$Q,6,FALSE)),"")</f>
        <v/>
      </c>
      <c r="I73" s="15" t="str">
        <f>IF(ISNUMBER(SMALL(Order_Form!$D:$D,1+($D73))),(VLOOKUP(SMALL(Order_Form!$D:$D,1+($D73)),Order_Form!$C:$Q,7,FALSE)),"")</f>
        <v/>
      </c>
      <c r="J73" s="2"/>
      <c r="K73" s="2"/>
      <c r="L73" s="18" t="str">
        <f>IF(ISNUMBER(SMALL(Order_Form!$D:$D,1+($D73))),(VLOOKUP(SMALL(Order_Form!$D:$D,1+($D73)),Order_Form!$C:$Q,8,FALSE)),"")</f>
        <v/>
      </c>
      <c r="M73" s="18" t="str">
        <f>IF(ISNUMBER(SMALL(Order_Form!$D:$D,1+($D73))),(VLOOKUP(SMALL(Order_Form!$D:$D,1+($D73)),Order_Form!$C:$Q,9,FALSE)),"")</f>
        <v/>
      </c>
      <c r="N73" s="18" t="str">
        <f>IF(ISNUMBER(SMALL(Order_Form!$D:$D,1+($D73))),(VLOOKUP(SMALL(Order_Form!$D:$D,1+($D73)),Order_Form!$C:$Q,10,FALSE)),"")</f>
        <v/>
      </c>
      <c r="O73" s="18" t="str">
        <f>IF(ISNUMBER(SMALL(Order_Form!$D:$D,1+($D73))),(VLOOKUP(SMALL(Order_Form!$D:$D,1+($D73)),Order_Form!$C:$Q,11,FALSE)),"")</f>
        <v/>
      </c>
      <c r="P73" s="18" t="str">
        <f>IF(ISNUMBER(SMALL(Order_Form!$D:$D,1+($D73))),(VLOOKUP(SMALL(Order_Form!$D:$D,1+($D73)),Order_Form!$C:$Q,12,FALSE)),"")</f>
        <v/>
      </c>
      <c r="Q73" s="18" t="str">
        <f>IF(ISNUMBER(SMALL(Order_Form!$D:$D,1+($D73))),(VLOOKUP(SMALL(Order_Form!$D:$D,1+($D73)),Order_Form!$C:$Q,13,FALSE)),"")</f>
        <v/>
      </c>
      <c r="R73" s="18" t="str">
        <f>IF(ISNUMBER(SMALL(Order_Form!$D:$D,1+($D73))),(VLOOKUP(SMALL(Order_Form!$D:$D,1+($D73)),Order_Form!$C:$Q,14,FALSE)),"")</f>
        <v/>
      </c>
      <c r="S73" s="126" t="str">
        <f>IF(ISNUMBER(SMALL(Order_Form!$D:$D,1+($D73))),(VLOOKUP(SMALL(Order_Form!$D:$D,1+($D73)),Order_Form!$C:$Q,15,FALSE)),"")</f>
        <v/>
      </c>
      <c r="U73" s="2">
        <f t="shared" si="2"/>
        <v>0</v>
      </c>
      <c r="V73" s="2">
        <f t="shared" si="3"/>
        <v>0</v>
      </c>
      <c r="W73" s="2" t="str">
        <f t="shared" si="4"/>
        <v/>
      </c>
      <c r="X73" s="2">
        <f t="shared" si="5"/>
        <v>0</v>
      </c>
    </row>
    <row r="74" spans="2:24" ht="22.9" customHeight="1" x14ac:dyDescent="0.25">
      <c r="B74" s="2">
        <f t="shared" si="6"/>
        <v>0</v>
      </c>
      <c r="C74" s="2" t="str">
        <f t="shared" si="8"/>
        <v/>
      </c>
      <c r="D74" s="2">
        <v>53</v>
      </c>
      <c r="E74" s="2" t="str">
        <f>IF(ISNUMBER(SMALL(Order_Form!$D:$D,1+($D74))),(VLOOKUP(SMALL(Order_Form!$D:$D,1+($D74)),Order_Form!$C:$Q,3,FALSE)),"")</f>
        <v/>
      </c>
      <c r="F74" s="18" t="str">
        <f>IF(ISNUMBER(SMALL(Order_Form!$D:$D,1+($D74))),(VLOOKUP(SMALL(Order_Form!$D:$D,1+($D74)),Order_Form!$C:$Q,4,FALSE)),"")</f>
        <v/>
      </c>
      <c r="G74" s="18" t="str">
        <f>IF(ISNUMBER(SMALL(Order_Form!$D:$D,1+($D74))),(VLOOKUP(SMALL(Order_Form!$D:$D,1+($D74)),Order_Form!$C:$Q,5,FALSE)),"")</f>
        <v/>
      </c>
      <c r="H74" s="18" t="str">
        <f>IF(ISNUMBER(SMALL(Order_Form!$D:$D,1+($D74))),(VLOOKUP(SMALL(Order_Form!$D:$D,1+($D74)),Order_Form!$C:$Q,6,FALSE)),"")</f>
        <v/>
      </c>
      <c r="I74" s="15" t="str">
        <f>IF(ISNUMBER(SMALL(Order_Form!$D:$D,1+($D74))),(VLOOKUP(SMALL(Order_Form!$D:$D,1+($D74)),Order_Form!$C:$Q,7,FALSE)),"")</f>
        <v/>
      </c>
      <c r="J74" s="2"/>
      <c r="K74" s="2"/>
      <c r="L74" s="18" t="str">
        <f>IF(ISNUMBER(SMALL(Order_Form!$D:$D,1+($D74))),(VLOOKUP(SMALL(Order_Form!$D:$D,1+($D74)),Order_Form!$C:$Q,8,FALSE)),"")</f>
        <v/>
      </c>
      <c r="M74" s="18" t="str">
        <f>IF(ISNUMBER(SMALL(Order_Form!$D:$D,1+($D74))),(VLOOKUP(SMALL(Order_Form!$D:$D,1+($D74)),Order_Form!$C:$Q,9,FALSE)),"")</f>
        <v/>
      </c>
      <c r="N74" s="18" t="str">
        <f>IF(ISNUMBER(SMALL(Order_Form!$D:$D,1+($D74))),(VLOOKUP(SMALL(Order_Form!$D:$D,1+($D74)),Order_Form!$C:$Q,10,FALSE)),"")</f>
        <v/>
      </c>
      <c r="O74" s="18" t="str">
        <f>IF(ISNUMBER(SMALL(Order_Form!$D:$D,1+($D74))),(VLOOKUP(SMALL(Order_Form!$D:$D,1+($D74)),Order_Form!$C:$Q,11,FALSE)),"")</f>
        <v/>
      </c>
      <c r="P74" s="18" t="str">
        <f>IF(ISNUMBER(SMALL(Order_Form!$D:$D,1+($D74))),(VLOOKUP(SMALL(Order_Form!$D:$D,1+($D74)),Order_Form!$C:$Q,12,FALSE)),"")</f>
        <v/>
      </c>
      <c r="Q74" s="18" t="str">
        <f>IF(ISNUMBER(SMALL(Order_Form!$D:$D,1+($D74))),(VLOOKUP(SMALL(Order_Form!$D:$D,1+($D74)),Order_Form!$C:$Q,13,FALSE)),"")</f>
        <v/>
      </c>
      <c r="R74" s="18" t="str">
        <f>IF(ISNUMBER(SMALL(Order_Form!$D:$D,1+($D74))),(VLOOKUP(SMALL(Order_Form!$D:$D,1+($D74)),Order_Form!$C:$Q,14,FALSE)),"")</f>
        <v/>
      </c>
      <c r="S74" s="126" t="str">
        <f>IF(ISNUMBER(SMALL(Order_Form!$D:$D,1+($D74))),(VLOOKUP(SMALL(Order_Form!$D:$D,1+($D74)),Order_Form!$C:$Q,15,FALSE)),"")</f>
        <v/>
      </c>
      <c r="U74" s="2">
        <f t="shared" si="2"/>
        <v>0</v>
      </c>
      <c r="V74" s="2">
        <f t="shared" si="3"/>
        <v>0</v>
      </c>
      <c r="W74" s="2" t="str">
        <f t="shared" si="4"/>
        <v/>
      </c>
      <c r="X74" s="2">
        <f t="shared" si="5"/>
        <v>0</v>
      </c>
    </row>
    <row r="75" spans="2:24" ht="22.9" customHeight="1" x14ac:dyDescent="0.25">
      <c r="B75" s="2">
        <f t="shared" si="6"/>
        <v>0</v>
      </c>
      <c r="C75" s="2" t="str">
        <f t="shared" si="8"/>
        <v/>
      </c>
      <c r="D75" s="2">
        <v>54</v>
      </c>
      <c r="E75" s="2" t="str">
        <f>IF(ISNUMBER(SMALL(Order_Form!$D:$D,1+($D75))),(VLOOKUP(SMALL(Order_Form!$D:$D,1+($D75)),Order_Form!$C:$Q,3,FALSE)),"")</f>
        <v/>
      </c>
      <c r="F75" s="18" t="str">
        <f>IF(ISNUMBER(SMALL(Order_Form!$D:$D,1+($D75))),(VLOOKUP(SMALL(Order_Form!$D:$D,1+($D75)),Order_Form!$C:$Q,4,FALSE)),"")</f>
        <v/>
      </c>
      <c r="G75" s="18" t="str">
        <f>IF(ISNUMBER(SMALL(Order_Form!$D:$D,1+($D75))),(VLOOKUP(SMALL(Order_Form!$D:$D,1+($D75)),Order_Form!$C:$Q,5,FALSE)),"")</f>
        <v/>
      </c>
      <c r="H75" s="18" t="str">
        <f>IF(ISNUMBER(SMALL(Order_Form!$D:$D,1+($D75))),(VLOOKUP(SMALL(Order_Form!$D:$D,1+($D75)),Order_Form!$C:$Q,6,FALSE)),"")</f>
        <v/>
      </c>
      <c r="I75" s="15" t="str">
        <f>IF(ISNUMBER(SMALL(Order_Form!$D:$D,1+($D75))),(VLOOKUP(SMALL(Order_Form!$D:$D,1+($D75)),Order_Form!$C:$Q,7,FALSE)),"")</f>
        <v/>
      </c>
      <c r="J75" s="2"/>
      <c r="K75" s="2"/>
      <c r="L75" s="18" t="str">
        <f>IF(ISNUMBER(SMALL(Order_Form!$D:$D,1+($D75))),(VLOOKUP(SMALL(Order_Form!$D:$D,1+($D75)),Order_Form!$C:$Q,8,FALSE)),"")</f>
        <v/>
      </c>
      <c r="M75" s="18" t="str">
        <f>IF(ISNUMBER(SMALL(Order_Form!$D:$D,1+($D75))),(VLOOKUP(SMALL(Order_Form!$D:$D,1+($D75)),Order_Form!$C:$Q,9,FALSE)),"")</f>
        <v/>
      </c>
      <c r="N75" s="18" t="str">
        <f>IF(ISNUMBER(SMALL(Order_Form!$D:$D,1+($D75))),(VLOOKUP(SMALL(Order_Form!$D:$D,1+($D75)),Order_Form!$C:$Q,10,FALSE)),"")</f>
        <v/>
      </c>
      <c r="O75" s="18" t="str">
        <f>IF(ISNUMBER(SMALL(Order_Form!$D:$D,1+($D75))),(VLOOKUP(SMALL(Order_Form!$D:$D,1+($D75)),Order_Form!$C:$Q,11,FALSE)),"")</f>
        <v/>
      </c>
      <c r="P75" s="18" t="str">
        <f>IF(ISNUMBER(SMALL(Order_Form!$D:$D,1+($D75))),(VLOOKUP(SMALL(Order_Form!$D:$D,1+($D75)),Order_Form!$C:$Q,12,FALSE)),"")</f>
        <v/>
      </c>
      <c r="Q75" s="18" t="str">
        <f>IF(ISNUMBER(SMALL(Order_Form!$D:$D,1+($D75))),(VLOOKUP(SMALL(Order_Form!$D:$D,1+($D75)),Order_Form!$C:$Q,13,FALSE)),"")</f>
        <v/>
      </c>
      <c r="R75" s="18" t="str">
        <f>IF(ISNUMBER(SMALL(Order_Form!$D:$D,1+($D75))),(VLOOKUP(SMALL(Order_Form!$D:$D,1+($D75)),Order_Form!$C:$Q,14,FALSE)),"")</f>
        <v/>
      </c>
      <c r="S75" s="126" t="str">
        <f>IF(ISNUMBER(SMALL(Order_Form!$D:$D,1+($D75))),(VLOOKUP(SMALL(Order_Form!$D:$D,1+($D75)),Order_Form!$C:$Q,15,FALSE)),"")</f>
        <v/>
      </c>
      <c r="U75" s="2">
        <f t="shared" si="2"/>
        <v>0</v>
      </c>
      <c r="V75" s="2">
        <f t="shared" si="3"/>
        <v>0</v>
      </c>
      <c r="W75" s="2" t="str">
        <f t="shared" si="4"/>
        <v/>
      </c>
      <c r="X75" s="2">
        <f t="shared" si="5"/>
        <v>0</v>
      </c>
    </row>
    <row r="76" spans="2:24" ht="22.9" customHeight="1" x14ac:dyDescent="0.25">
      <c r="B76" s="2">
        <f t="shared" si="6"/>
        <v>0</v>
      </c>
      <c r="C76" s="2" t="str">
        <f t="shared" si="8"/>
        <v/>
      </c>
      <c r="D76" s="2">
        <v>55</v>
      </c>
      <c r="E76" s="2" t="str">
        <f>IF(ISNUMBER(SMALL(Order_Form!$D:$D,1+($D76))),(VLOOKUP(SMALL(Order_Form!$D:$D,1+($D76)),Order_Form!$C:$Q,3,FALSE)),"")</f>
        <v/>
      </c>
      <c r="F76" s="18" t="str">
        <f>IF(ISNUMBER(SMALL(Order_Form!$D:$D,1+($D76))),(VLOOKUP(SMALL(Order_Form!$D:$D,1+($D76)),Order_Form!$C:$Q,4,FALSE)),"")</f>
        <v/>
      </c>
      <c r="G76" s="18" t="str">
        <f>IF(ISNUMBER(SMALL(Order_Form!$D:$D,1+($D76))),(VLOOKUP(SMALL(Order_Form!$D:$D,1+($D76)),Order_Form!$C:$Q,5,FALSE)),"")</f>
        <v/>
      </c>
      <c r="H76" s="18" t="str">
        <f>IF(ISNUMBER(SMALL(Order_Form!$D:$D,1+($D76))),(VLOOKUP(SMALL(Order_Form!$D:$D,1+($D76)),Order_Form!$C:$Q,6,FALSE)),"")</f>
        <v/>
      </c>
      <c r="I76" s="15" t="str">
        <f>IF(ISNUMBER(SMALL(Order_Form!$D:$D,1+($D76))),(VLOOKUP(SMALL(Order_Form!$D:$D,1+($D76)),Order_Form!$C:$Q,7,FALSE)),"")</f>
        <v/>
      </c>
      <c r="J76" s="2"/>
      <c r="K76" s="2"/>
      <c r="L76" s="18" t="str">
        <f>IF(ISNUMBER(SMALL(Order_Form!$D:$D,1+($D76))),(VLOOKUP(SMALL(Order_Form!$D:$D,1+($D76)),Order_Form!$C:$Q,8,FALSE)),"")</f>
        <v/>
      </c>
      <c r="M76" s="18" t="str">
        <f>IF(ISNUMBER(SMALL(Order_Form!$D:$D,1+($D76))),(VLOOKUP(SMALL(Order_Form!$D:$D,1+($D76)),Order_Form!$C:$Q,9,FALSE)),"")</f>
        <v/>
      </c>
      <c r="N76" s="18" t="str">
        <f>IF(ISNUMBER(SMALL(Order_Form!$D:$D,1+($D76))),(VLOOKUP(SMALL(Order_Form!$D:$D,1+($D76)),Order_Form!$C:$Q,10,FALSE)),"")</f>
        <v/>
      </c>
      <c r="O76" s="18" t="str">
        <f>IF(ISNUMBER(SMALL(Order_Form!$D:$D,1+($D76))),(VLOOKUP(SMALL(Order_Form!$D:$D,1+($D76)),Order_Form!$C:$Q,11,FALSE)),"")</f>
        <v/>
      </c>
      <c r="P76" s="18" t="str">
        <f>IF(ISNUMBER(SMALL(Order_Form!$D:$D,1+($D76))),(VLOOKUP(SMALL(Order_Form!$D:$D,1+($D76)),Order_Form!$C:$Q,12,FALSE)),"")</f>
        <v/>
      </c>
      <c r="Q76" s="18" t="str">
        <f>IF(ISNUMBER(SMALL(Order_Form!$D:$D,1+($D76))),(VLOOKUP(SMALL(Order_Form!$D:$D,1+($D76)),Order_Form!$C:$Q,13,FALSE)),"")</f>
        <v/>
      </c>
      <c r="R76" s="18" t="str">
        <f>IF(ISNUMBER(SMALL(Order_Form!$D:$D,1+($D76))),(VLOOKUP(SMALL(Order_Form!$D:$D,1+($D76)),Order_Form!$C:$Q,14,FALSE)),"")</f>
        <v/>
      </c>
      <c r="S76" s="126" t="str">
        <f>IF(ISNUMBER(SMALL(Order_Form!$D:$D,1+($D76))),(VLOOKUP(SMALL(Order_Form!$D:$D,1+($D76)),Order_Form!$C:$Q,15,FALSE)),"")</f>
        <v/>
      </c>
      <c r="U76" s="2">
        <f t="shared" si="2"/>
        <v>0</v>
      </c>
      <c r="V76" s="2">
        <f t="shared" si="3"/>
        <v>0</v>
      </c>
      <c r="W76" s="2" t="str">
        <f t="shared" si="4"/>
        <v/>
      </c>
      <c r="X76" s="2">
        <f t="shared" si="5"/>
        <v>0</v>
      </c>
    </row>
    <row r="77" spans="2:24" ht="22.9" customHeight="1" x14ac:dyDescent="0.25">
      <c r="B77" s="2">
        <f t="shared" si="6"/>
        <v>0</v>
      </c>
      <c r="C77" s="2" t="str">
        <f t="shared" si="8"/>
        <v/>
      </c>
      <c r="D77" s="2">
        <v>56</v>
      </c>
      <c r="E77" s="2" t="str">
        <f>IF(ISNUMBER(SMALL(Order_Form!$D:$D,1+($D77))),(VLOOKUP(SMALL(Order_Form!$D:$D,1+($D77)),Order_Form!$C:$Q,3,FALSE)),"")</f>
        <v/>
      </c>
      <c r="F77" s="18" t="str">
        <f>IF(ISNUMBER(SMALL(Order_Form!$D:$D,1+($D77))),(VLOOKUP(SMALL(Order_Form!$D:$D,1+($D77)),Order_Form!$C:$Q,4,FALSE)),"")</f>
        <v/>
      </c>
      <c r="G77" s="18" t="str">
        <f>IF(ISNUMBER(SMALL(Order_Form!$D:$D,1+($D77))),(VLOOKUP(SMALL(Order_Form!$D:$D,1+($D77)),Order_Form!$C:$Q,5,FALSE)),"")</f>
        <v/>
      </c>
      <c r="H77" s="18" t="str">
        <f>IF(ISNUMBER(SMALL(Order_Form!$D:$D,1+($D77))),(VLOOKUP(SMALL(Order_Form!$D:$D,1+($D77)),Order_Form!$C:$Q,6,FALSE)),"")</f>
        <v/>
      </c>
      <c r="I77" s="15" t="str">
        <f>IF(ISNUMBER(SMALL(Order_Form!$D:$D,1+($D77))),(VLOOKUP(SMALL(Order_Form!$D:$D,1+($D77)),Order_Form!$C:$Q,7,FALSE)),"")</f>
        <v/>
      </c>
      <c r="J77" s="2"/>
      <c r="K77" s="2"/>
      <c r="L77" s="18" t="str">
        <f>IF(ISNUMBER(SMALL(Order_Form!$D:$D,1+($D77))),(VLOOKUP(SMALL(Order_Form!$D:$D,1+($D77)),Order_Form!$C:$Q,8,FALSE)),"")</f>
        <v/>
      </c>
      <c r="M77" s="18" t="str">
        <f>IF(ISNUMBER(SMALL(Order_Form!$D:$D,1+($D77))),(VLOOKUP(SMALL(Order_Form!$D:$D,1+($D77)),Order_Form!$C:$Q,9,FALSE)),"")</f>
        <v/>
      </c>
      <c r="N77" s="18" t="str">
        <f>IF(ISNUMBER(SMALL(Order_Form!$D:$D,1+($D77))),(VLOOKUP(SMALL(Order_Form!$D:$D,1+($D77)),Order_Form!$C:$Q,10,FALSE)),"")</f>
        <v/>
      </c>
      <c r="O77" s="18" t="str">
        <f>IF(ISNUMBER(SMALL(Order_Form!$D:$D,1+($D77))),(VLOOKUP(SMALL(Order_Form!$D:$D,1+($D77)),Order_Form!$C:$Q,11,FALSE)),"")</f>
        <v/>
      </c>
      <c r="P77" s="18" t="str">
        <f>IF(ISNUMBER(SMALL(Order_Form!$D:$D,1+($D77))),(VLOOKUP(SMALL(Order_Form!$D:$D,1+($D77)),Order_Form!$C:$Q,12,FALSE)),"")</f>
        <v/>
      </c>
      <c r="Q77" s="18" t="str">
        <f>IF(ISNUMBER(SMALL(Order_Form!$D:$D,1+($D77))),(VLOOKUP(SMALL(Order_Form!$D:$D,1+($D77)),Order_Form!$C:$Q,13,FALSE)),"")</f>
        <v/>
      </c>
      <c r="R77" s="18" t="str">
        <f>IF(ISNUMBER(SMALL(Order_Form!$D:$D,1+($D77))),(VLOOKUP(SMALL(Order_Form!$D:$D,1+($D77)),Order_Form!$C:$Q,14,FALSE)),"")</f>
        <v/>
      </c>
      <c r="S77" s="126" t="str">
        <f>IF(ISNUMBER(SMALL(Order_Form!$D:$D,1+($D77))),(VLOOKUP(SMALL(Order_Form!$D:$D,1+($D77)),Order_Form!$C:$Q,15,FALSE)),"")</f>
        <v/>
      </c>
      <c r="U77" s="2">
        <f t="shared" si="2"/>
        <v>0</v>
      </c>
      <c r="V77" s="2">
        <f t="shared" si="3"/>
        <v>0</v>
      </c>
      <c r="W77" s="2" t="str">
        <f t="shared" si="4"/>
        <v/>
      </c>
      <c r="X77" s="2">
        <f t="shared" si="5"/>
        <v>0</v>
      </c>
    </row>
    <row r="78" spans="2:24" ht="22.9" customHeight="1" x14ac:dyDescent="0.25">
      <c r="B78" s="2">
        <f t="shared" si="6"/>
        <v>0</v>
      </c>
      <c r="C78" s="2" t="str">
        <f t="shared" si="8"/>
        <v/>
      </c>
      <c r="D78" s="2">
        <v>57</v>
      </c>
      <c r="E78" s="2" t="str">
        <f>IF(ISNUMBER(SMALL(Order_Form!$D:$D,1+($D78))),(VLOOKUP(SMALL(Order_Form!$D:$D,1+($D78)),Order_Form!$C:$Q,3,FALSE)),"")</f>
        <v/>
      </c>
      <c r="F78" s="18" t="str">
        <f>IF(ISNUMBER(SMALL(Order_Form!$D:$D,1+($D78))),(VLOOKUP(SMALL(Order_Form!$D:$D,1+($D78)),Order_Form!$C:$Q,4,FALSE)),"")</f>
        <v/>
      </c>
      <c r="G78" s="18" t="str">
        <f>IF(ISNUMBER(SMALL(Order_Form!$D:$D,1+($D78))),(VLOOKUP(SMALL(Order_Form!$D:$D,1+($D78)),Order_Form!$C:$Q,5,FALSE)),"")</f>
        <v/>
      </c>
      <c r="H78" s="18" t="str">
        <f>IF(ISNUMBER(SMALL(Order_Form!$D:$D,1+($D78))),(VLOOKUP(SMALL(Order_Form!$D:$D,1+($D78)),Order_Form!$C:$Q,6,FALSE)),"")</f>
        <v/>
      </c>
      <c r="I78" s="15" t="str">
        <f>IF(ISNUMBER(SMALL(Order_Form!$D:$D,1+($D78))),(VLOOKUP(SMALL(Order_Form!$D:$D,1+($D78)),Order_Form!$C:$Q,7,FALSE)),"")</f>
        <v/>
      </c>
      <c r="J78" s="2"/>
      <c r="K78" s="2"/>
      <c r="L78" s="18" t="str">
        <f>IF(ISNUMBER(SMALL(Order_Form!$D:$D,1+($D78))),(VLOOKUP(SMALL(Order_Form!$D:$D,1+($D78)),Order_Form!$C:$Q,8,FALSE)),"")</f>
        <v/>
      </c>
      <c r="M78" s="18" t="str">
        <f>IF(ISNUMBER(SMALL(Order_Form!$D:$D,1+($D78))),(VLOOKUP(SMALL(Order_Form!$D:$D,1+($D78)),Order_Form!$C:$Q,9,FALSE)),"")</f>
        <v/>
      </c>
      <c r="N78" s="18" t="str">
        <f>IF(ISNUMBER(SMALL(Order_Form!$D:$D,1+($D78))),(VLOOKUP(SMALL(Order_Form!$D:$D,1+($D78)),Order_Form!$C:$Q,10,FALSE)),"")</f>
        <v/>
      </c>
      <c r="O78" s="18" t="str">
        <f>IF(ISNUMBER(SMALL(Order_Form!$D:$D,1+($D78))),(VLOOKUP(SMALL(Order_Form!$D:$D,1+($D78)),Order_Form!$C:$Q,11,FALSE)),"")</f>
        <v/>
      </c>
      <c r="P78" s="18" t="str">
        <f>IF(ISNUMBER(SMALL(Order_Form!$D:$D,1+($D78))),(VLOOKUP(SMALL(Order_Form!$D:$D,1+($D78)),Order_Form!$C:$Q,12,FALSE)),"")</f>
        <v/>
      </c>
      <c r="Q78" s="18" t="str">
        <f>IF(ISNUMBER(SMALL(Order_Form!$D:$D,1+($D78))),(VLOOKUP(SMALL(Order_Form!$D:$D,1+($D78)),Order_Form!$C:$Q,13,FALSE)),"")</f>
        <v/>
      </c>
      <c r="R78" s="18" t="str">
        <f>IF(ISNUMBER(SMALL(Order_Form!$D:$D,1+($D78))),(VLOOKUP(SMALL(Order_Form!$D:$D,1+($D78)),Order_Form!$C:$Q,14,FALSE)),"")</f>
        <v/>
      </c>
      <c r="S78" s="126" t="str">
        <f>IF(ISNUMBER(SMALL(Order_Form!$D:$D,1+($D78))),(VLOOKUP(SMALL(Order_Form!$D:$D,1+($D78)),Order_Form!$C:$Q,15,FALSE)),"")</f>
        <v/>
      </c>
      <c r="U78" s="2">
        <f t="shared" si="2"/>
        <v>0</v>
      </c>
      <c r="V78" s="2">
        <f t="shared" si="3"/>
        <v>0</v>
      </c>
      <c r="W78" s="2" t="str">
        <f t="shared" si="4"/>
        <v/>
      </c>
      <c r="X78" s="2">
        <f t="shared" si="5"/>
        <v>0</v>
      </c>
    </row>
    <row r="79" spans="2:24" ht="22.9" customHeight="1" x14ac:dyDescent="0.25">
      <c r="B79" s="2">
        <f t="shared" si="6"/>
        <v>0</v>
      </c>
      <c r="C79" s="2" t="str">
        <f t="shared" si="8"/>
        <v/>
      </c>
      <c r="D79" s="2">
        <v>58</v>
      </c>
      <c r="E79" s="2" t="str">
        <f>IF(ISNUMBER(SMALL(Order_Form!$D:$D,1+($D79))),(VLOOKUP(SMALL(Order_Form!$D:$D,1+($D79)),Order_Form!$C:$Q,3,FALSE)),"")</f>
        <v/>
      </c>
      <c r="F79" s="18" t="str">
        <f>IF(ISNUMBER(SMALL(Order_Form!$D:$D,1+($D79))),(VLOOKUP(SMALL(Order_Form!$D:$D,1+($D79)),Order_Form!$C:$Q,4,FALSE)),"")</f>
        <v/>
      </c>
      <c r="G79" s="18" t="str">
        <f>IF(ISNUMBER(SMALL(Order_Form!$D:$D,1+($D79))),(VLOOKUP(SMALL(Order_Form!$D:$D,1+($D79)),Order_Form!$C:$Q,5,FALSE)),"")</f>
        <v/>
      </c>
      <c r="H79" s="18" t="str">
        <f>IF(ISNUMBER(SMALL(Order_Form!$D:$D,1+($D79))),(VLOOKUP(SMALL(Order_Form!$D:$D,1+($D79)),Order_Form!$C:$Q,6,FALSE)),"")</f>
        <v/>
      </c>
      <c r="I79" s="15" t="str">
        <f>IF(ISNUMBER(SMALL(Order_Form!$D:$D,1+($D79))),(VLOOKUP(SMALL(Order_Form!$D:$D,1+($D79)),Order_Form!$C:$Q,7,FALSE)),"")</f>
        <v/>
      </c>
      <c r="J79" s="2"/>
      <c r="K79" s="2"/>
      <c r="L79" s="18" t="str">
        <f>IF(ISNUMBER(SMALL(Order_Form!$D:$D,1+($D79))),(VLOOKUP(SMALL(Order_Form!$D:$D,1+($D79)),Order_Form!$C:$Q,8,FALSE)),"")</f>
        <v/>
      </c>
      <c r="M79" s="18" t="str">
        <f>IF(ISNUMBER(SMALL(Order_Form!$D:$D,1+($D79))),(VLOOKUP(SMALL(Order_Form!$D:$D,1+($D79)),Order_Form!$C:$Q,9,FALSE)),"")</f>
        <v/>
      </c>
      <c r="N79" s="18" t="str">
        <f>IF(ISNUMBER(SMALL(Order_Form!$D:$D,1+($D79))),(VLOOKUP(SMALL(Order_Form!$D:$D,1+($D79)),Order_Form!$C:$Q,10,FALSE)),"")</f>
        <v/>
      </c>
      <c r="O79" s="18" t="str">
        <f>IF(ISNUMBER(SMALL(Order_Form!$D:$D,1+($D79))),(VLOOKUP(SMALL(Order_Form!$D:$D,1+($D79)),Order_Form!$C:$Q,11,FALSE)),"")</f>
        <v/>
      </c>
      <c r="P79" s="18" t="str">
        <f>IF(ISNUMBER(SMALL(Order_Form!$D:$D,1+($D79))),(VLOOKUP(SMALL(Order_Form!$D:$D,1+($D79)),Order_Form!$C:$Q,12,FALSE)),"")</f>
        <v/>
      </c>
      <c r="Q79" s="18" t="str">
        <f>IF(ISNUMBER(SMALL(Order_Form!$D:$D,1+($D79))),(VLOOKUP(SMALL(Order_Form!$D:$D,1+($D79)),Order_Form!$C:$Q,13,FALSE)),"")</f>
        <v/>
      </c>
      <c r="R79" s="18" t="str">
        <f>IF(ISNUMBER(SMALL(Order_Form!$D:$D,1+($D79))),(VLOOKUP(SMALL(Order_Form!$D:$D,1+($D79)),Order_Form!$C:$Q,14,FALSE)),"")</f>
        <v/>
      </c>
      <c r="S79" s="126" t="str">
        <f>IF(ISNUMBER(SMALL(Order_Form!$D:$D,1+($D79))),(VLOOKUP(SMALL(Order_Form!$D:$D,1+($D79)),Order_Form!$C:$Q,15,FALSE)),"")</f>
        <v/>
      </c>
      <c r="U79" s="2">
        <f t="shared" si="2"/>
        <v>0</v>
      </c>
      <c r="V79" s="2">
        <f t="shared" si="3"/>
        <v>0</v>
      </c>
      <c r="W79" s="2" t="str">
        <f t="shared" si="4"/>
        <v/>
      </c>
      <c r="X79" s="2">
        <f t="shared" si="5"/>
        <v>0</v>
      </c>
    </row>
    <row r="80" spans="2:24" ht="22.9" customHeight="1" x14ac:dyDescent="0.25">
      <c r="B80" s="2">
        <f t="shared" si="6"/>
        <v>0</v>
      </c>
      <c r="C80" s="2" t="str">
        <f t="shared" si="8"/>
        <v/>
      </c>
      <c r="D80" s="2">
        <v>59</v>
      </c>
      <c r="E80" s="2" t="str">
        <f>IF(ISNUMBER(SMALL(Order_Form!$D:$D,1+($D80))),(VLOOKUP(SMALL(Order_Form!$D:$D,1+($D80)),Order_Form!$C:$Q,3,FALSE)),"")</f>
        <v/>
      </c>
      <c r="F80" s="18" t="str">
        <f>IF(ISNUMBER(SMALL(Order_Form!$D:$D,1+($D80))),(VLOOKUP(SMALL(Order_Form!$D:$D,1+($D80)),Order_Form!$C:$Q,4,FALSE)),"")</f>
        <v/>
      </c>
      <c r="G80" s="18" t="str">
        <f>IF(ISNUMBER(SMALL(Order_Form!$D:$D,1+($D80))),(VLOOKUP(SMALL(Order_Form!$D:$D,1+($D80)),Order_Form!$C:$Q,5,FALSE)),"")</f>
        <v/>
      </c>
      <c r="H80" s="18" t="str">
        <f>IF(ISNUMBER(SMALL(Order_Form!$D:$D,1+($D80))),(VLOOKUP(SMALL(Order_Form!$D:$D,1+($D80)),Order_Form!$C:$Q,6,FALSE)),"")</f>
        <v/>
      </c>
      <c r="I80" s="15" t="str">
        <f>IF(ISNUMBER(SMALL(Order_Form!$D:$D,1+($D80))),(VLOOKUP(SMALL(Order_Form!$D:$D,1+($D80)),Order_Form!$C:$Q,7,FALSE)),"")</f>
        <v/>
      </c>
      <c r="J80" s="2"/>
      <c r="K80" s="2"/>
      <c r="L80" s="18" t="str">
        <f>IF(ISNUMBER(SMALL(Order_Form!$D:$D,1+($D80))),(VLOOKUP(SMALL(Order_Form!$D:$D,1+($D80)),Order_Form!$C:$Q,8,FALSE)),"")</f>
        <v/>
      </c>
      <c r="M80" s="18" t="str">
        <f>IF(ISNUMBER(SMALL(Order_Form!$D:$D,1+($D80))),(VLOOKUP(SMALL(Order_Form!$D:$D,1+($D80)),Order_Form!$C:$Q,9,FALSE)),"")</f>
        <v/>
      </c>
      <c r="N80" s="18" t="str">
        <f>IF(ISNUMBER(SMALL(Order_Form!$D:$D,1+($D80))),(VLOOKUP(SMALL(Order_Form!$D:$D,1+($D80)),Order_Form!$C:$Q,10,FALSE)),"")</f>
        <v/>
      </c>
      <c r="O80" s="18" t="str">
        <f>IF(ISNUMBER(SMALL(Order_Form!$D:$D,1+($D80))),(VLOOKUP(SMALL(Order_Form!$D:$D,1+($D80)),Order_Form!$C:$Q,11,FALSE)),"")</f>
        <v/>
      </c>
      <c r="P80" s="18" t="str">
        <f>IF(ISNUMBER(SMALL(Order_Form!$D:$D,1+($D80))),(VLOOKUP(SMALL(Order_Form!$D:$D,1+($D80)),Order_Form!$C:$Q,12,FALSE)),"")</f>
        <v/>
      </c>
      <c r="Q80" s="18" t="str">
        <f>IF(ISNUMBER(SMALL(Order_Form!$D:$D,1+($D80))),(VLOOKUP(SMALL(Order_Form!$D:$D,1+($D80)),Order_Form!$C:$Q,13,FALSE)),"")</f>
        <v/>
      </c>
      <c r="R80" s="18" t="str">
        <f>IF(ISNUMBER(SMALL(Order_Form!$D:$D,1+($D80))),(VLOOKUP(SMALL(Order_Form!$D:$D,1+($D80)),Order_Form!$C:$Q,14,FALSE)),"")</f>
        <v/>
      </c>
      <c r="S80" s="126" t="str">
        <f>IF(ISNUMBER(SMALL(Order_Form!$D:$D,1+($D80))),(VLOOKUP(SMALL(Order_Form!$D:$D,1+($D80)),Order_Form!$C:$Q,15,FALSE)),"")</f>
        <v/>
      </c>
      <c r="U80" s="2">
        <f t="shared" si="2"/>
        <v>0</v>
      </c>
      <c r="V80" s="2">
        <f t="shared" si="3"/>
        <v>0</v>
      </c>
      <c r="W80" s="2" t="str">
        <f t="shared" si="4"/>
        <v/>
      </c>
      <c r="X80" s="2">
        <f t="shared" si="5"/>
        <v>0</v>
      </c>
    </row>
    <row r="81" spans="2:24" ht="22.9" customHeight="1" x14ac:dyDescent="0.25">
      <c r="B81" s="2">
        <f t="shared" si="6"/>
        <v>0</v>
      </c>
      <c r="C81" s="2" t="str">
        <f t="shared" si="8"/>
        <v/>
      </c>
      <c r="D81" s="2">
        <v>60</v>
      </c>
      <c r="E81" s="2" t="str">
        <f>IF(ISNUMBER(SMALL(Order_Form!$D:$D,1+($D81))),(VLOOKUP(SMALL(Order_Form!$D:$D,1+($D81)),Order_Form!$C:$Q,3,FALSE)),"")</f>
        <v/>
      </c>
      <c r="F81" s="18" t="str">
        <f>IF(ISNUMBER(SMALL(Order_Form!$D:$D,1+($D81))),(VLOOKUP(SMALL(Order_Form!$D:$D,1+($D81)),Order_Form!$C:$Q,4,FALSE)),"")</f>
        <v/>
      </c>
      <c r="G81" s="18" t="str">
        <f>IF(ISNUMBER(SMALL(Order_Form!$D:$D,1+($D81))),(VLOOKUP(SMALL(Order_Form!$D:$D,1+($D81)),Order_Form!$C:$Q,5,FALSE)),"")</f>
        <v/>
      </c>
      <c r="H81" s="18" t="str">
        <f>IF(ISNUMBER(SMALL(Order_Form!$D:$D,1+($D81))),(VLOOKUP(SMALL(Order_Form!$D:$D,1+($D81)),Order_Form!$C:$Q,6,FALSE)),"")</f>
        <v/>
      </c>
      <c r="I81" s="15" t="str">
        <f>IF(ISNUMBER(SMALL(Order_Form!$D:$D,1+($D81))),(VLOOKUP(SMALL(Order_Form!$D:$D,1+($D81)),Order_Form!$C:$Q,7,FALSE)),"")</f>
        <v/>
      </c>
      <c r="J81" s="2"/>
      <c r="K81" s="2"/>
      <c r="L81" s="18" t="str">
        <f>IF(ISNUMBER(SMALL(Order_Form!$D:$D,1+($D81))),(VLOOKUP(SMALL(Order_Form!$D:$D,1+($D81)),Order_Form!$C:$Q,8,FALSE)),"")</f>
        <v/>
      </c>
      <c r="M81" s="18" t="str">
        <f>IF(ISNUMBER(SMALL(Order_Form!$D:$D,1+($D81))),(VLOOKUP(SMALL(Order_Form!$D:$D,1+($D81)),Order_Form!$C:$Q,9,FALSE)),"")</f>
        <v/>
      </c>
      <c r="N81" s="18" t="str">
        <f>IF(ISNUMBER(SMALL(Order_Form!$D:$D,1+($D81))),(VLOOKUP(SMALL(Order_Form!$D:$D,1+($D81)),Order_Form!$C:$Q,10,FALSE)),"")</f>
        <v/>
      </c>
      <c r="O81" s="18" t="str">
        <f>IF(ISNUMBER(SMALL(Order_Form!$D:$D,1+($D81))),(VLOOKUP(SMALL(Order_Form!$D:$D,1+($D81)),Order_Form!$C:$Q,11,FALSE)),"")</f>
        <v/>
      </c>
      <c r="P81" s="18" t="str">
        <f>IF(ISNUMBER(SMALL(Order_Form!$D:$D,1+($D81))),(VLOOKUP(SMALL(Order_Form!$D:$D,1+($D81)),Order_Form!$C:$Q,12,FALSE)),"")</f>
        <v/>
      </c>
      <c r="Q81" s="18" t="str">
        <f>IF(ISNUMBER(SMALL(Order_Form!$D:$D,1+($D81))),(VLOOKUP(SMALL(Order_Form!$D:$D,1+($D81)),Order_Form!$C:$Q,13,FALSE)),"")</f>
        <v/>
      </c>
      <c r="R81" s="18" t="str">
        <f>IF(ISNUMBER(SMALL(Order_Form!$D:$D,1+($D81))),(VLOOKUP(SMALL(Order_Form!$D:$D,1+($D81)),Order_Form!$C:$Q,14,FALSE)),"")</f>
        <v/>
      </c>
      <c r="S81" s="126" t="str">
        <f>IF(ISNUMBER(SMALL(Order_Form!$D:$D,1+($D81))),(VLOOKUP(SMALL(Order_Form!$D:$D,1+($D81)),Order_Form!$C:$Q,15,FALSE)),"")</f>
        <v/>
      </c>
      <c r="U81" s="2">
        <f t="shared" si="2"/>
        <v>0</v>
      </c>
      <c r="V81" s="2">
        <f t="shared" si="3"/>
        <v>0</v>
      </c>
      <c r="W81" s="2" t="str">
        <f t="shared" si="4"/>
        <v/>
      </c>
      <c r="X81" s="2">
        <f t="shared" si="5"/>
        <v>0</v>
      </c>
    </row>
    <row r="82" spans="2:24" ht="22.9" customHeight="1" x14ac:dyDescent="0.25">
      <c r="B82" s="2">
        <f t="shared" si="6"/>
        <v>0</v>
      </c>
      <c r="C82" s="2" t="str">
        <f t="shared" si="8"/>
        <v/>
      </c>
      <c r="D82" s="2">
        <v>61</v>
      </c>
      <c r="E82" s="2" t="str">
        <f>IF(ISNUMBER(SMALL(Order_Form!$D:$D,1+($D82))),(VLOOKUP(SMALL(Order_Form!$D:$D,1+($D82)),Order_Form!$C:$Q,3,FALSE)),"")</f>
        <v/>
      </c>
      <c r="F82" s="18" t="str">
        <f>IF(ISNUMBER(SMALL(Order_Form!$D:$D,1+($D82))),(VLOOKUP(SMALL(Order_Form!$D:$D,1+($D82)),Order_Form!$C:$Q,4,FALSE)),"")</f>
        <v/>
      </c>
      <c r="G82" s="18" t="str">
        <f>IF(ISNUMBER(SMALL(Order_Form!$D:$D,1+($D82))),(VLOOKUP(SMALL(Order_Form!$D:$D,1+($D82)),Order_Form!$C:$Q,5,FALSE)),"")</f>
        <v/>
      </c>
      <c r="H82" s="18" t="str">
        <f>IF(ISNUMBER(SMALL(Order_Form!$D:$D,1+($D82))),(VLOOKUP(SMALL(Order_Form!$D:$D,1+($D82)),Order_Form!$C:$Q,6,FALSE)),"")</f>
        <v/>
      </c>
      <c r="I82" s="15" t="str">
        <f>IF(ISNUMBER(SMALL(Order_Form!$D:$D,1+($D82))),(VLOOKUP(SMALL(Order_Form!$D:$D,1+($D82)),Order_Form!$C:$Q,7,FALSE)),"")</f>
        <v/>
      </c>
      <c r="J82" s="2"/>
      <c r="K82" s="2"/>
      <c r="L82" s="18" t="str">
        <f>IF(ISNUMBER(SMALL(Order_Form!$D:$D,1+($D82))),(VLOOKUP(SMALL(Order_Form!$D:$D,1+($D82)),Order_Form!$C:$Q,8,FALSE)),"")</f>
        <v/>
      </c>
      <c r="M82" s="18" t="str">
        <f>IF(ISNUMBER(SMALL(Order_Form!$D:$D,1+($D82))),(VLOOKUP(SMALL(Order_Form!$D:$D,1+($D82)),Order_Form!$C:$Q,9,FALSE)),"")</f>
        <v/>
      </c>
      <c r="N82" s="18" t="str">
        <f>IF(ISNUMBER(SMALL(Order_Form!$D:$D,1+($D82))),(VLOOKUP(SMALL(Order_Form!$D:$D,1+($D82)),Order_Form!$C:$Q,10,FALSE)),"")</f>
        <v/>
      </c>
      <c r="O82" s="18" t="str">
        <f>IF(ISNUMBER(SMALL(Order_Form!$D:$D,1+($D82))),(VLOOKUP(SMALL(Order_Form!$D:$D,1+($D82)),Order_Form!$C:$Q,11,FALSE)),"")</f>
        <v/>
      </c>
      <c r="P82" s="18" t="str">
        <f>IF(ISNUMBER(SMALL(Order_Form!$D:$D,1+($D82))),(VLOOKUP(SMALL(Order_Form!$D:$D,1+($D82)),Order_Form!$C:$Q,12,FALSE)),"")</f>
        <v/>
      </c>
      <c r="Q82" s="18" t="str">
        <f>IF(ISNUMBER(SMALL(Order_Form!$D:$D,1+($D82))),(VLOOKUP(SMALL(Order_Form!$D:$D,1+($D82)),Order_Form!$C:$Q,13,FALSE)),"")</f>
        <v/>
      </c>
      <c r="R82" s="18" t="str">
        <f>IF(ISNUMBER(SMALL(Order_Form!$D:$D,1+($D82))),(VLOOKUP(SMALL(Order_Form!$D:$D,1+($D82)),Order_Form!$C:$Q,14,FALSE)),"")</f>
        <v/>
      </c>
      <c r="S82" s="126" t="str">
        <f>IF(ISNUMBER(SMALL(Order_Form!$D:$D,1+($D82))),(VLOOKUP(SMALL(Order_Form!$D:$D,1+($D82)),Order_Form!$C:$Q,15,FALSE)),"")</f>
        <v/>
      </c>
      <c r="U82" s="2">
        <f t="shared" si="2"/>
        <v>0</v>
      </c>
      <c r="V82" s="2">
        <f t="shared" si="3"/>
        <v>0</v>
      </c>
      <c r="W82" s="2" t="str">
        <f t="shared" si="4"/>
        <v/>
      </c>
      <c r="X82" s="2">
        <f t="shared" si="5"/>
        <v>0</v>
      </c>
    </row>
    <row r="83" spans="2:24" ht="22.9" customHeight="1" x14ac:dyDescent="0.25">
      <c r="B83" s="2">
        <f t="shared" si="6"/>
        <v>0</v>
      </c>
      <c r="C83" s="2" t="str">
        <f t="shared" si="8"/>
        <v/>
      </c>
      <c r="D83" s="2">
        <v>62</v>
      </c>
      <c r="E83" s="2" t="str">
        <f>IF(ISNUMBER(SMALL(Order_Form!$D:$D,1+($D83))),(VLOOKUP(SMALL(Order_Form!$D:$D,1+($D83)),Order_Form!$C:$Q,3,FALSE)),"")</f>
        <v/>
      </c>
      <c r="F83" s="18" t="str">
        <f>IF(ISNUMBER(SMALL(Order_Form!$D:$D,1+($D83))),(VLOOKUP(SMALL(Order_Form!$D:$D,1+($D83)),Order_Form!$C:$Q,4,FALSE)),"")</f>
        <v/>
      </c>
      <c r="G83" s="18" t="str">
        <f>IF(ISNUMBER(SMALL(Order_Form!$D:$D,1+($D83))),(VLOOKUP(SMALL(Order_Form!$D:$D,1+($D83)),Order_Form!$C:$Q,5,FALSE)),"")</f>
        <v/>
      </c>
      <c r="H83" s="18" t="str">
        <f>IF(ISNUMBER(SMALL(Order_Form!$D:$D,1+($D83))),(VLOOKUP(SMALL(Order_Form!$D:$D,1+($D83)),Order_Form!$C:$Q,6,FALSE)),"")</f>
        <v/>
      </c>
      <c r="I83" s="15" t="str">
        <f>IF(ISNUMBER(SMALL(Order_Form!$D:$D,1+($D83))),(VLOOKUP(SMALL(Order_Form!$D:$D,1+($D83)),Order_Form!$C:$Q,7,FALSE)),"")</f>
        <v/>
      </c>
      <c r="J83" s="2"/>
      <c r="K83" s="2"/>
      <c r="L83" s="18" t="str">
        <f>IF(ISNUMBER(SMALL(Order_Form!$D:$D,1+($D83))),(VLOOKUP(SMALL(Order_Form!$D:$D,1+($D83)),Order_Form!$C:$Q,8,FALSE)),"")</f>
        <v/>
      </c>
      <c r="M83" s="18" t="str">
        <f>IF(ISNUMBER(SMALL(Order_Form!$D:$D,1+($D83))),(VLOOKUP(SMALL(Order_Form!$D:$D,1+($D83)),Order_Form!$C:$Q,9,FALSE)),"")</f>
        <v/>
      </c>
      <c r="N83" s="18" t="str">
        <f>IF(ISNUMBER(SMALL(Order_Form!$D:$D,1+($D83))),(VLOOKUP(SMALL(Order_Form!$D:$D,1+($D83)),Order_Form!$C:$Q,10,FALSE)),"")</f>
        <v/>
      </c>
      <c r="O83" s="18" t="str">
        <f>IF(ISNUMBER(SMALL(Order_Form!$D:$D,1+($D83))),(VLOOKUP(SMALL(Order_Form!$D:$D,1+($D83)),Order_Form!$C:$Q,11,FALSE)),"")</f>
        <v/>
      </c>
      <c r="P83" s="18" t="str">
        <f>IF(ISNUMBER(SMALL(Order_Form!$D:$D,1+($D83))),(VLOOKUP(SMALL(Order_Form!$D:$D,1+($D83)),Order_Form!$C:$Q,12,FALSE)),"")</f>
        <v/>
      </c>
      <c r="Q83" s="18" t="str">
        <f>IF(ISNUMBER(SMALL(Order_Form!$D:$D,1+($D83))),(VLOOKUP(SMALL(Order_Form!$D:$D,1+($D83)),Order_Form!$C:$Q,13,FALSE)),"")</f>
        <v/>
      </c>
      <c r="R83" s="18" t="str">
        <f>IF(ISNUMBER(SMALL(Order_Form!$D:$D,1+($D83))),(VLOOKUP(SMALL(Order_Form!$D:$D,1+($D83)),Order_Form!$C:$Q,14,FALSE)),"")</f>
        <v/>
      </c>
      <c r="S83" s="126" t="str">
        <f>IF(ISNUMBER(SMALL(Order_Form!$D:$D,1+($D83))),(VLOOKUP(SMALL(Order_Form!$D:$D,1+($D83)),Order_Form!$C:$Q,15,FALSE)),"")</f>
        <v/>
      </c>
      <c r="U83" s="2">
        <f t="shared" si="2"/>
        <v>0</v>
      </c>
      <c r="V83" s="2">
        <f t="shared" si="3"/>
        <v>0</v>
      </c>
      <c r="W83" s="2" t="str">
        <f t="shared" si="4"/>
        <v/>
      </c>
      <c r="X83" s="2">
        <f t="shared" si="5"/>
        <v>0</v>
      </c>
    </row>
    <row r="84" spans="2:24" ht="22.9" customHeight="1" x14ac:dyDescent="0.25">
      <c r="B84" s="2">
        <f t="shared" ref="B84:B147" si="13">IF(AND(H84&gt;0,ISNONTEXT(H84)),1,0)</f>
        <v>0</v>
      </c>
      <c r="C84" s="2" t="str">
        <f t="shared" si="8"/>
        <v/>
      </c>
      <c r="D84" s="2">
        <v>63</v>
      </c>
      <c r="E84" s="2" t="str">
        <f>IF(ISNUMBER(SMALL(Order_Form!$D:$D,1+($D84))),(VLOOKUP(SMALL(Order_Form!$D:$D,1+($D84)),Order_Form!$C:$Q,3,FALSE)),"")</f>
        <v/>
      </c>
      <c r="F84" s="18" t="str">
        <f>IF(ISNUMBER(SMALL(Order_Form!$D:$D,1+($D84))),(VLOOKUP(SMALL(Order_Form!$D:$D,1+($D84)),Order_Form!$C:$Q,4,FALSE)),"")</f>
        <v/>
      </c>
      <c r="G84" s="18" t="str">
        <f>IF(ISNUMBER(SMALL(Order_Form!$D:$D,1+($D84))),(VLOOKUP(SMALL(Order_Form!$D:$D,1+($D84)),Order_Form!$C:$Q,5,FALSE)),"")</f>
        <v/>
      </c>
      <c r="H84" s="18" t="str">
        <f>IF(ISNUMBER(SMALL(Order_Form!$D:$D,1+($D84))),(VLOOKUP(SMALL(Order_Form!$D:$D,1+($D84)),Order_Form!$C:$Q,6,FALSE)),"")</f>
        <v/>
      </c>
      <c r="I84" s="15" t="str">
        <f>IF(ISNUMBER(SMALL(Order_Form!$D:$D,1+($D84))),(VLOOKUP(SMALL(Order_Form!$D:$D,1+($D84)),Order_Form!$C:$Q,7,FALSE)),"")</f>
        <v/>
      </c>
      <c r="J84" s="2"/>
      <c r="K84" s="2"/>
      <c r="L84" s="18" t="str">
        <f>IF(ISNUMBER(SMALL(Order_Form!$D:$D,1+($D84))),(VLOOKUP(SMALL(Order_Form!$D:$D,1+($D84)),Order_Form!$C:$Q,8,FALSE)),"")</f>
        <v/>
      </c>
      <c r="M84" s="18" t="str">
        <f>IF(ISNUMBER(SMALL(Order_Form!$D:$D,1+($D84))),(VLOOKUP(SMALL(Order_Form!$D:$D,1+($D84)),Order_Form!$C:$Q,9,FALSE)),"")</f>
        <v/>
      </c>
      <c r="N84" s="18" t="str">
        <f>IF(ISNUMBER(SMALL(Order_Form!$D:$D,1+($D84))),(VLOOKUP(SMALL(Order_Form!$D:$D,1+($D84)),Order_Form!$C:$Q,10,FALSE)),"")</f>
        <v/>
      </c>
      <c r="O84" s="18" t="str">
        <f>IF(ISNUMBER(SMALL(Order_Form!$D:$D,1+($D84))),(VLOOKUP(SMALL(Order_Form!$D:$D,1+($D84)),Order_Form!$C:$Q,11,FALSE)),"")</f>
        <v/>
      </c>
      <c r="P84" s="18" t="str">
        <f>IF(ISNUMBER(SMALL(Order_Form!$D:$D,1+($D84))),(VLOOKUP(SMALL(Order_Form!$D:$D,1+($D84)),Order_Form!$C:$Q,12,FALSE)),"")</f>
        <v/>
      </c>
      <c r="Q84" s="18" t="str">
        <f>IF(ISNUMBER(SMALL(Order_Form!$D:$D,1+($D84))),(VLOOKUP(SMALL(Order_Form!$D:$D,1+($D84)),Order_Form!$C:$Q,13,FALSE)),"")</f>
        <v/>
      </c>
      <c r="R84" s="18" t="str">
        <f>IF(ISNUMBER(SMALL(Order_Form!$D:$D,1+($D84))),(VLOOKUP(SMALL(Order_Form!$D:$D,1+($D84)),Order_Form!$C:$Q,14,FALSE)),"")</f>
        <v/>
      </c>
      <c r="S84" s="126" t="str">
        <f>IF(ISNUMBER(SMALL(Order_Form!$D:$D,1+($D84))),(VLOOKUP(SMALL(Order_Form!$D:$D,1+($D84)),Order_Form!$C:$Q,15,FALSE)),"")</f>
        <v/>
      </c>
      <c r="U84" s="2">
        <f t="shared" si="2"/>
        <v>0</v>
      </c>
      <c r="V84" s="2">
        <f t="shared" si="3"/>
        <v>0</v>
      </c>
      <c r="W84" s="2" t="str">
        <f t="shared" si="4"/>
        <v/>
      </c>
      <c r="X84" s="2">
        <f t="shared" si="5"/>
        <v>0</v>
      </c>
    </row>
    <row r="85" spans="2:24" ht="22.9" customHeight="1" x14ac:dyDescent="0.25">
      <c r="B85" s="2">
        <f t="shared" si="13"/>
        <v>0</v>
      </c>
      <c r="C85" s="2" t="str">
        <f t="shared" si="8"/>
        <v/>
      </c>
      <c r="D85" s="2">
        <v>64</v>
      </c>
      <c r="E85" s="2" t="str">
        <f>IF(ISNUMBER(SMALL(Order_Form!$D:$D,1+($D85))),(VLOOKUP(SMALL(Order_Form!$D:$D,1+($D85)),Order_Form!$C:$Q,3,FALSE)),"")</f>
        <v/>
      </c>
      <c r="F85" s="18" t="str">
        <f>IF(ISNUMBER(SMALL(Order_Form!$D:$D,1+($D85))),(VLOOKUP(SMALL(Order_Form!$D:$D,1+($D85)),Order_Form!$C:$Q,4,FALSE)),"")</f>
        <v/>
      </c>
      <c r="G85" s="18" t="str">
        <f>IF(ISNUMBER(SMALL(Order_Form!$D:$D,1+($D85))),(VLOOKUP(SMALL(Order_Form!$D:$D,1+($D85)),Order_Form!$C:$Q,5,FALSE)),"")</f>
        <v/>
      </c>
      <c r="H85" s="18" t="str">
        <f>IF(ISNUMBER(SMALL(Order_Form!$D:$D,1+($D85))),(VLOOKUP(SMALL(Order_Form!$D:$D,1+($D85)),Order_Form!$C:$Q,6,FALSE)),"")</f>
        <v/>
      </c>
      <c r="I85" s="15" t="str">
        <f>IF(ISNUMBER(SMALL(Order_Form!$D:$D,1+($D85))),(VLOOKUP(SMALL(Order_Form!$D:$D,1+($D85)),Order_Form!$C:$Q,7,FALSE)),"")</f>
        <v/>
      </c>
      <c r="J85" s="2"/>
      <c r="K85" s="2"/>
      <c r="L85" s="18" t="str">
        <f>IF(ISNUMBER(SMALL(Order_Form!$D:$D,1+($D85))),(VLOOKUP(SMALL(Order_Form!$D:$D,1+($D85)),Order_Form!$C:$Q,8,FALSE)),"")</f>
        <v/>
      </c>
      <c r="M85" s="18" t="str">
        <f>IF(ISNUMBER(SMALL(Order_Form!$D:$D,1+($D85))),(VLOOKUP(SMALL(Order_Form!$D:$D,1+($D85)),Order_Form!$C:$Q,9,FALSE)),"")</f>
        <v/>
      </c>
      <c r="N85" s="18" t="str">
        <f>IF(ISNUMBER(SMALL(Order_Form!$D:$D,1+($D85))),(VLOOKUP(SMALL(Order_Form!$D:$D,1+($D85)),Order_Form!$C:$Q,10,FALSE)),"")</f>
        <v/>
      </c>
      <c r="O85" s="18" t="str">
        <f>IF(ISNUMBER(SMALL(Order_Form!$D:$D,1+($D85))),(VLOOKUP(SMALL(Order_Form!$D:$D,1+($D85)),Order_Form!$C:$Q,11,FALSE)),"")</f>
        <v/>
      </c>
      <c r="P85" s="18" t="str">
        <f>IF(ISNUMBER(SMALL(Order_Form!$D:$D,1+($D85))),(VLOOKUP(SMALL(Order_Form!$D:$D,1+($D85)),Order_Form!$C:$Q,12,FALSE)),"")</f>
        <v/>
      </c>
      <c r="Q85" s="18" t="str">
        <f>IF(ISNUMBER(SMALL(Order_Form!$D:$D,1+($D85))),(VLOOKUP(SMALL(Order_Form!$D:$D,1+($D85)),Order_Form!$C:$Q,13,FALSE)),"")</f>
        <v/>
      </c>
      <c r="R85" s="18" t="str">
        <f>IF(ISNUMBER(SMALL(Order_Form!$D:$D,1+($D85))),(VLOOKUP(SMALL(Order_Form!$D:$D,1+($D85)),Order_Form!$C:$Q,14,FALSE)),"")</f>
        <v/>
      </c>
      <c r="S85" s="126" t="str">
        <f>IF(ISNUMBER(SMALL(Order_Form!$D:$D,1+($D85))),(VLOOKUP(SMALL(Order_Form!$D:$D,1+($D85)),Order_Form!$C:$Q,15,FALSE)),"")</f>
        <v/>
      </c>
      <c r="U85" s="2">
        <f t="shared" ref="U85:U148" si="14">IF(OR(E85=1,V85=1),1,0)</f>
        <v>0</v>
      </c>
      <c r="V85" s="2">
        <f t="shared" ref="V85:V148" si="15">IF(OR(B85=1,E85=2),1,0)</f>
        <v>0</v>
      </c>
      <c r="W85" s="2" t="str">
        <f t="shared" ref="W85:W148" si="16">IF(ISNUMBER(H85),H85,"")</f>
        <v/>
      </c>
      <c r="X85" s="2">
        <f t="shared" ref="X85:X148" si="17">IF(OR(AND(L85&gt;0,ISNONTEXT(L85)),L85="Assorted"),1,0)</f>
        <v>0</v>
      </c>
    </row>
    <row r="86" spans="2:24" ht="22.9" customHeight="1" x14ac:dyDescent="0.25">
      <c r="B86" s="2">
        <f t="shared" si="13"/>
        <v>0</v>
      </c>
      <c r="C86" s="2" t="str">
        <f t="shared" si="8"/>
        <v/>
      </c>
      <c r="D86" s="2">
        <v>65</v>
      </c>
      <c r="E86" s="2" t="str">
        <f>IF(ISNUMBER(SMALL(Order_Form!$D:$D,1+($D86))),(VLOOKUP(SMALL(Order_Form!$D:$D,1+($D86)),Order_Form!$C:$Q,3,FALSE)),"")</f>
        <v/>
      </c>
      <c r="F86" s="18" t="str">
        <f>IF(ISNUMBER(SMALL(Order_Form!$D:$D,1+($D86))),(VLOOKUP(SMALL(Order_Form!$D:$D,1+($D86)),Order_Form!$C:$Q,4,FALSE)),"")</f>
        <v/>
      </c>
      <c r="G86" s="18" t="str">
        <f>IF(ISNUMBER(SMALL(Order_Form!$D:$D,1+($D86))),(VLOOKUP(SMALL(Order_Form!$D:$D,1+($D86)),Order_Form!$C:$Q,5,FALSE)),"")</f>
        <v/>
      </c>
      <c r="H86" s="18" t="str">
        <f>IF(ISNUMBER(SMALL(Order_Form!$D:$D,1+($D86))),(VLOOKUP(SMALL(Order_Form!$D:$D,1+($D86)),Order_Form!$C:$Q,6,FALSE)),"")</f>
        <v/>
      </c>
      <c r="I86" s="15" t="str">
        <f>IF(ISNUMBER(SMALL(Order_Form!$D:$D,1+($D86))),(VLOOKUP(SMALL(Order_Form!$D:$D,1+($D86)),Order_Form!$C:$Q,7,FALSE)),"")</f>
        <v/>
      </c>
      <c r="J86" s="2"/>
      <c r="K86" s="2"/>
      <c r="L86" s="18" t="str">
        <f>IF(ISNUMBER(SMALL(Order_Form!$D:$D,1+($D86))),(VLOOKUP(SMALL(Order_Form!$D:$D,1+($D86)),Order_Form!$C:$Q,8,FALSE)),"")</f>
        <v/>
      </c>
      <c r="M86" s="18" t="str">
        <f>IF(ISNUMBER(SMALL(Order_Form!$D:$D,1+($D86))),(VLOOKUP(SMALL(Order_Form!$D:$D,1+($D86)),Order_Form!$C:$Q,9,FALSE)),"")</f>
        <v/>
      </c>
      <c r="N86" s="18" t="str">
        <f>IF(ISNUMBER(SMALL(Order_Form!$D:$D,1+($D86))),(VLOOKUP(SMALL(Order_Form!$D:$D,1+($D86)),Order_Form!$C:$Q,10,FALSE)),"")</f>
        <v/>
      </c>
      <c r="O86" s="18" t="str">
        <f>IF(ISNUMBER(SMALL(Order_Form!$D:$D,1+($D86))),(VLOOKUP(SMALL(Order_Form!$D:$D,1+($D86)),Order_Form!$C:$Q,11,FALSE)),"")</f>
        <v/>
      </c>
      <c r="P86" s="18" t="str">
        <f>IF(ISNUMBER(SMALL(Order_Form!$D:$D,1+($D86))),(VLOOKUP(SMALL(Order_Form!$D:$D,1+($D86)),Order_Form!$C:$Q,12,FALSE)),"")</f>
        <v/>
      </c>
      <c r="Q86" s="18" t="str">
        <f>IF(ISNUMBER(SMALL(Order_Form!$D:$D,1+($D86))),(VLOOKUP(SMALL(Order_Form!$D:$D,1+($D86)),Order_Form!$C:$Q,13,FALSE)),"")</f>
        <v/>
      </c>
      <c r="R86" s="18" t="str">
        <f>IF(ISNUMBER(SMALL(Order_Form!$D:$D,1+($D86))),(VLOOKUP(SMALL(Order_Form!$D:$D,1+($D86)),Order_Form!$C:$Q,14,FALSE)),"")</f>
        <v/>
      </c>
      <c r="S86" s="126" t="str">
        <f>IF(ISNUMBER(SMALL(Order_Form!$D:$D,1+($D86))),(VLOOKUP(SMALL(Order_Form!$D:$D,1+($D86)),Order_Form!$C:$Q,15,FALSE)),"")</f>
        <v/>
      </c>
      <c r="U86" s="2">
        <f t="shared" si="14"/>
        <v>0</v>
      </c>
      <c r="V86" s="2">
        <f t="shared" si="15"/>
        <v>0</v>
      </c>
      <c r="W86" s="2" t="str">
        <f t="shared" si="16"/>
        <v/>
      </c>
      <c r="X86" s="2">
        <f t="shared" si="17"/>
        <v>0</v>
      </c>
    </row>
    <row r="87" spans="2:24" ht="22.9" customHeight="1" x14ac:dyDescent="0.25">
      <c r="B87" s="2">
        <f t="shared" si="13"/>
        <v>0</v>
      </c>
      <c r="C87" s="2" t="str">
        <f t="shared" si="8"/>
        <v/>
      </c>
      <c r="D87" s="2">
        <v>66</v>
      </c>
      <c r="E87" s="2" t="str">
        <f>IF(ISNUMBER(SMALL(Order_Form!$D:$D,1+($D87))),(VLOOKUP(SMALL(Order_Form!$D:$D,1+($D87)),Order_Form!$C:$Q,3,FALSE)),"")</f>
        <v/>
      </c>
      <c r="F87" s="18" t="str">
        <f>IF(ISNUMBER(SMALL(Order_Form!$D:$D,1+($D87))),(VLOOKUP(SMALL(Order_Form!$D:$D,1+($D87)),Order_Form!$C:$Q,4,FALSE)),"")</f>
        <v/>
      </c>
      <c r="G87" s="18" t="str">
        <f>IF(ISNUMBER(SMALL(Order_Form!$D:$D,1+($D87))),(VLOOKUP(SMALL(Order_Form!$D:$D,1+($D87)),Order_Form!$C:$Q,5,FALSE)),"")</f>
        <v/>
      </c>
      <c r="H87" s="18" t="str">
        <f>IF(ISNUMBER(SMALL(Order_Form!$D:$D,1+($D87))),(VLOOKUP(SMALL(Order_Form!$D:$D,1+($D87)),Order_Form!$C:$Q,6,FALSE)),"")</f>
        <v/>
      </c>
      <c r="I87" s="15" t="str">
        <f>IF(ISNUMBER(SMALL(Order_Form!$D:$D,1+($D87))),(VLOOKUP(SMALL(Order_Form!$D:$D,1+($D87)),Order_Form!$C:$Q,7,FALSE)),"")</f>
        <v/>
      </c>
      <c r="J87" s="2"/>
      <c r="K87" s="2"/>
      <c r="L87" s="18" t="str">
        <f>IF(ISNUMBER(SMALL(Order_Form!$D:$D,1+($D87))),(VLOOKUP(SMALL(Order_Form!$D:$D,1+($D87)),Order_Form!$C:$Q,8,FALSE)),"")</f>
        <v/>
      </c>
      <c r="M87" s="18" t="str">
        <f>IF(ISNUMBER(SMALL(Order_Form!$D:$D,1+($D87))),(VLOOKUP(SMALL(Order_Form!$D:$D,1+($D87)),Order_Form!$C:$Q,9,FALSE)),"")</f>
        <v/>
      </c>
      <c r="N87" s="18" t="str">
        <f>IF(ISNUMBER(SMALL(Order_Form!$D:$D,1+($D87))),(VLOOKUP(SMALL(Order_Form!$D:$D,1+($D87)),Order_Form!$C:$Q,10,FALSE)),"")</f>
        <v/>
      </c>
      <c r="O87" s="18" t="str">
        <f>IF(ISNUMBER(SMALL(Order_Form!$D:$D,1+($D87))),(VLOOKUP(SMALL(Order_Form!$D:$D,1+($D87)),Order_Form!$C:$Q,11,FALSE)),"")</f>
        <v/>
      </c>
      <c r="P87" s="18" t="str">
        <f>IF(ISNUMBER(SMALL(Order_Form!$D:$D,1+($D87))),(VLOOKUP(SMALL(Order_Form!$D:$D,1+($D87)),Order_Form!$C:$Q,12,FALSE)),"")</f>
        <v/>
      </c>
      <c r="Q87" s="18" t="str">
        <f>IF(ISNUMBER(SMALL(Order_Form!$D:$D,1+($D87))),(VLOOKUP(SMALL(Order_Form!$D:$D,1+($D87)),Order_Form!$C:$Q,13,FALSE)),"")</f>
        <v/>
      </c>
      <c r="R87" s="18" t="str">
        <f>IF(ISNUMBER(SMALL(Order_Form!$D:$D,1+($D87))),(VLOOKUP(SMALL(Order_Form!$D:$D,1+($D87)),Order_Form!$C:$Q,14,FALSE)),"")</f>
        <v/>
      </c>
      <c r="S87" s="126" t="str">
        <f>IF(ISNUMBER(SMALL(Order_Form!$D:$D,1+($D87))),(VLOOKUP(SMALL(Order_Form!$D:$D,1+($D87)),Order_Form!$C:$Q,15,FALSE)),"")</f>
        <v/>
      </c>
      <c r="U87" s="2">
        <f t="shared" si="14"/>
        <v>0</v>
      </c>
      <c r="V87" s="2">
        <f t="shared" si="15"/>
        <v>0</v>
      </c>
      <c r="W87" s="2" t="str">
        <f t="shared" si="16"/>
        <v/>
      </c>
      <c r="X87" s="2">
        <f t="shared" si="17"/>
        <v>0</v>
      </c>
    </row>
    <row r="88" spans="2:24" ht="22.9" customHeight="1" x14ac:dyDescent="0.25">
      <c r="B88" s="2">
        <f t="shared" si="13"/>
        <v>0</v>
      </c>
      <c r="C88" s="2" t="str">
        <f t="shared" si="8"/>
        <v/>
      </c>
      <c r="D88" s="2">
        <v>67</v>
      </c>
      <c r="E88" s="2" t="str">
        <f>IF(ISNUMBER(SMALL(Order_Form!$D:$D,1+($D88))),(VLOOKUP(SMALL(Order_Form!$D:$D,1+($D88)),Order_Form!$C:$Q,3,FALSE)),"")</f>
        <v/>
      </c>
      <c r="F88" s="18" t="str">
        <f>IF(ISNUMBER(SMALL(Order_Form!$D:$D,1+($D88))),(VLOOKUP(SMALL(Order_Form!$D:$D,1+($D88)),Order_Form!$C:$Q,4,FALSE)),"")</f>
        <v/>
      </c>
      <c r="G88" s="18" t="str">
        <f>IF(ISNUMBER(SMALL(Order_Form!$D:$D,1+($D88))),(VLOOKUP(SMALL(Order_Form!$D:$D,1+($D88)),Order_Form!$C:$Q,5,FALSE)),"")</f>
        <v/>
      </c>
      <c r="H88" s="18" t="str">
        <f>IF(ISNUMBER(SMALL(Order_Form!$D:$D,1+($D88))),(VLOOKUP(SMALL(Order_Form!$D:$D,1+($D88)),Order_Form!$C:$Q,6,FALSE)),"")</f>
        <v/>
      </c>
      <c r="I88" s="15" t="str">
        <f>IF(ISNUMBER(SMALL(Order_Form!$D:$D,1+($D88))),(VLOOKUP(SMALL(Order_Form!$D:$D,1+($D88)),Order_Form!$C:$Q,7,FALSE)),"")</f>
        <v/>
      </c>
      <c r="J88" s="2"/>
      <c r="K88" s="2"/>
      <c r="L88" s="18" t="str">
        <f>IF(ISNUMBER(SMALL(Order_Form!$D:$D,1+($D88))),(VLOOKUP(SMALL(Order_Form!$D:$D,1+($D88)),Order_Form!$C:$Q,8,FALSE)),"")</f>
        <v/>
      </c>
      <c r="M88" s="18" t="str">
        <f>IF(ISNUMBER(SMALL(Order_Form!$D:$D,1+($D88))),(VLOOKUP(SMALL(Order_Form!$D:$D,1+($D88)),Order_Form!$C:$Q,9,FALSE)),"")</f>
        <v/>
      </c>
      <c r="N88" s="18" t="str">
        <f>IF(ISNUMBER(SMALL(Order_Form!$D:$D,1+($D88))),(VLOOKUP(SMALL(Order_Form!$D:$D,1+($D88)),Order_Form!$C:$Q,10,FALSE)),"")</f>
        <v/>
      </c>
      <c r="O88" s="18" t="str">
        <f>IF(ISNUMBER(SMALL(Order_Form!$D:$D,1+($D88))),(VLOOKUP(SMALL(Order_Form!$D:$D,1+($D88)),Order_Form!$C:$Q,11,FALSE)),"")</f>
        <v/>
      </c>
      <c r="P88" s="18" t="str">
        <f>IF(ISNUMBER(SMALL(Order_Form!$D:$D,1+($D88))),(VLOOKUP(SMALL(Order_Form!$D:$D,1+($D88)),Order_Form!$C:$Q,12,FALSE)),"")</f>
        <v/>
      </c>
      <c r="Q88" s="18" t="str">
        <f>IF(ISNUMBER(SMALL(Order_Form!$D:$D,1+($D88))),(VLOOKUP(SMALL(Order_Form!$D:$D,1+($D88)),Order_Form!$C:$Q,13,FALSE)),"")</f>
        <v/>
      </c>
      <c r="R88" s="18" t="str">
        <f>IF(ISNUMBER(SMALL(Order_Form!$D:$D,1+($D88))),(VLOOKUP(SMALL(Order_Form!$D:$D,1+($D88)),Order_Form!$C:$Q,14,FALSE)),"")</f>
        <v/>
      </c>
      <c r="S88" s="126" t="str">
        <f>IF(ISNUMBER(SMALL(Order_Form!$D:$D,1+($D88))),(VLOOKUP(SMALL(Order_Form!$D:$D,1+($D88)),Order_Form!$C:$Q,15,FALSE)),"")</f>
        <v/>
      </c>
      <c r="U88" s="2">
        <f t="shared" si="14"/>
        <v>0</v>
      </c>
      <c r="V88" s="2">
        <f t="shared" si="15"/>
        <v>0</v>
      </c>
      <c r="W88" s="2" t="str">
        <f t="shared" si="16"/>
        <v/>
      </c>
      <c r="X88" s="2">
        <f t="shared" si="17"/>
        <v>0</v>
      </c>
    </row>
    <row r="89" spans="2:24" ht="22.9" customHeight="1" x14ac:dyDescent="0.25">
      <c r="B89" s="2">
        <f t="shared" si="13"/>
        <v>0</v>
      </c>
      <c r="C89" s="2" t="str">
        <f t="shared" si="8"/>
        <v/>
      </c>
      <c r="D89" s="2">
        <v>68</v>
      </c>
      <c r="E89" s="2" t="str">
        <f>IF(ISNUMBER(SMALL(Order_Form!$D:$D,1+($D89))),(VLOOKUP(SMALL(Order_Form!$D:$D,1+($D89)),Order_Form!$C:$Q,3,FALSE)),"")</f>
        <v/>
      </c>
      <c r="F89" s="18" t="str">
        <f>IF(ISNUMBER(SMALL(Order_Form!$D:$D,1+($D89))),(VLOOKUP(SMALL(Order_Form!$D:$D,1+($D89)),Order_Form!$C:$Q,4,FALSE)),"")</f>
        <v/>
      </c>
      <c r="G89" s="18" t="str">
        <f>IF(ISNUMBER(SMALL(Order_Form!$D:$D,1+($D89))),(VLOOKUP(SMALL(Order_Form!$D:$D,1+($D89)),Order_Form!$C:$Q,5,FALSE)),"")</f>
        <v/>
      </c>
      <c r="H89" s="18" t="str">
        <f>IF(ISNUMBER(SMALL(Order_Form!$D:$D,1+($D89))),(VLOOKUP(SMALL(Order_Form!$D:$D,1+($D89)),Order_Form!$C:$Q,6,FALSE)),"")</f>
        <v/>
      </c>
      <c r="I89" s="15" t="str">
        <f>IF(ISNUMBER(SMALL(Order_Form!$D:$D,1+($D89))),(VLOOKUP(SMALL(Order_Form!$D:$D,1+($D89)),Order_Form!$C:$Q,7,FALSE)),"")</f>
        <v/>
      </c>
      <c r="J89" s="2"/>
      <c r="K89" s="2"/>
      <c r="L89" s="18" t="str">
        <f>IF(ISNUMBER(SMALL(Order_Form!$D:$D,1+($D89))),(VLOOKUP(SMALL(Order_Form!$D:$D,1+($D89)),Order_Form!$C:$Q,8,FALSE)),"")</f>
        <v/>
      </c>
      <c r="M89" s="18" t="str">
        <f>IF(ISNUMBER(SMALL(Order_Form!$D:$D,1+($D89))),(VLOOKUP(SMALL(Order_Form!$D:$D,1+($D89)),Order_Form!$C:$Q,9,FALSE)),"")</f>
        <v/>
      </c>
      <c r="N89" s="18" t="str">
        <f>IF(ISNUMBER(SMALL(Order_Form!$D:$D,1+($D89))),(VLOOKUP(SMALL(Order_Form!$D:$D,1+($D89)),Order_Form!$C:$Q,10,FALSE)),"")</f>
        <v/>
      </c>
      <c r="O89" s="18" t="str">
        <f>IF(ISNUMBER(SMALL(Order_Form!$D:$D,1+($D89))),(VLOOKUP(SMALL(Order_Form!$D:$D,1+($D89)),Order_Form!$C:$Q,11,FALSE)),"")</f>
        <v/>
      </c>
      <c r="P89" s="18" t="str">
        <f>IF(ISNUMBER(SMALL(Order_Form!$D:$D,1+($D89))),(VLOOKUP(SMALL(Order_Form!$D:$D,1+($D89)),Order_Form!$C:$Q,12,FALSE)),"")</f>
        <v/>
      </c>
      <c r="Q89" s="18" t="str">
        <f>IF(ISNUMBER(SMALL(Order_Form!$D:$D,1+($D89))),(VLOOKUP(SMALL(Order_Form!$D:$D,1+($D89)),Order_Form!$C:$Q,13,FALSE)),"")</f>
        <v/>
      </c>
      <c r="R89" s="18" t="str">
        <f>IF(ISNUMBER(SMALL(Order_Form!$D:$D,1+($D89))),(VLOOKUP(SMALL(Order_Form!$D:$D,1+($D89)),Order_Form!$C:$Q,14,FALSE)),"")</f>
        <v/>
      </c>
      <c r="S89" s="126" t="str">
        <f>IF(ISNUMBER(SMALL(Order_Form!$D:$D,1+($D89))),(VLOOKUP(SMALL(Order_Form!$D:$D,1+($D89)),Order_Form!$C:$Q,15,FALSE)),"")</f>
        <v/>
      </c>
      <c r="U89" s="2">
        <f t="shared" si="14"/>
        <v>0</v>
      </c>
      <c r="V89" s="2">
        <f t="shared" si="15"/>
        <v>0</v>
      </c>
      <c r="W89" s="2" t="str">
        <f t="shared" si="16"/>
        <v/>
      </c>
      <c r="X89" s="2">
        <f t="shared" si="17"/>
        <v>0</v>
      </c>
    </row>
    <row r="90" spans="2:24" ht="22.9" customHeight="1" x14ac:dyDescent="0.25">
      <c r="B90" s="2">
        <f t="shared" si="13"/>
        <v>0</v>
      </c>
      <c r="C90" s="2" t="str">
        <f t="shared" si="8"/>
        <v/>
      </c>
      <c r="D90" s="2">
        <v>69</v>
      </c>
      <c r="E90" s="2" t="str">
        <f>IF(ISNUMBER(SMALL(Order_Form!$D:$D,1+($D90))),(VLOOKUP(SMALL(Order_Form!$D:$D,1+($D90)),Order_Form!$C:$Q,3,FALSE)),"")</f>
        <v/>
      </c>
      <c r="F90" s="18" t="str">
        <f>IF(ISNUMBER(SMALL(Order_Form!$D:$D,1+($D90))),(VLOOKUP(SMALL(Order_Form!$D:$D,1+($D90)),Order_Form!$C:$Q,4,FALSE)),"")</f>
        <v/>
      </c>
      <c r="G90" s="18" t="str">
        <f>IF(ISNUMBER(SMALL(Order_Form!$D:$D,1+($D90))),(VLOOKUP(SMALL(Order_Form!$D:$D,1+($D90)),Order_Form!$C:$Q,5,FALSE)),"")</f>
        <v/>
      </c>
      <c r="H90" s="18" t="str">
        <f>IF(ISNUMBER(SMALL(Order_Form!$D:$D,1+($D90))),(VLOOKUP(SMALL(Order_Form!$D:$D,1+($D90)),Order_Form!$C:$Q,6,FALSE)),"")</f>
        <v/>
      </c>
      <c r="I90" s="15" t="str">
        <f>IF(ISNUMBER(SMALL(Order_Form!$D:$D,1+($D90))),(VLOOKUP(SMALL(Order_Form!$D:$D,1+($D90)),Order_Form!$C:$Q,7,FALSE)),"")</f>
        <v/>
      </c>
      <c r="J90" s="2"/>
      <c r="K90" s="2"/>
      <c r="L90" s="18" t="str">
        <f>IF(ISNUMBER(SMALL(Order_Form!$D:$D,1+($D90))),(VLOOKUP(SMALL(Order_Form!$D:$D,1+($D90)),Order_Form!$C:$Q,8,FALSE)),"")</f>
        <v/>
      </c>
      <c r="M90" s="18" t="str">
        <f>IF(ISNUMBER(SMALL(Order_Form!$D:$D,1+($D90))),(VLOOKUP(SMALL(Order_Form!$D:$D,1+($D90)),Order_Form!$C:$Q,9,FALSE)),"")</f>
        <v/>
      </c>
      <c r="N90" s="18" t="str">
        <f>IF(ISNUMBER(SMALL(Order_Form!$D:$D,1+($D90))),(VLOOKUP(SMALL(Order_Form!$D:$D,1+($D90)),Order_Form!$C:$Q,10,FALSE)),"")</f>
        <v/>
      </c>
      <c r="O90" s="18" t="str">
        <f>IF(ISNUMBER(SMALL(Order_Form!$D:$D,1+($D90))),(VLOOKUP(SMALL(Order_Form!$D:$D,1+($D90)),Order_Form!$C:$Q,11,FALSE)),"")</f>
        <v/>
      </c>
      <c r="P90" s="18" t="str">
        <f>IF(ISNUMBER(SMALL(Order_Form!$D:$D,1+($D90))),(VLOOKUP(SMALL(Order_Form!$D:$D,1+($D90)),Order_Form!$C:$Q,12,FALSE)),"")</f>
        <v/>
      </c>
      <c r="Q90" s="18" t="str">
        <f>IF(ISNUMBER(SMALL(Order_Form!$D:$D,1+($D90))),(VLOOKUP(SMALL(Order_Form!$D:$D,1+($D90)),Order_Form!$C:$Q,13,FALSE)),"")</f>
        <v/>
      </c>
      <c r="R90" s="18" t="str">
        <f>IF(ISNUMBER(SMALL(Order_Form!$D:$D,1+($D90))),(VLOOKUP(SMALL(Order_Form!$D:$D,1+($D90)),Order_Form!$C:$Q,14,FALSE)),"")</f>
        <v/>
      </c>
      <c r="S90" s="126" t="str">
        <f>IF(ISNUMBER(SMALL(Order_Form!$D:$D,1+($D90))),(VLOOKUP(SMALL(Order_Form!$D:$D,1+($D90)),Order_Form!$C:$Q,15,FALSE)),"")</f>
        <v/>
      </c>
      <c r="U90" s="2">
        <f t="shared" si="14"/>
        <v>0</v>
      </c>
      <c r="V90" s="2">
        <f t="shared" si="15"/>
        <v>0</v>
      </c>
      <c r="W90" s="2" t="str">
        <f t="shared" si="16"/>
        <v/>
      </c>
      <c r="X90" s="2">
        <f t="shared" si="17"/>
        <v>0</v>
      </c>
    </row>
    <row r="91" spans="2:24" ht="22.9" customHeight="1" x14ac:dyDescent="0.25">
      <c r="B91" s="2">
        <f t="shared" si="13"/>
        <v>0</v>
      </c>
      <c r="C91" s="2" t="str">
        <f t="shared" si="8"/>
        <v/>
      </c>
      <c r="D91" s="2">
        <v>70</v>
      </c>
      <c r="E91" s="2" t="str">
        <f>IF(ISNUMBER(SMALL(Order_Form!$D:$D,1+($D91))),(VLOOKUP(SMALL(Order_Form!$D:$D,1+($D91)),Order_Form!$C:$Q,3,FALSE)),"")</f>
        <v/>
      </c>
      <c r="F91" s="18" t="str">
        <f>IF(ISNUMBER(SMALL(Order_Form!$D:$D,1+($D91))),(VLOOKUP(SMALL(Order_Form!$D:$D,1+($D91)),Order_Form!$C:$Q,4,FALSE)),"")</f>
        <v/>
      </c>
      <c r="G91" s="18" t="str">
        <f>IF(ISNUMBER(SMALL(Order_Form!$D:$D,1+($D91))),(VLOOKUP(SMALL(Order_Form!$D:$D,1+($D91)),Order_Form!$C:$Q,5,FALSE)),"")</f>
        <v/>
      </c>
      <c r="H91" s="18" t="str">
        <f>IF(ISNUMBER(SMALL(Order_Form!$D:$D,1+($D91))),(VLOOKUP(SMALL(Order_Form!$D:$D,1+($D91)),Order_Form!$C:$Q,6,FALSE)),"")</f>
        <v/>
      </c>
      <c r="I91" s="15" t="str">
        <f>IF(ISNUMBER(SMALL(Order_Form!$D:$D,1+($D91))),(VLOOKUP(SMALL(Order_Form!$D:$D,1+($D91)),Order_Form!$C:$Q,7,FALSE)),"")</f>
        <v/>
      </c>
      <c r="J91" s="2"/>
      <c r="K91" s="2"/>
      <c r="L91" s="18" t="str">
        <f>IF(ISNUMBER(SMALL(Order_Form!$D:$D,1+($D91))),(VLOOKUP(SMALL(Order_Form!$D:$D,1+($D91)),Order_Form!$C:$Q,8,FALSE)),"")</f>
        <v/>
      </c>
      <c r="M91" s="18" t="str">
        <f>IF(ISNUMBER(SMALL(Order_Form!$D:$D,1+($D91))),(VLOOKUP(SMALL(Order_Form!$D:$D,1+($D91)),Order_Form!$C:$Q,9,FALSE)),"")</f>
        <v/>
      </c>
      <c r="N91" s="18" t="str">
        <f>IF(ISNUMBER(SMALL(Order_Form!$D:$D,1+($D91))),(VLOOKUP(SMALL(Order_Form!$D:$D,1+($D91)),Order_Form!$C:$Q,10,FALSE)),"")</f>
        <v/>
      </c>
      <c r="O91" s="18" t="str">
        <f>IF(ISNUMBER(SMALL(Order_Form!$D:$D,1+($D91))),(VLOOKUP(SMALL(Order_Form!$D:$D,1+($D91)),Order_Form!$C:$Q,11,FALSE)),"")</f>
        <v/>
      </c>
      <c r="P91" s="18" t="str">
        <f>IF(ISNUMBER(SMALL(Order_Form!$D:$D,1+($D91))),(VLOOKUP(SMALL(Order_Form!$D:$D,1+($D91)),Order_Form!$C:$Q,12,FALSE)),"")</f>
        <v/>
      </c>
      <c r="Q91" s="18" t="str">
        <f>IF(ISNUMBER(SMALL(Order_Form!$D:$D,1+($D91))),(VLOOKUP(SMALL(Order_Form!$D:$D,1+($D91)),Order_Form!$C:$Q,13,FALSE)),"")</f>
        <v/>
      </c>
      <c r="R91" s="18" t="str">
        <f>IF(ISNUMBER(SMALL(Order_Form!$D:$D,1+($D91))),(VLOOKUP(SMALL(Order_Form!$D:$D,1+($D91)),Order_Form!$C:$Q,14,FALSE)),"")</f>
        <v/>
      </c>
      <c r="S91" s="126" t="str">
        <f>IF(ISNUMBER(SMALL(Order_Form!$D:$D,1+($D91))),(VLOOKUP(SMALL(Order_Form!$D:$D,1+($D91)),Order_Form!$C:$Q,15,FALSE)),"")</f>
        <v/>
      </c>
      <c r="U91" s="2">
        <f t="shared" si="14"/>
        <v>0</v>
      </c>
      <c r="V91" s="2">
        <f t="shared" si="15"/>
        <v>0</v>
      </c>
      <c r="W91" s="2" t="str">
        <f t="shared" si="16"/>
        <v/>
      </c>
      <c r="X91" s="2">
        <f t="shared" si="17"/>
        <v>0</v>
      </c>
    </row>
    <row r="92" spans="2:24" ht="22.9" customHeight="1" x14ac:dyDescent="0.25">
      <c r="B92" s="2">
        <f t="shared" si="13"/>
        <v>0</v>
      </c>
      <c r="C92" s="2" t="str">
        <f t="shared" ref="C92:C155" si="18">IF(B92=1,D92,"")</f>
        <v/>
      </c>
      <c r="D92" s="2">
        <v>71</v>
      </c>
      <c r="E92" s="2" t="str">
        <f>IF(ISNUMBER(SMALL(Order_Form!$D:$D,1+($D92))),(VLOOKUP(SMALL(Order_Form!$D:$D,1+($D92)),Order_Form!$C:$Q,3,FALSE)),"")</f>
        <v/>
      </c>
      <c r="F92" s="18" t="str">
        <f>IF(ISNUMBER(SMALL(Order_Form!$D:$D,1+($D92))),(VLOOKUP(SMALL(Order_Form!$D:$D,1+($D92)),Order_Form!$C:$Q,4,FALSE)),"")</f>
        <v/>
      </c>
      <c r="G92" s="18" t="str">
        <f>IF(ISNUMBER(SMALL(Order_Form!$D:$D,1+($D92))),(VLOOKUP(SMALL(Order_Form!$D:$D,1+($D92)),Order_Form!$C:$Q,5,FALSE)),"")</f>
        <v/>
      </c>
      <c r="H92" s="18" t="str">
        <f>IF(ISNUMBER(SMALL(Order_Form!$D:$D,1+($D92))),(VLOOKUP(SMALL(Order_Form!$D:$D,1+($D92)),Order_Form!$C:$Q,6,FALSE)),"")</f>
        <v/>
      </c>
      <c r="I92" s="15" t="str">
        <f>IF(ISNUMBER(SMALL(Order_Form!$D:$D,1+($D92))),(VLOOKUP(SMALL(Order_Form!$D:$D,1+($D92)),Order_Form!$C:$Q,7,FALSE)),"")</f>
        <v/>
      </c>
      <c r="J92" s="2"/>
      <c r="K92" s="2"/>
      <c r="L92" s="18" t="str">
        <f>IF(ISNUMBER(SMALL(Order_Form!$D:$D,1+($D92))),(VLOOKUP(SMALL(Order_Form!$D:$D,1+($D92)),Order_Form!$C:$Q,8,FALSE)),"")</f>
        <v/>
      </c>
      <c r="M92" s="18" t="str">
        <f>IF(ISNUMBER(SMALL(Order_Form!$D:$D,1+($D92))),(VLOOKUP(SMALL(Order_Form!$D:$D,1+($D92)),Order_Form!$C:$Q,9,FALSE)),"")</f>
        <v/>
      </c>
      <c r="N92" s="18" t="str">
        <f>IF(ISNUMBER(SMALL(Order_Form!$D:$D,1+($D92))),(VLOOKUP(SMALL(Order_Form!$D:$D,1+($D92)),Order_Form!$C:$Q,10,FALSE)),"")</f>
        <v/>
      </c>
      <c r="O92" s="18" t="str">
        <f>IF(ISNUMBER(SMALL(Order_Form!$D:$D,1+($D92))),(VLOOKUP(SMALL(Order_Form!$D:$D,1+($D92)),Order_Form!$C:$Q,11,FALSE)),"")</f>
        <v/>
      </c>
      <c r="P92" s="18" t="str">
        <f>IF(ISNUMBER(SMALL(Order_Form!$D:$D,1+($D92))),(VLOOKUP(SMALL(Order_Form!$D:$D,1+($D92)),Order_Form!$C:$Q,12,FALSE)),"")</f>
        <v/>
      </c>
      <c r="Q92" s="18" t="str">
        <f>IF(ISNUMBER(SMALL(Order_Form!$D:$D,1+($D92))),(VLOOKUP(SMALL(Order_Form!$D:$D,1+($D92)),Order_Form!$C:$Q,13,FALSE)),"")</f>
        <v/>
      </c>
      <c r="R92" s="18" t="str">
        <f>IF(ISNUMBER(SMALL(Order_Form!$D:$D,1+($D92))),(VLOOKUP(SMALL(Order_Form!$D:$D,1+($D92)),Order_Form!$C:$Q,14,FALSE)),"")</f>
        <v/>
      </c>
      <c r="S92" s="126" t="str">
        <f>IF(ISNUMBER(SMALL(Order_Form!$D:$D,1+($D92))),(VLOOKUP(SMALL(Order_Form!$D:$D,1+($D92)),Order_Form!$C:$Q,15,FALSE)),"")</f>
        <v/>
      </c>
      <c r="U92" s="2">
        <f t="shared" si="14"/>
        <v>0</v>
      </c>
      <c r="V92" s="2">
        <f t="shared" si="15"/>
        <v>0</v>
      </c>
      <c r="W92" s="2" t="str">
        <f t="shared" si="16"/>
        <v/>
      </c>
      <c r="X92" s="2">
        <f t="shared" si="17"/>
        <v>0</v>
      </c>
    </row>
    <row r="93" spans="2:24" ht="22.9" customHeight="1" x14ac:dyDescent="0.25">
      <c r="B93" s="2">
        <f t="shared" si="13"/>
        <v>0</v>
      </c>
      <c r="C93" s="2" t="str">
        <f t="shared" si="18"/>
        <v/>
      </c>
      <c r="D93" s="2">
        <v>72</v>
      </c>
      <c r="E93" s="2" t="str">
        <f>IF(ISNUMBER(SMALL(Order_Form!$D:$D,1+($D93))),(VLOOKUP(SMALL(Order_Form!$D:$D,1+($D93)),Order_Form!$C:$Q,3,FALSE)),"")</f>
        <v/>
      </c>
      <c r="F93" s="18" t="str">
        <f>IF(ISNUMBER(SMALL(Order_Form!$D:$D,1+($D93))),(VLOOKUP(SMALL(Order_Form!$D:$D,1+($D93)),Order_Form!$C:$Q,4,FALSE)),"")</f>
        <v/>
      </c>
      <c r="G93" s="18" t="str">
        <f>IF(ISNUMBER(SMALL(Order_Form!$D:$D,1+($D93))),(VLOOKUP(SMALL(Order_Form!$D:$D,1+($D93)),Order_Form!$C:$Q,5,FALSE)),"")</f>
        <v/>
      </c>
      <c r="H93" s="18" t="str">
        <f>IF(ISNUMBER(SMALL(Order_Form!$D:$D,1+($D93))),(VLOOKUP(SMALL(Order_Form!$D:$D,1+($D93)),Order_Form!$C:$Q,6,FALSE)),"")</f>
        <v/>
      </c>
      <c r="I93" s="15" t="str">
        <f>IF(ISNUMBER(SMALL(Order_Form!$D:$D,1+($D93))),(VLOOKUP(SMALL(Order_Form!$D:$D,1+($D93)),Order_Form!$C:$Q,7,FALSE)),"")</f>
        <v/>
      </c>
      <c r="J93" s="2"/>
      <c r="K93" s="2"/>
      <c r="L93" s="18" t="str">
        <f>IF(ISNUMBER(SMALL(Order_Form!$D:$D,1+($D93))),(VLOOKUP(SMALL(Order_Form!$D:$D,1+($D93)),Order_Form!$C:$Q,8,FALSE)),"")</f>
        <v/>
      </c>
      <c r="M93" s="18" t="str">
        <f>IF(ISNUMBER(SMALL(Order_Form!$D:$D,1+($D93))),(VLOOKUP(SMALL(Order_Form!$D:$D,1+($D93)),Order_Form!$C:$Q,9,FALSE)),"")</f>
        <v/>
      </c>
      <c r="N93" s="18" t="str">
        <f>IF(ISNUMBER(SMALL(Order_Form!$D:$D,1+($D93))),(VLOOKUP(SMALL(Order_Form!$D:$D,1+($D93)),Order_Form!$C:$Q,10,FALSE)),"")</f>
        <v/>
      </c>
      <c r="O93" s="18" t="str">
        <f>IF(ISNUMBER(SMALL(Order_Form!$D:$D,1+($D93))),(VLOOKUP(SMALL(Order_Form!$D:$D,1+($D93)),Order_Form!$C:$Q,11,FALSE)),"")</f>
        <v/>
      </c>
      <c r="P93" s="18" t="str">
        <f>IF(ISNUMBER(SMALL(Order_Form!$D:$D,1+($D93))),(VLOOKUP(SMALL(Order_Form!$D:$D,1+($D93)),Order_Form!$C:$Q,12,FALSE)),"")</f>
        <v/>
      </c>
      <c r="Q93" s="18" t="str">
        <f>IF(ISNUMBER(SMALL(Order_Form!$D:$D,1+($D93))),(VLOOKUP(SMALL(Order_Form!$D:$D,1+($D93)),Order_Form!$C:$Q,13,FALSE)),"")</f>
        <v/>
      </c>
      <c r="R93" s="18" t="str">
        <f>IF(ISNUMBER(SMALL(Order_Form!$D:$D,1+($D93))),(VLOOKUP(SMALL(Order_Form!$D:$D,1+($D93)),Order_Form!$C:$Q,14,FALSE)),"")</f>
        <v/>
      </c>
      <c r="S93" s="126" t="str">
        <f>IF(ISNUMBER(SMALL(Order_Form!$D:$D,1+($D93))),(VLOOKUP(SMALL(Order_Form!$D:$D,1+($D93)),Order_Form!$C:$Q,15,FALSE)),"")</f>
        <v/>
      </c>
      <c r="U93" s="2">
        <f t="shared" si="14"/>
        <v>0</v>
      </c>
      <c r="V93" s="2">
        <f t="shared" si="15"/>
        <v>0</v>
      </c>
      <c r="W93" s="2" t="str">
        <f t="shared" si="16"/>
        <v/>
      </c>
      <c r="X93" s="2">
        <f t="shared" si="17"/>
        <v>0</v>
      </c>
    </row>
    <row r="94" spans="2:24" ht="22.9" customHeight="1" x14ac:dyDescent="0.25">
      <c r="B94" s="2">
        <f t="shared" si="13"/>
        <v>0</v>
      </c>
      <c r="C94" s="2" t="str">
        <f t="shared" si="18"/>
        <v/>
      </c>
      <c r="D94" s="2">
        <v>73</v>
      </c>
      <c r="E94" s="2" t="str">
        <f>IF(ISNUMBER(SMALL(Order_Form!$D:$D,1+($D94))),(VLOOKUP(SMALL(Order_Form!$D:$D,1+($D94)),Order_Form!$C:$Q,3,FALSE)),"")</f>
        <v/>
      </c>
      <c r="F94" s="18" t="str">
        <f>IF(ISNUMBER(SMALL(Order_Form!$D:$D,1+($D94))),(VLOOKUP(SMALL(Order_Form!$D:$D,1+($D94)),Order_Form!$C:$Q,4,FALSE)),"")</f>
        <v/>
      </c>
      <c r="G94" s="18" t="str">
        <f>IF(ISNUMBER(SMALL(Order_Form!$D:$D,1+($D94))),(VLOOKUP(SMALL(Order_Form!$D:$D,1+($D94)),Order_Form!$C:$Q,5,FALSE)),"")</f>
        <v/>
      </c>
      <c r="H94" s="18" t="str">
        <f>IF(ISNUMBER(SMALL(Order_Form!$D:$D,1+($D94))),(VLOOKUP(SMALL(Order_Form!$D:$D,1+($D94)),Order_Form!$C:$Q,6,FALSE)),"")</f>
        <v/>
      </c>
      <c r="I94" s="15" t="str">
        <f>IF(ISNUMBER(SMALL(Order_Form!$D:$D,1+($D94))),(VLOOKUP(SMALL(Order_Form!$D:$D,1+($D94)),Order_Form!$C:$Q,7,FALSE)),"")</f>
        <v/>
      </c>
      <c r="J94" s="2"/>
      <c r="K94" s="2"/>
      <c r="L94" s="18" t="str">
        <f>IF(ISNUMBER(SMALL(Order_Form!$D:$D,1+($D94))),(VLOOKUP(SMALL(Order_Form!$D:$D,1+($D94)),Order_Form!$C:$Q,8,FALSE)),"")</f>
        <v/>
      </c>
      <c r="M94" s="18" t="str">
        <f>IF(ISNUMBER(SMALL(Order_Form!$D:$D,1+($D94))),(VLOOKUP(SMALL(Order_Form!$D:$D,1+($D94)),Order_Form!$C:$Q,9,FALSE)),"")</f>
        <v/>
      </c>
      <c r="N94" s="18" t="str">
        <f>IF(ISNUMBER(SMALL(Order_Form!$D:$D,1+($D94))),(VLOOKUP(SMALL(Order_Form!$D:$D,1+($D94)),Order_Form!$C:$Q,10,FALSE)),"")</f>
        <v/>
      </c>
      <c r="O94" s="18" t="str">
        <f>IF(ISNUMBER(SMALL(Order_Form!$D:$D,1+($D94))),(VLOOKUP(SMALL(Order_Form!$D:$D,1+($D94)),Order_Form!$C:$Q,11,FALSE)),"")</f>
        <v/>
      </c>
      <c r="P94" s="18" t="str">
        <f>IF(ISNUMBER(SMALL(Order_Form!$D:$D,1+($D94))),(VLOOKUP(SMALL(Order_Form!$D:$D,1+($D94)),Order_Form!$C:$Q,12,FALSE)),"")</f>
        <v/>
      </c>
      <c r="Q94" s="18" t="str">
        <f>IF(ISNUMBER(SMALL(Order_Form!$D:$D,1+($D94))),(VLOOKUP(SMALL(Order_Form!$D:$D,1+($D94)),Order_Form!$C:$Q,13,FALSE)),"")</f>
        <v/>
      </c>
      <c r="R94" s="18" t="str">
        <f>IF(ISNUMBER(SMALL(Order_Form!$D:$D,1+($D94))),(VLOOKUP(SMALL(Order_Form!$D:$D,1+($D94)),Order_Form!$C:$Q,14,FALSE)),"")</f>
        <v/>
      </c>
      <c r="S94" s="126" t="str">
        <f>IF(ISNUMBER(SMALL(Order_Form!$D:$D,1+($D94))),(VLOOKUP(SMALL(Order_Form!$D:$D,1+($D94)),Order_Form!$C:$Q,15,FALSE)),"")</f>
        <v/>
      </c>
      <c r="U94" s="2">
        <f t="shared" si="14"/>
        <v>0</v>
      </c>
      <c r="V94" s="2">
        <f t="shared" si="15"/>
        <v>0</v>
      </c>
      <c r="W94" s="2" t="str">
        <f t="shared" si="16"/>
        <v/>
      </c>
      <c r="X94" s="2">
        <f t="shared" si="17"/>
        <v>0</v>
      </c>
    </row>
    <row r="95" spans="2:24" ht="22.9" customHeight="1" x14ac:dyDescent="0.25">
      <c r="B95" s="2">
        <f t="shared" si="13"/>
        <v>0</v>
      </c>
      <c r="C95" s="2" t="str">
        <f t="shared" si="18"/>
        <v/>
      </c>
      <c r="D95" s="2">
        <v>74</v>
      </c>
      <c r="E95" s="2" t="str">
        <f>IF(ISNUMBER(SMALL(Order_Form!$D:$D,1+($D95))),(VLOOKUP(SMALL(Order_Form!$D:$D,1+($D95)),Order_Form!$C:$Q,3,FALSE)),"")</f>
        <v/>
      </c>
      <c r="F95" s="18" t="str">
        <f>IF(ISNUMBER(SMALL(Order_Form!$D:$D,1+($D95))),(VLOOKUP(SMALL(Order_Form!$D:$D,1+($D95)),Order_Form!$C:$Q,4,FALSE)),"")</f>
        <v/>
      </c>
      <c r="G95" s="18" t="str">
        <f>IF(ISNUMBER(SMALL(Order_Form!$D:$D,1+($D95))),(VLOOKUP(SMALL(Order_Form!$D:$D,1+($D95)),Order_Form!$C:$Q,5,FALSE)),"")</f>
        <v/>
      </c>
      <c r="H95" s="18" t="str">
        <f>IF(ISNUMBER(SMALL(Order_Form!$D:$D,1+($D95))),(VLOOKUP(SMALL(Order_Form!$D:$D,1+($D95)),Order_Form!$C:$Q,6,FALSE)),"")</f>
        <v/>
      </c>
      <c r="I95" s="15" t="str">
        <f>IF(ISNUMBER(SMALL(Order_Form!$D:$D,1+($D95))),(VLOOKUP(SMALL(Order_Form!$D:$D,1+($D95)),Order_Form!$C:$Q,7,FALSE)),"")</f>
        <v/>
      </c>
      <c r="J95" s="2"/>
      <c r="K95" s="2"/>
      <c r="L95" s="18" t="str">
        <f>IF(ISNUMBER(SMALL(Order_Form!$D:$D,1+($D95))),(VLOOKUP(SMALL(Order_Form!$D:$D,1+($D95)),Order_Form!$C:$Q,8,FALSE)),"")</f>
        <v/>
      </c>
      <c r="M95" s="18" t="str">
        <f>IF(ISNUMBER(SMALL(Order_Form!$D:$D,1+($D95))),(VLOOKUP(SMALL(Order_Form!$D:$D,1+($D95)),Order_Form!$C:$Q,9,FALSE)),"")</f>
        <v/>
      </c>
      <c r="N95" s="18" t="str">
        <f>IF(ISNUMBER(SMALL(Order_Form!$D:$D,1+($D95))),(VLOOKUP(SMALL(Order_Form!$D:$D,1+($D95)),Order_Form!$C:$Q,10,FALSE)),"")</f>
        <v/>
      </c>
      <c r="O95" s="18" t="str">
        <f>IF(ISNUMBER(SMALL(Order_Form!$D:$D,1+($D95))),(VLOOKUP(SMALL(Order_Form!$D:$D,1+($D95)),Order_Form!$C:$Q,11,FALSE)),"")</f>
        <v/>
      </c>
      <c r="P95" s="18" t="str">
        <f>IF(ISNUMBER(SMALL(Order_Form!$D:$D,1+($D95))),(VLOOKUP(SMALL(Order_Form!$D:$D,1+($D95)),Order_Form!$C:$Q,12,FALSE)),"")</f>
        <v/>
      </c>
      <c r="Q95" s="18" t="str">
        <f>IF(ISNUMBER(SMALL(Order_Form!$D:$D,1+($D95))),(VLOOKUP(SMALL(Order_Form!$D:$D,1+($D95)),Order_Form!$C:$Q,13,FALSE)),"")</f>
        <v/>
      </c>
      <c r="R95" s="18" t="str">
        <f>IF(ISNUMBER(SMALL(Order_Form!$D:$D,1+($D95))),(VLOOKUP(SMALL(Order_Form!$D:$D,1+($D95)),Order_Form!$C:$Q,14,FALSE)),"")</f>
        <v/>
      </c>
      <c r="S95" s="126" t="str">
        <f>IF(ISNUMBER(SMALL(Order_Form!$D:$D,1+($D95))),(VLOOKUP(SMALL(Order_Form!$D:$D,1+($D95)),Order_Form!$C:$Q,15,FALSE)),"")</f>
        <v/>
      </c>
      <c r="U95" s="2">
        <f t="shared" si="14"/>
        <v>0</v>
      </c>
      <c r="V95" s="2">
        <f t="shared" si="15"/>
        <v>0</v>
      </c>
      <c r="W95" s="2" t="str">
        <f t="shared" si="16"/>
        <v/>
      </c>
      <c r="X95" s="2">
        <f t="shared" si="17"/>
        <v>0</v>
      </c>
    </row>
    <row r="96" spans="2:24" ht="22.9" customHeight="1" x14ac:dyDescent="0.25">
      <c r="B96" s="2">
        <f t="shared" si="13"/>
        <v>0</v>
      </c>
      <c r="C96" s="2" t="str">
        <f t="shared" si="18"/>
        <v/>
      </c>
      <c r="D96" s="2">
        <v>75</v>
      </c>
      <c r="E96" s="2" t="str">
        <f>IF(ISNUMBER(SMALL(Order_Form!$D:$D,1+($D96))),(VLOOKUP(SMALL(Order_Form!$D:$D,1+($D96)),Order_Form!$C:$Q,3,FALSE)),"")</f>
        <v/>
      </c>
      <c r="F96" s="18" t="str">
        <f>IF(ISNUMBER(SMALL(Order_Form!$D:$D,1+($D96))),(VLOOKUP(SMALL(Order_Form!$D:$D,1+($D96)),Order_Form!$C:$Q,4,FALSE)),"")</f>
        <v/>
      </c>
      <c r="G96" s="18" t="str">
        <f>IF(ISNUMBER(SMALL(Order_Form!$D:$D,1+($D96))),(VLOOKUP(SMALL(Order_Form!$D:$D,1+($D96)),Order_Form!$C:$Q,5,FALSE)),"")</f>
        <v/>
      </c>
      <c r="H96" s="18" t="str">
        <f>IF(ISNUMBER(SMALL(Order_Form!$D:$D,1+($D96))),(VLOOKUP(SMALL(Order_Form!$D:$D,1+($D96)),Order_Form!$C:$Q,6,FALSE)),"")</f>
        <v/>
      </c>
      <c r="I96" s="15" t="str">
        <f>IF(ISNUMBER(SMALL(Order_Form!$D:$D,1+($D96))),(VLOOKUP(SMALL(Order_Form!$D:$D,1+($D96)),Order_Form!$C:$Q,7,FALSE)),"")</f>
        <v/>
      </c>
      <c r="J96" s="2"/>
      <c r="K96" s="2"/>
      <c r="L96" s="18" t="str">
        <f>IF(ISNUMBER(SMALL(Order_Form!$D:$D,1+($D96))),(VLOOKUP(SMALL(Order_Form!$D:$D,1+($D96)),Order_Form!$C:$Q,8,FALSE)),"")</f>
        <v/>
      </c>
      <c r="M96" s="18" t="str">
        <f>IF(ISNUMBER(SMALL(Order_Form!$D:$D,1+($D96))),(VLOOKUP(SMALL(Order_Form!$D:$D,1+($D96)),Order_Form!$C:$Q,9,FALSE)),"")</f>
        <v/>
      </c>
      <c r="N96" s="18" t="str">
        <f>IF(ISNUMBER(SMALL(Order_Form!$D:$D,1+($D96))),(VLOOKUP(SMALL(Order_Form!$D:$D,1+($D96)),Order_Form!$C:$Q,10,FALSE)),"")</f>
        <v/>
      </c>
      <c r="O96" s="18" t="str">
        <f>IF(ISNUMBER(SMALL(Order_Form!$D:$D,1+($D96))),(VLOOKUP(SMALL(Order_Form!$D:$D,1+($D96)),Order_Form!$C:$Q,11,FALSE)),"")</f>
        <v/>
      </c>
      <c r="P96" s="18" t="str">
        <f>IF(ISNUMBER(SMALL(Order_Form!$D:$D,1+($D96))),(VLOOKUP(SMALL(Order_Form!$D:$D,1+($D96)),Order_Form!$C:$Q,12,FALSE)),"")</f>
        <v/>
      </c>
      <c r="Q96" s="18" t="str">
        <f>IF(ISNUMBER(SMALL(Order_Form!$D:$D,1+($D96))),(VLOOKUP(SMALL(Order_Form!$D:$D,1+($D96)),Order_Form!$C:$Q,13,FALSE)),"")</f>
        <v/>
      </c>
      <c r="R96" s="18" t="str">
        <f>IF(ISNUMBER(SMALL(Order_Form!$D:$D,1+($D96))),(VLOOKUP(SMALL(Order_Form!$D:$D,1+($D96)),Order_Form!$C:$Q,14,FALSE)),"")</f>
        <v/>
      </c>
      <c r="S96" s="126" t="str">
        <f>IF(ISNUMBER(SMALL(Order_Form!$D:$D,1+($D96))),(VLOOKUP(SMALL(Order_Form!$D:$D,1+($D96)),Order_Form!$C:$Q,15,FALSE)),"")</f>
        <v/>
      </c>
      <c r="U96" s="2">
        <f t="shared" si="14"/>
        <v>0</v>
      </c>
      <c r="V96" s="2">
        <f t="shared" si="15"/>
        <v>0</v>
      </c>
      <c r="W96" s="2" t="str">
        <f t="shared" si="16"/>
        <v/>
      </c>
      <c r="X96" s="2">
        <f t="shared" si="17"/>
        <v>0</v>
      </c>
    </row>
    <row r="97" spans="2:24" ht="22.9" customHeight="1" x14ac:dyDescent="0.25">
      <c r="B97" s="2">
        <f t="shared" si="13"/>
        <v>0</v>
      </c>
      <c r="C97" s="2" t="str">
        <f t="shared" si="18"/>
        <v/>
      </c>
      <c r="D97" s="2">
        <v>76</v>
      </c>
      <c r="E97" s="2" t="str">
        <f>IF(ISNUMBER(SMALL(Order_Form!$D:$D,1+($D97))),(VLOOKUP(SMALL(Order_Form!$D:$D,1+($D97)),Order_Form!$C:$Q,3,FALSE)),"")</f>
        <v/>
      </c>
      <c r="F97" s="18" t="str">
        <f>IF(ISNUMBER(SMALL(Order_Form!$D:$D,1+($D97))),(VLOOKUP(SMALL(Order_Form!$D:$D,1+($D97)),Order_Form!$C:$Q,4,FALSE)),"")</f>
        <v/>
      </c>
      <c r="G97" s="18" t="str">
        <f>IF(ISNUMBER(SMALL(Order_Form!$D:$D,1+($D97))),(VLOOKUP(SMALL(Order_Form!$D:$D,1+($D97)),Order_Form!$C:$Q,5,FALSE)),"")</f>
        <v/>
      </c>
      <c r="H97" s="18" t="str">
        <f>IF(ISNUMBER(SMALL(Order_Form!$D:$D,1+($D97))),(VLOOKUP(SMALL(Order_Form!$D:$D,1+($D97)),Order_Form!$C:$Q,6,FALSE)),"")</f>
        <v/>
      </c>
      <c r="I97" s="15" t="str">
        <f>IF(ISNUMBER(SMALL(Order_Form!$D:$D,1+($D97))),(VLOOKUP(SMALL(Order_Form!$D:$D,1+($D97)),Order_Form!$C:$Q,7,FALSE)),"")</f>
        <v/>
      </c>
      <c r="J97" s="2"/>
      <c r="K97" s="2"/>
      <c r="L97" s="18" t="str">
        <f>IF(ISNUMBER(SMALL(Order_Form!$D:$D,1+($D97))),(VLOOKUP(SMALL(Order_Form!$D:$D,1+($D97)),Order_Form!$C:$Q,8,FALSE)),"")</f>
        <v/>
      </c>
      <c r="M97" s="18" t="str">
        <f>IF(ISNUMBER(SMALL(Order_Form!$D:$D,1+($D97))),(VLOOKUP(SMALL(Order_Form!$D:$D,1+($D97)),Order_Form!$C:$Q,9,FALSE)),"")</f>
        <v/>
      </c>
      <c r="N97" s="18" t="str">
        <f>IF(ISNUMBER(SMALL(Order_Form!$D:$D,1+($D97))),(VLOOKUP(SMALL(Order_Form!$D:$D,1+($D97)),Order_Form!$C:$Q,10,FALSE)),"")</f>
        <v/>
      </c>
      <c r="O97" s="18" t="str">
        <f>IF(ISNUMBER(SMALL(Order_Form!$D:$D,1+($D97))),(VLOOKUP(SMALL(Order_Form!$D:$D,1+($D97)),Order_Form!$C:$Q,11,FALSE)),"")</f>
        <v/>
      </c>
      <c r="P97" s="18" t="str">
        <f>IF(ISNUMBER(SMALL(Order_Form!$D:$D,1+($D97))),(VLOOKUP(SMALL(Order_Form!$D:$D,1+($D97)),Order_Form!$C:$Q,12,FALSE)),"")</f>
        <v/>
      </c>
      <c r="Q97" s="18" t="str">
        <f>IF(ISNUMBER(SMALL(Order_Form!$D:$D,1+($D97))),(VLOOKUP(SMALL(Order_Form!$D:$D,1+($D97)),Order_Form!$C:$Q,13,FALSE)),"")</f>
        <v/>
      </c>
      <c r="R97" s="18" t="str">
        <f>IF(ISNUMBER(SMALL(Order_Form!$D:$D,1+($D97))),(VLOOKUP(SMALL(Order_Form!$D:$D,1+($D97)),Order_Form!$C:$Q,14,FALSE)),"")</f>
        <v/>
      </c>
      <c r="S97" s="126" t="str">
        <f>IF(ISNUMBER(SMALL(Order_Form!$D:$D,1+($D97))),(VLOOKUP(SMALL(Order_Form!$D:$D,1+($D97)),Order_Form!$C:$Q,15,FALSE)),"")</f>
        <v/>
      </c>
      <c r="U97" s="2">
        <f t="shared" si="14"/>
        <v>0</v>
      </c>
      <c r="V97" s="2">
        <f t="shared" si="15"/>
        <v>0</v>
      </c>
      <c r="W97" s="2" t="str">
        <f t="shared" si="16"/>
        <v/>
      </c>
      <c r="X97" s="2">
        <f t="shared" si="17"/>
        <v>0</v>
      </c>
    </row>
    <row r="98" spans="2:24" ht="22.9" customHeight="1" x14ac:dyDescent="0.25">
      <c r="B98" s="2">
        <f t="shared" si="13"/>
        <v>0</v>
      </c>
      <c r="C98" s="2" t="str">
        <f t="shared" si="18"/>
        <v/>
      </c>
      <c r="D98" s="2">
        <v>77</v>
      </c>
      <c r="E98" s="2" t="str">
        <f>IF(ISNUMBER(SMALL(Order_Form!$D:$D,1+($D98))),(VLOOKUP(SMALL(Order_Form!$D:$D,1+($D98)),Order_Form!$C:$Q,3,FALSE)),"")</f>
        <v/>
      </c>
      <c r="F98" s="18" t="str">
        <f>IF(ISNUMBER(SMALL(Order_Form!$D:$D,1+($D98))),(VLOOKUP(SMALL(Order_Form!$D:$D,1+($D98)),Order_Form!$C:$Q,4,FALSE)),"")</f>
        <v/>
      </c>
      <c r="G98" s="18" t="str">
        <f>IF(ISNUMBER(SMALL(Order_Form!$D:$D,1+($D98))),(VLOOKUP(SMALL(Order_Form!$D:$D,1+($D98)),Order_Form!$C:$Q,5,FALSE)),"")</f>
        <v/>
      </c>
      <c r="H98" s="18" t="str">
        <f>IF(ISNUMBER(SMALL(Order_Form!$D:$D,1+($D98))),(VLOOKUP(SMALL(Order_Form!$D:$D,1+($D98)),Order_Form!$C:$Q,6,FALSE)),"")</f>
        <v/>
      </c>
      <c r="I98" s="15" t="str">
        <f>IF(ISNUMBER(SMALL(Order_Form!$D:$D,1+($D98))),(VLOOKUP(SMALL(Order_Form!$D:$D,1+($D98)),Order_Form!$C:$Q,7,FALSE)),"")</f>
        <v/>
      </c>
      <c r="J98" s="2"/>
      <c r="K98" s="2"/>
      <c r="L98" s="18" t="str">
        <f>IF(ISNUMBER(SMALL(Order_Form!$D:$D,1+($D98))),(VLOOKUP(SMALL(Order_Form!$D:$D,1+($D98)),Order_Form!$C:$Q,8,FALSE)),"")</f>
        <v/>
      </c>
      <c r="M98" s="18" t="str">
        <f>IF(ISNUMBER(SMALL(Order_Form!$D:$D,1+($D98))),(VLOOKUP(SMALL(Order_Form!$D:$D,1+($D98)),Order_Form!$C:$Q,9,FALSE)),"")</f>
        <v/>
      </c>
      <c r="N98" s="18" t="str">
        <f>IF(ISNUMBER(SMALL(Order_Form!$D:$D,1+($D98))),(VLOOKUP(SMALL(Order_Form!$D:$D,1+($D98)),Order_Form!$C:$Q,10,FALSE)),"")</f>
        <v/>
      </c>
      <c r="O98" s="18" t="str">
        <f>IF(ISNUMBER(SMALL(Order_Form!$D:$D,1+($D98))),(VLOOKUP(SMALL(Order_Form!$D:$D,1+($D98)),Order_Form!$C:$Q,11,FALSE)),"")</f>
        <v/>
      </c>
      <c r="P98" s="18" t="str">
        <f>IF(ISNUMBER(SMALL(Order_Form!$D:$D,1+($D98))),(VLOOKUP(SMALL(Order_Form!$D:$D,1+($D98)),Order_Form!$C:$Q,12,FALSE)),"")</f>
        <v/>
      </c>
      <c r="Q98" s="18" t="str">
        <f>IF(ISNUMBER(SMALL(Order_Form!$D:$D,1+($D98))),(VLOOKUP(SMALL(Order_Form!$D:$D,1+($D98)),Order_Form!$C:$Q,13,FALSE)),"")</f>
        <v/>
      </c>
      <c r="R98" s="18" t="str">
        <f>IF(ISNUMBER(SMALL(Order_Form!$D:$D,1+($D98))),(VLOOKUP(SMALL(Order_Form!$D:$D,1+($D98)),Order_Form!$C:$Q,14,FALSE)),"")</f>
        <v/>
      </c>
      <c r="S98" s="126" t="str">
        <f>IF(ISNUMBER(SMALL(Order_Form!$D:$D,1+($D98))),(VLOOKUP(SMALL(Order_Form!$D:$D,1+($D98)),Order_Form!$C:$Q,15,FALSE)),"")</f>
        <v/>
      </c>
      <c r="U98" s="2">
        <f t="shared" si="14"/>
        <v>0</v>
      </c>
      <c r="V98" s="2">
        <f t="shared" si="15"/>
        <v>0</v>
      </c>
      <c r="W98" s="2" t="str">
        <f t="shared" si="16"/>
        <v/>
      </c>
      <c r="X98" s="2">
        <f t="shared" si="17"/>
        <v>0</v>
      </c>
    </row>
    <row r="99" spans="2:24" ht="22.9" customHeight="1" x14ac:dyDescent="0.25">
      <c r="B99" s="2">
        <f t="shared" si="13"/>
        <v>0</v>
      </c>
      <c r="C99" s="2" t="str">
        <f t="shared" si="18"/>
        <v/>
      </c>
      <c r="D99" s="2">
        <v>78</v>
      </c>
      <c r="E99" s="2" t="str">
        <f>IF(ISNUMBER(SMALL(Order_Form!$D:$D,1+($D99))),(VLOOKUP(SMALL(Order_Form!$D:$D,1+($D99)),Order_Form!$C:$Q,3,FALSE)),"")</f>
        <v/>
      </c>
      <c r="F99" s="18" t="str">
        <f>IF(ISNUMBER(SMALL(Order_Form!$D:$D,1+($D99))),(VLOOKUP(SMALL(Order_Form!$D:$D,1+($D99)),Order_Form!$C:$Q,4,FALSE)),"")</f>
        <v/>
      </c>
      <c r="G99" s="18" t="str">
        <f>IF(ISNUMBER(SMALL(Order_Form!$D:$D,1+($D99))),(VLOOKUP(SMALL(Order_Form!$D:$D,1+($D99)),Order_Form!$C:$Q,5,FALSE)),"")</f>
        <v/>
      </c>
      <c r="H99" s="18" t="str">
        <f>IF(ISNUMBER(SMALL(Order_Form!$D:$D,1+($D99))),(VLOOKUP(SMALL(Order_Form!$D:$D,1+($D99)),Order_Form!$C:$Q,6,FALSE)),"")</f>
        <v/>
      </c>
      <c r="I99" s="15" t="str">
        <f>IF(ISNUMBER(SMALL(Order_Form!$D:$D,1+($D99))),(VLOOKUP(SMALL(Order_Form!$D:$D,1+($D99)),Order_Form!$C:$Q,7,FALSE)),"")</f>
        <v/>
      </c>
      <c r="J99" s="2"/>
      <c r="K99" s="2"/>
      <c r="L99" s="18" t="str">
        <f>IF(ISNUMBER(SMALL(Order_Form!$D:$D,1+($D99))),(VLOOKUP(SMALL(Order_Form!$D:$D,1+($D99)),Order_Form!$C:$Q,8,FALSE)),"")</f>
        <v/>
      </c>
      <c r="M99" s="18" t="str">
        <f>IF(ISNUMBER(SMALL(Order_Form!$D:$D,1+($D99))),(VLOOKUP(SMALL(Order_Form!$D:$D,1+($D99)),Order_Form!$C:$Q,9,FALSE)),"")</f>
        <v/>
      </c>
      <c r="N99" s="18" t="str">
        <f>IF(ISNUMBER(SMALL(Order_Form!$D:$D,1+($D99))),(VLOOKUP(SMALL(Order_Form!$D:$D,1+($D99)),Order_Form!$C:$Q,10,FALSE)),"")</f>
        <v/>
      </c>
      <c r="O99" s="18" t="str">
        <f>IF(ISNUMBER(SMALL(Order_Form!$D:$D,1+($D99))),(VLOOKUP(SMALL(Order_Form!$D:$D,1+($D99)),Order_Form!$C:$Q,11,FALSE)),"")</f>
        <v/>
      </c>
      <c r="P99" s="18" t="str">
        <f>IF(ISNUMBER(SMALL(Order_Form!$D:$D,1+($D99))),(VLOOKUP(SMALL(Order_Form!$D:$D,1+($D99)),Order_Form!$C:$Q,12,FALSE)),"")</f>
        <v/>
      </c>
      <c r="Q99" s="18" t="str">
        <f>IF(ISNUMBER(SMALL(Order_Form!$D:$D,1+($D99))),(VLOOKUP(SMALL(Order_Form!$D:$D,1+($D99)),Order_Form!$C:$Q,13,FALSE)),"")</f>
        <v/>
      </c>
      <c r="R99" s="18" t="str">
        <f>IF(ISNUMBER(SMALL(Order_Form!$D:$D,1+($D99))),(VLOOKUP(SMALL(Order_Form!$D:$D,1+($D99)),Order_Form!$C:$Q,14,FALSE)),"")</f>
        <v/>
      </c>
      <c r="S99" s="126" t="str">
        <f>IF(ISNUMBER(SMALL(Order_Form!$D:$D,1+($D99))),(VLOOKUP(SMALL(Order_Form!$D:$D,1+($D99)),Order_Form!$C:$Q,15,FALSE)),"")</f>
        <v/>
      </c>
      <c r="U99" s="2">
        <f t="shared" si="14"/>
        <v>0</v>
      </c>
      <c r="V99" s="2">
        <f t="shared" si="15"/>
        <v>0</v>
      </c>
      <c r="W99" s="2" t="str">
        <f t="shared" si="16"/>
        <v/>
      </c>
      <c r="X99" s="2">
        <f t="shared" si="17"/>
        <v>0</v>
      </c>
    </row>
    <row r="100" spans="2:24" ht="22.9" customHeight="1" x14ac:dyDescent="0.25">
      <c r="B100" s="2">
        <f t="shared" si="13"/>
        <v>0</v>
      </c>
      <c r="C100" s="2" t="str">
        <f t="shared" si="18"/>
        <v/>
      </c>
      <c r="D100" s="2">
        <v>79</v>
      </c>
      <c r="E100" s="2" t="str">
        <f>IF(ISNUMBER(SMALL(Order_Form!$D:$D,1+($D100))),(VLOOKUP(SMALL(Order_Form!$D:$D,1+($D100)),Order_Form!$C:$Q,3,FALSE)),"")</f>
        <v/>
      </c>
      <c r="F100" s="18" t="str">
        <f>IF(ISNUMBER(SMALL(Order_Form!$D:$D,1+($D100))),(VLOOKUP(SMALL(Order_Form!$D:$D,1+($D100)),Order_Form!$C:$Q,4,FALSE)),"")</f>
        <v/>
      </c>
      <c r="G100" s="18" t="str">
        <f>IF(ISNUMBER(SMALL(Order_Form!$D:$D,1+($D100))),(VLOOKUP(SMALL(Order_Form!$D:$D,1+($D100)),Order_Form!$C:$Q,5,FALSE)),"")</f>
        <v/>
      </c>
      <c r="H100" s="18" t="str">
        <f>IF(ISNUMBER(SMALL(Order_Form!$D:$D,1+($D100))),(VLOOKUP(SMALL(Order_Form!$D:$D,1+($D100)),Order_Form!$C:$Q,6,FALSE)),"")</f>
        <v/>
      </c>
      <c r="I100" s="15" t="str">
        <f>IF(ISNUMBER(SMALL(Order_Form!$D:$D,1+($D100))),(VLOOKUP(SMALL(Order_Form!$D:$D,1+($D100)),Order_Form!$C:$Q,7,FALSE)),"")</f>
        <v/>
      </c>
      <c r="J100" s="2"/>
      <c r="K100" s="2"/>
      <c r="L100" s="18" t="str">
        <f>IF(ISNUMBER(SMALL(Order_Form!$D:$D,1+($D100))),(VLOOKUP(SMALL(Order_Form!$D:$D,1+($D100)),Order_Form!$C:$Q,8,FALSE)),"")</f>
        <v/>
      </c>
      <c r="M100" s="18" t="str">
        <f>IF(ISNUMBER(SMALL(Order_Form!$D:$D,1+($D100))),(VLOOKUP(SMALL(Order_Form!$D:$D,1+($D100)),Order_Form!$C:$Q,9,FALSE)),"")</f>
        <v/>
      </c>
      <c r="N100" s="18" t="str">
        <f>IF(ISNUMBER(SMALL(Order_Form!$D:$D,1+($D100))),(VLOOKUP(SMALL(Order_Form!$D:$D,1+($D100)),Order_Form!$C:$Q,10,FALSE)),"")</f>
        <v/>
      </c>
      <c r="O100" s="18" t="str">
        <f>IF(ISNUMBER(SMALL(Order_Form!$D:$D,1+($D100))),(VLOOKUP(SMALL(Order_Form!$D:$D,1+($D100)),Order_Form!$C:$Q,11,FALSE)),"")</f>
        <v/>
      </c>
      <c r="P100" s="18" t="str">
        <f>IF(ISNUMBER(SMALL(Order_Form!$D:$D,1+($D100))),(VLOOKUP(SMALL(Order_Form!$D:$D,1+($D100)),Order_Form!$C:$Q,12,FALSE)),"")</f>
        <v/>
      </c>
      <c r="Q100" s="18" t="str">
        <f>IF(ISNUMBER(SMALL(Order_Form!$D:$D,1+($D100))),(VLOOKUP(SMALL(Order_Form!$D:$D,1+($D100)),Order_Form!$C:$Q,13,FALSE)),"")</f>
        <v/>
      </c>
      <c r="R100" s="18" t="str">
        <f>IF(ISNUMBER(SMALL(Order_Form!$D:$D,1+($D100))),(VLOOKUP(SMALL(Order_Form!$D:$D,1+($D100)),Order_Form!$C:$Q,14,FALSE)),"")</f>
        <v/>
      </c>
      <c r="S100" s="126" t="str">
        <f>IF(ISNUMBER(SMALL(Order_Form!$D:$D,1+($D100))),(VLOOKUP(SMALL(Order_Form!$D:$D,1+($D100)),Order_Form!$C:$Q,15,FALSE)),"")</f>
        <v/>
      </c>
      <c r="U100" s="2">
        <f t="shared" si="14"/>
        <v>0</v>
      </c>
      <c r="V100" s="2">
        <f t="shared" si="15"/>
        <v>0</v>
      </c>
      <c r="W100" s="2" t="str">
        <f t="shared" si="16"/>
        <v/>
      </c>
      <c r="X100" s="2">
        <f t="shared" si="17"/>
        <v>0</v>
      </c>
    </row>
    <row r="101" spans="2:24" ht="22.9" customHeight="1" x14ac:dyDescent="0.25">
      <c r="B101" s="2">
        <f t="shared" si="13"/>
        <v>0</v>
      </c>
      <c r="C101" s="2" t="str">
        <f t="shared" si="18"/>
        <v/>
      </c>
      <c r="D101" s="2">
        <v>80</v>
      </c>
      <c r="E101" s="2" t="str">
        <f>IF(ISNUMBER(SMALL(Order_Form!$D:$D,1+($D101))),(VLOOKUP(SMALL(Order_Form!$D:$D,1+($D101)),Order_Form!$C:$Q,3,FALSE)),"")</f>
        <v/>
      </c>
      <c r="F101" s="18" t="str">
        <f>IF(ISNUMBER(SMALL(Order_Form!$D:$D,1+($D101))),(VLOOKUP(SMALL(Order_Form!$D:$D,1+($D101)),Order_Form!$C:$Q,4,FALSE)),"")</f>
        <v/>
      </c>
      <c r="G101" s="18" t="str">
        <f>IF(ISNUMBER(SMALL(Order_Form!$D:$D,1+($D101))),(VLOOKUP(SMALL(Order_Form!$D:$D,1+($D101)),Order_Form!$C:$Q,5,FALSE)),"")</f>
        <v/>
      </c>
      <c r="H101" s="18" t="str">
        <f>IF(ISNUMBER(SMALL(Order_Form!$D:$D,1+($D101))),(VLOOKUP(SMALL(Order_Form!$D:$D,1+($D101)),Order_Form!$C:$Q,6,FALSE)),"")</f>
        <v/>
      </c>
      <c r="I101" s="15" t="str">
        <f>IF(ISNUMBER(SMALL(Order_Form!$D:$D,1+($D101))),(VLOOKUP(SMALL(Order_Form!$D:$D,1+($D101)),Order_Form!$C:$Q,7,FALSE)),"")</f>
        <v/>
      </c>
      <c r="J101" s="2"/>
      <c r="K101" s="2"/>
      <c r="L101" s="18" t="str">
        <f>IF(ISNUMBER(SMALL(Order_Form!$D:$D,1+($D101))),(VLOOKUP(SMALL(Order_Form!$D:$D,1+($D101)),Order_Form!$C:$Q,8,FALSE)),"")</f>
        <v/>
      </c>
      <c r="M101" s="18" t="str">
        <f>IF(ISNUMBER(SMALL(Order_Form!$D:$D,1+($D101))),(VLOOKUP(SMALL(Order_Form!$D:$D,1+($D101)),Order_Form!$C:$Q,9,FALSE)),"")</f>
        <v/>
      </c>
      <c r="N101" s="18" t="str">
        <f>IF(ISNUMBER(SMALL(Order_Form!$D:$D,1+($D101))),(VLOOKUP(SMALL(Order_Form!$D:$D,1+($D101)),Order_Form!$C:$Q,10,FALSE)),"")</f>
        <v/>
      </c>
      <c r="O101" s="18" t="str">
        <f>IF(ISNUMBER(SMALL(Order_Form!$D:$D,1+($D101))),(VLOOKUP(SMALL(Order_Form!$D:$D,1+($D101)),Order_Form!$C:$Q,11,FALSE)),"")</f>
        <v/>
      </c>
      <c r="P101" s="18" t="str">
        <f>IF(ISNUMBER(SMALL(Order_Form!$D:$D,1+($D101))),(VLOOKUP(SMALL(Order_Form!$D:$D,1+($D101)),Order_Form!$C:$Q,12,FALSE)),"")</f>
        <v/>
      </c>
      <c r="Q101" s="18" t="str">
        <f>IF(ISNUMBER(SMALL(Order_Form!$D:$D,1+($D101))),(VLOOKUP(SMALL(Order_Form!$D:$D,1+($D101)),Order_Form!$C:$Q,13,FALSE)),"")</f>
        <v/>
      </c>
      <c r="R101" s="18" t="str">
        <f>IF(ISNUMBER(SMALL(Order_Form!$D:$D,1+($D101))),(VLOOKUP(SMALL(Order_Form!$D:$D,1+($D101)),Order_Form!$C:$Q,14,FALSE)),"")</f>
        <v/>
      </c>
      <c r="S101" s="126" t="str">
        <f>IF(ISNUMBER(SMALL(Order_Form!$D:$D,1+($D101))),(VLOOKUP(SMALL(Order_Form!$D:$D,1+($D101)),Order_Form!$C:$Q,15,FALSE)),"")</f>
        <v/>
      </c>
      <c r="U101" s="2">
        <f t="shared" si="14"/>
        <v>0</v>
      </c>
      <c r="V101" s="2">
        <f t="shared" si="15"/>
        <v>0</v>
      </c>
      <c r="W101" s="2" t="str">
        <f t="shared" si="16"/>
        <v/>
      </c>
      <c r="X101" s="2">
        <f t="shared" si="17"/>
        <v>0</v>
      </c>
    </row>
    <row r="102" spans="2:24" ht="22.9" customHeight="1" x14ac:dyDescent="0.25">
      <c r="B102" s="2">
        <f t="shared" si="13"/>
        <v>0</v>
      </c>
      <c r="C102" s="2" t="str">
        <f t="shared" si="18"/>
        <v/>
      </c>
      <c r="D102" s="2">
        <v>81</v>
      </c>
      <c r="E102" s="2" t="str">
        <f>IF(ISNUMBER(SMALL(Order_Form!$D:$D,1+($D102))),(VLOOKUP(SMALL(Order_Form!$D:$D,1+($D102)),Order_Form!$C:$Q,3,FALSE)),"")</f>
        <v/>
      </c>
      <c r="F102" s="18" t="str">
        <f>IF(ISNUMBER(SMALL(Order_Form!$D:$D,1+($D102))),(VLOOKUP(SMALL(Order_Form!$D:$D,1+($D102)),Order_Form!$C:$Q,4,FALSE)),"")</f>
        <v/>
      </c>
      <c r="G102" s="18" t="str">
        <f>IF(ISNUMBER(SMALL(Order_Form!$D:$D,1+($D102))),(VLOOKUP(SMALL(Order_Form!$D:$D,1+($D102)),Order_Form!$C:$Q,5,FALSE)),"")</f>
        <v/>
      </c>
      <c r="H102" s="18" t="str">
        <f>IF(ISNUMBER(SMALL(Order_Form!$D:$D,1+($D102))),(VLOOKUP(SMALL(Order_Form!$D:$D,1+($D102)),Order_Form!$C:$Q,6,FALSE)),"")</f>
        <v/>
      </c>
      <c r="I102" s="15" t="str">
        <f>IF(ISNUMBER(SMALL(Order_Form!$D:$D,1+($D102))),(VLOOKUP(SMALL(Order_Form!$D:$D,1+($D102)),Order_Form!$C:$Q,7,FALSE)),"")</f>
        <v/>
      </c>
      <c r="J102" s="2"/>
      <c r="K102" s="2"/>
      <c r="L102" s="18" t="str">
        <f>IF(ISNUMBER(SMALL(Order_Form!$D:$D,1+($D102))),(VLOOKUP(SMALL(Order_Form!$D:$D,1+($D102)),Order_Form!$C:$Q,8,FALSE)),"")</f>
        <v/>
      </c>
      <c r="M102" s="18" t="str">
        <f>IF(ISNUMBER(SMALL(Order_Form!$D:$D,1+($D102))),(VLOOKUP(SMALL(Order_Form!$D:$D,1+($D102)),Order_Form!$C:$Q,9,FALSE)),"")</f>
        <v/>
      </c>
      <c r="N102" s="18" t="str">
        <f>IF(ISNUMBER(SMALL(Order_Form!$D:$D,1+($D102))),(VLOOKUP(SMALL(Order_Form!$D:$D,1+($D102)),Order_Form!$C:$Q,10,FALSE)),"")</f>
        <v/>
      </c>
      <c r="O102" s="18" t="str">
        <f>IF(ISNUMBER(SMALL(Order_Form!$D:$D,1+($D102))),(VLOOKUP(SMALL(Order_Form!$D:$D,1+($D102)),Order_Form!$C:$Q,11,FALSE)),"")</f>
        <v/>
      </c>
      <c r="P102" s="18" t="str">
        <f>IF(ISNUMBER(SMALL(Order_Form!$D:$D,1+($D102))),(VLOOKUP(SMALL(Order_Form!$D:$D,1+($D102)),Order_Form!$C:$Q,12,FALSE)),"")</f>
        <v/>
      </c>
      <c r="Q102" s="18" t="str">
        <f>IF(ISNUMBER(SMALL(Order_Form!$D:$D,1+($D102))),(VLOOKUP(SMALL(Order_Form!$D:$D,1+($D102)),Order_Form!$C:$Q,13,FALSE)),"")</f>
        <v/>
      </c>
      <c r="R102" s="18" t="str">
        <f>IF(ISNUMBER(SMALL(Order_Form!$D:$D,1+($D102))),(VLOOKUP(SMALL(Order_Form!$D:$D,1+($D102)),Order_Form!$C:$Q,14,FALSE)),"")</f>
        <v/>
      </c>
      <c r="S102" s="126" t="str">
        <f>IF(ISNUMBER(SMALL(Order_Form!$D:$D,1+($D102))),(VLOOKUP(SMALL(Order_Form!$D:$D,1+($D102)),Order_Form!$C:$Q,15,FALSE)),"")</f>
        <v/>
      </c>
      <c r="U102" s="2">
        <f t="shared" si="14"/>
        <v>0</v>
      </c>
      <c r="V102" s="2">
        <f t="shared" si="15"/>
        <v>0</v>
      </c>
      <c r="W102" s="2" t="str">
        <f t="shared" si="16"/>
        <v/>
      </c>
      <c r="X102" s="2">
        <f t="shared" si="17"/>
        <v>0</v>
      </c>
    </row>
    <row r="103" spans="2:24" ht="22.9" customHeight="1" x14ac:dyDescent="0.25">
      <c r="B103" s="2">
        <f t="shared" si="13"/>
        <v>0</v>
      </c>
      <c r="C103" s="2" t="str">
        <f t="shared" si="18"/>
        <v/>
      </c>
      <c r="D103" s="2">
        <v>82</v>
      </c>
      <c r="E103" s="2" t="str">
        <f>IF(ISNUMBER(SMALL(Order_Form!$D:$D,1+($D103))),(VLOOKUP(SMALL(Order_Form!$D:$D,1+($D103)),Order_Form!$C:$Q,3,FALSE)),"")</f>
        <v/>
      </c>
      <c r="F103" s="18" t="str">
        <f>IF(ISNUMBER(SMALL(Order_Form!$D:$D,1+($D103))),(VLOOKUP(SMALL(Order_Form!$D:$D,1+($D103)),Order_Form!$C:$Q,4,FALSE)),"")</f>
        <v/>
      </c>
      <c r="G103" s="18" t="str">
        <f>IF(ISNUMBER(SMALL(Order_Form!$D:$D,1+($D103))),(VLOOKUP(SMALL(Order_Form!$D:$D,1+($D103)),Order_Form!$C:$Q,5,FALSE)),"")</f>
        <v/>
      </c>
      <c r="H103" s="18" t="str">
        <f>IF(ISNUMBER(SMALL(Order_Form!$D:$D,1+($D103))),(VLOOKUP(SMALL(Order_Form!$D:$D,1+($D103)),Order_Form!$C:$Q,6,FALSE)),"")</f>
        <v/>
      </c>
      <c r="I103" s="15" t="str">
        <f>IF(ISNUMBER(SMALL(Order_Form!$D:$D,1+($D103))),(VLOOKUP(SMALL(Order_Form!$D:$D,1+($D103)),Order_Form!$C:$Q,7,FALSE)),"")</f>
        <v/>
      </c>
      <c r="J103" s="2"/>
      <c r="K103" s="2"/>
      <c r="L103" s="18" t="str">
        <f>IF(ISNUMBER(SMALL(Order_Form!$D:$D,1+($D103))),(VLOOKUP(SMALL(Order_Form!$D:$D,1+($D103)),Order_Form!$C:$Q,8,FALSE)),"")</f>
        <v/>
      </c>
      <c r="M103" s="18" t="str">
        <f>IF(ISNUMBER(SMALL(Order_Form!$D:$D,1+($D103))),(VLOOKUP(SMALL(Order_Form!$D:$D,1+($D103)),Order_Form!$C:$Q,9,FALSE)),"")</f>
        <v/>
      </c>
      <c r="N103" s="18" t="str">
        <f>IF(ISNUMBER(SMALL(Order_Form!$D:$D,1+($D103))),(VLOOKUP(SMALL(Order_Form!$D:$D,1+($D103)),Order_Form!$C:$Q,10,FALSE)),"")</f>
        <v/>
      </c>
      <c r="O103" s="18" t="str">
        <f>IF(ISNUMBER(SMALL(Order_Form!$D:$D,1+($D103))),(VLOOKUP(SMALL(Order_Form!$D:$D,1+($D103)),Order_Form!$C:$Q,11,FALSE)),"")</f>
        <v/>
      </c>
      <c r="P103" s="18" t="str">
        <f>IF(ISNUMBER(SMALL(Order_Form!$D:$D,1+($D103))),(VLOOKUP(SMALL(Order_Form!$D:$D,1+($D103)),Order_Form!$C:$Q,12,FALSE)),"")</f>
        <v/>
      </c>
      <c r="Q103" s="18" t="str">
        <f>IF(ISNUMBER(SMALL(Order_Form!$D:$D,1+($D103))),(VLOOKUP(SMALL(Order_Form!$D:$D,1+($D103)),Order_Form!$C:$Q,13,FALSE)),"")</f>
        <v/>
      </c>
      <c r="R103" s="18" t="str">
        <f>IF(ISNUMBER(SMALL(Order_Form!$D:$D,1+($D103))),(VLOOKUP(SMALL(Order_Form!$D:$D,1+($D103)),Order_Form!$C:$Q,14,FALSE)),"")</f>
        <v/>
      </c>
      <c r="S103" s="126" t="str">
        <f>IF(ISNUMBER(SMALL(Order_Form!$D:$D,1+($D103))),(VLOOKUP(SMALL(Order_Form!$D:$D,1+($D103)),Order_Form!$C:$Q,15,FALSE)),"")</f>
        <v/>
      </c>
      <c r="U103" s="2">
        <f t="shared" si="14"/>
        <v>0</v>
      </c>
      <c r="V103" s="2">
        <f t="shared" si="15"/>
        <v>0</v>
      </c>
      <c r="W103" s="2" t="str">
        <f t="shared" si="16"/>
        <v/>
      </c>
      <c r="X103" s="2">
        <f t="shared" si="17"/>
        <v>0</v>
      </c>
    </row>
    <row r="104" spans="2:24" ht="22.9" customHeight="1" x14ac:dyDescent="0.25">
      <c r="B104" s="2">
        <f t="shared" si="13"/>
        <v>0</v>
      </c>
      <c r="C104" s="2" t="str">
        <f t="shared" si="18"/>
        <v/>
      </c>
      <c r="D104" s="2">
        <v>83</v>
      </c>
      <c r="E104" s="2" t="str">
        <f>IF(ISNUMBER(SMALL(Order_Form!$D:$D,1+($D104))),(VLOOKUP(SMALL(Order_Form!$D:$D,1+($D104)),Order_Form!$C:$Q,3,FALSE)),"")</f>
        <v/>
      </c>
      <c r="F104" s="18" t="str">
        <f>IF(ISNUMBER(SMALL(Order_Form!$D:$D,1+($D104))),(VLOOKUP(SMALL(Order_Form!$D:$D,1+($D104)),Order_Form!$C:$Q,4,FALSE)),"")</f>
        <v/>
      </c>
      <c r="G104" s="18" t="str">
        <f>IF(ISNUMBER(SMALL(Order_Form!$D:$D,1+($D104))),(VLOOKUP(SMALL(Order_Form!$D:$D,1+($D104)),Order_Form!$C:$Q,5,FALSE)),"")</f>
        <v/>
      </c>
      <c r="H104" s="18" t="str">
        <f>IF(ISNUMBER(SMALL(Order_Form!$D:$D,1+($D104))),(VLOOKUP(SMALL(Order_Form!$D:$D,1+($D104)),Order_Form!$C:$Q,6,FALSE)),"")</f>
        <v/>
      </c>
      <c r="I104" s="15" t="str">
        <f>IF(ISNUMBER(SMALL(Order_Form!$D:$D,1+($D104))),(VLOOKUP(SMALL(Order_Form!$D:$D,1+($D104)),Order_Form!$C:$Q,7,FALSE)),"")</f>
        <v/>
      </c>
      <c r="J104" s="2"/>
      <c r="K104" s="2"/>
      <c r="L104" s="18" t="str">
        <f>IF(ISNUMBER(SMALL(Order_Form!$D:$D,1+($D104))),(VLOOKUP(SMALL(Order_Form!$D:$D,1+($D104)),Order_Form!$C:$Q,8,FALSE)),"")</f>
        <v/>
      </c>
      <c r="M104" s="18" t="str">
        <f>IF(ISNUMBER(SMALL(Order_Form!$D:$D,1+($D104))),(VLOOKUP(SMALL(Order_Form!$D:$D,1+($D104)),Order_Form!$C:$Q,9,FALSE)),"")</f>
        <v/>
      </c>
      <c r="N104" s="18" t="str">
        <f>IF(ISNUMBER(SMALL(Order_Form!$D:$D,1+($D104))),(VLOOKUP(SMALL(Order_Form!$D:$D,1+($D104)),Order_Form!$C:$Q,10,FALSE)),"")</f>
        <v/>
      </c>
      <c r="O104" s="18" t="str">
        <f>IF(ISNUMBER(SMALL(Order_Form!$D:$D,1+($D104))),(VLOOKUP(SMALL(Order_Form!$D:$D,1+($D104)),Order_Form!$C:$Q,11,FALSE)),"")</f>
        <v/>
      </c>
      <c r="P104" s="18" t="str">
        <f>IF(ISNUMBER(SMALL(Order_Form!$D:$D,1+($D104))),(VLOOKUP(SMALL(Order_Form!$D:$D,1+($D104)),Order_Form!$C:$Q,12,FALSE)),"")</f>
        <v/>
      </c>
      <c r="Q104" s="18" t="str">
        <f>IF(ISNUMBER(SMALL(Order_Form!$D:$D,1+($D104))),(VLOOKUP(SMALL(Order_Form!$D:$D,1+($D104)),Order_Form!$C:$Q,13,FALSE)),"")</f>
        <v/>
      </c>
      <c r="R104" s="18" t="str">
        <f>IF(ISNUMBER(SMALL(Order_Form!$D:$D,1+($D104))),(VLOOKUP(SMALL(Order_Form!$D:$D,1+($D104)),Order_Form!$C:$Q,14,FALSE)),"")</f>
        <v/>
      </c>
      <c r="S104" s="126" t="str">
        <f>IF(ISNUMBER(SMALL(Order_Form!$D:$D,1+($D104))),(VLOOKUP(SMALL(Order_Form!$D:$D,1+($D104)),Order_Form!$C:$Q,15,FALSE)),"")</f>
        <v/>
      </c>
      <c r="U104" s="2">
        <f t="shared" si="14"/>
        <v>0</v>
      </c>
      <c r="V104" s="2">
        <f t="shared" si="15"/>
        <v>0</v>
      </c>
      <c r="W104" s="2" t="str">
        <f t="shared" si="16"/>
        <v/>
      </c>
      <c r="X104" s="2">
        <f t="shared" si="17"/>
        <v>0</v>
      </c>
    </row>
    <row r="105" spans="2:24" ht="22.9" customHeight="1" x14ac:dyDescent="0.25">
      <c r="B105" s="2">
        <f t="shared" si="13"/>
        <v>0</v>
      </c>
      <c r="C105" s="2" t="str">
        <f t="shared" si="18"/>
        <v/>
      </c>
      <c r="D105" s="2">
        <v>84</v>
      </c>
      <c r="E105" s="2" t="str">
        <f>IF(ISNUMBER(SMALL(Order_Form!$D:$D,1+($D105))),(VLOOKUP(SMALL(Order_Form!$D:$D,1+($D105)),Order_Form!$C:$Q,3,FALSE)),"")</f>
        <v/>
      </c>
      <c r="F105" s="18" t="str">
        <f>IF(ISNUMBER(SMALL(Order_Form!$D:$D,1+($D105))),(VLOOKUP(SMALL(Order_Form!$D:$D,1+($D105)),Order_Form!$C:$Q,4,FALSE)),"")</f>
        <v/>
      </c>
      <c r="G105" s="18" t="str">
        <f>IF(ISNUMBER(SMALL(Order_Form!$D:$D,1+($D105))),(VLOOKUP(SMALL(Order_Form!$D:$D,1+($D105)),Order_Form!$C:$Q,5,FALSE)),"")</f>
        <v/>
      </c>
      <c r="H105" s="18" t="str">
        <f>IF(ISNUMBER(SMALL(Order_Form!$D:$D,1+($D105))),(VLOOKUP(SMALL(Order_Form!$D:$D,1+($D105)),Order_Form!$C:$Q,6,FALSE)),"")</f>
        <v/>
      </c>
      <c r="I105" s="15" t="str">
        <f>IF(ISNUMBER(SMALL(Order_Form!$D:$D,1+($D105))),(VLOOKUP(SMALL(Order_Form!$D:$D,1+($D105)),Order_Form!$C:$Q,7,FALSE)),"")</f>
        <v/>
      </c>
      <c r="J105" s="2"/>
      <c r="K105" s="2"/>
      <c r="L105" s="18" t="str">
        <f>IF(ISNUMBER(SMALL(Order_Form!$D:$D,1+($D105))),(VLOOKUP(SMALL(Order_Form!$D:$D,1+($D105)),Order_Form!$C:$Q,8,FALSE)),"")</f>
        <v/>
      </c>
      <c r="M105" s="18" t="str">
        <f>IF(ISNUMBER(SMALL(Order_Form!$D:$D,1+($D105))),(VLOOKUP(SMALL(Order_Form!$D:$D,1+($D105)),Order_Form!$C:$Q,9,FALSE)),"")</f>
        <v/>
      </c>
      <c r="N105" s="18" t="str">
        <f>IF(ISNUMBER(SMALL(Order_Form!$D:$D,1+($D105))),(VLOOKUP(SMALL(Order_Form!$D:$D,1+($D105)),Order_Form!$C:$Q,10,FALSE)),"")</f>
        <v/>
      </c>
      <c r="O105" s="18" t="str">
        <f>IF(ISNUMBER(SMALL(Order_Form!$D:$D,1+($D105))),(VLOOKUP(SMALL(Order_Form!$D:$D,1+($D105)),Order_Form!$C:$Q,11,FALSE)),"")</f>
        <v/>
      </c>
      <c r="P105" s="18" t="str">
        <f>IF(ISNUMBER(SMALL(Order_Form!$D:$D,1+($D105))),(VLOOKUP(SMALL(Order_Form!$D:$D,1+($D105)),Order_Form!$C:$Q,12,FALSE)),"")</f>
        <v/>
      </c>
      <c r="Q105" s="18" t="str">
        <f>IF(ISNUMBER(SMALL(Order_Form!$D:$D,1+($D105))),(VLOOKUP(SMALL(Order_Form!$D:$D,1+($D105)),Order_Form!$C:$Q,13,FALSE)),"")</f>
        <v/>
      </c>
      <c r="R105" s="18" t="str">
        <f>IF(ISNUMBER(SMALL(Order_Form!$D:$D,1+($D105))),(VLOOKUP(SMALL(Order_Form!$D:$D,1+($D105)),Order_Form!$C:$Q,14,FALSE)),"")</f>
        <v/>
      </c>
      <c r="S105" s="126" t="str">
        <f>IF(ISNUMBER(SMALL(Order_Form!$D:$D,1+($D105))),(VLOOKUP(SMALL(Order_Form!$D:$D,1+($D105)),Order_Form!$C:$Q,15,FALSE)),"")</f>
        <v/>
      </c>
      <c r="U105" s="2">
        <f t="shared" si="14"/>
        <v>0</v>
      </c>
      <c r="V105" s="2">
        <f t="shared" si="15"/>
        <v>0</v>
      </c>
      <c r="W105" s="2" t="str">
        <f t="shared" si="16"/>
        <v/>
      </c>
      <c r="X105" s="2">
        <f t="shared" si="17"/>
        <v>0</v>
      </c>
    </row>
    <row r="106" spans="2:24" ht="22.9" customHeight="1" x14ac:dyDescent="0.25">
      <c r="B106" s="2">
        <f t="shared" si="13"/>
        <v>0</v>
      </c>
      <c r="C106" s="2" t="str">
        <f t="shared" si="18"/>
        <v/>
      </c>
      <c r="D106" s="2">
        <v>85</v>
      </c>
      <c r="E106" s="2" t="str">
        <f>IF(ISNUMBER(SMALL(Order_Form!$D:$D,1+($D106))),(VLOOKUP(SMALL(Order_Form!$D:$D,1+($D106)),Order_Form!$C:$Q,3,FALSE)),"")</f>
        <v/>
      </c>
      <c r="F106" s="18" t="str">
        <f>IF(ISNUMBER(SMALL(Order_Form!$D:$D,1+($D106))),(VLOOKUP(SMALL(Order_Form!$D:$D,1+($D106)),Order_Form!$C:$Q,4,FALSE)),"")</f>
        <v/>
      </c>
      <c r="G106" s="18" t="str">
        <f>IF(ISNUMBER(SMALL(Order_Form!$D:$D,1+($D106))),(VLOOKUP(SMALL(Order_Form!$D:$D,1+($D106)),Order_Form!$C:$Q,5,FALSE)),"")</f>
        <v/>
      </c>
      <c r="H106" s="18" t="str">
        <f>IF(ISNUMBER(SMALL(Order_Form!$D:$D,1+($D106))),(VLOOKUP(SMALL(Order_Form!$D:$D,1+($D106)),Order_Form!$C:$Q,6,FALSE)),"")</f>
        <v/>
      </c>
      <c r="I106" s="15" t="str">
        <f>IF(ISNUMBER(SMALL(Order_Form!$D:$D,1+($D106))),(VLOOKUP(SMALL(Order_Form!$D:$D,1+($D106)),Order_Form!$C:$Q,7,FALSE)),"")</f>
        <v/>
      </c>
      <c r="J106" s="2"/>
      <c r="K106" s="2"/>
      <c r="L106" s="18" t="str">
        <f>IF(ISNUMBER(SMALL(Order_Form!$D:$D,1+($D106))),(VLOOKUP(SMALL(Order_Form!$D:$D,1+($D106)),Order_Form!$C:$Q,8,FALSE)),"")</f>
        <v/>
      </c>
      <c r="M106" s="18" t="str">
        <f>IF(ISNUMBER(SMALL(Order_Form!$D:$D,1+($D106))),(VLOOKUP(SMALL(Order_Form!$D:$D,1+($D106)),Order_Form!$C:$Q,9,FALSE)),"")</f>
        <v/>
      </c>
      <c r="N106" s="18" t="str">
        <f>IF(ISNUMBER(SMALL(Order_Form!$D:$D,1+($D106))),(VLOOKUP(SMALL(Order_Form!$D:$D,1+($D106)),Order_Form!$C:$Q,10,FALSE)),"")</f>
        <v/>
      </c>
      <c r="O106" s="18" t="str">
        <f>IF(ISNUMBER(SMALL(Order_Form!$D:$D,1+($D106))),(VLOOKUP(SMALL(Order_Form!$D:$D,1+($D106)),Order_Form!$C:$Q,11,FALSE)),"")</f>
        <v/>
      </c>
      <c r="P106" s="18" t="str">
        <f>IF(ISNUMBER(SMALL(Order_Form!$D:$D,1+($D106))),(VLOOKUP(SMALL(Order_Form!$D:$D,1+($D106)),Order_Form!$C:$Q,12,FALSE)),"")</f>
        <v/>
      </c>
      <c r="Q106" s="18" t="str">
        <f>IF(ISNUMBER(SMALL(Order_Form!$D:$D,1+($D106))),(VLOOKUP(SMALL(Order_Form!$D:$D,1+($D106)),Order_Form!$C:$Q,13,FALSE)),"")</f>
        <v/>
      </c>
      <c r="R106" s="18" t="str">
        <f>IF(ISNUMBER(SMALL(Order_Form!$D:$D,1+($D106))),(VLOOKUP(SMALL(Order_Form!$D:$D,1+($D106)),Order_Form!$C:$Q,14,FALSE)),"")</f>
        <v/>
      </c>
      <c r="S106" s="126" t="str">
        <f>IF(ISNUMBER(SMALL(Order_Form!$D:$D,1+($D106))),(VLOOKUP(SMALL(Order_Form!$D:$D,1+($D106)),Order_Form!$C:$Q,15,FALSE)),"")</f>
        <v/>
      </c>
      <c r="U106" s="2">
        <f t="shared" si="14"/>
        <v>0</v>
      </c>
      <c r="V106" s="2">
        <f t="shared" si="15"/>
        <v>0</v>
      </c>
      <c r="W106" s="2" t="str">
        <f t="shared" si="16"/>
        <v/>
      </c>
      <c r="X106" s="2">
        <f t="shared" si="17"/>
        <v>0</v>
      </c>
    </row>
    <row r="107" spans="2:24" ht="22.9" customHeight="1" x14ac:dyDescent="0.25">
      <c r="B107" s="2">
        <f t="shared" si="13"/>
        <v>0</v>
      </c>
      <c r="C107" s="2" t="str">
        <f t="shared" si="18"/>
        <v/>
      </c>
      <c r="D107" s="2">
        <v>86</v>
      </c>
      <c r="E107" s="2" t="str">
        <f>IF(ISNUMBER(SMALL(Order_Form!$D:$D,1+($D107))),(VLOOKUP(SMALL(Order_Form!$D:$D,1+($D107)),Order_Form!$C:$Q,3,FALSE)),"")</f>
        <v/>
      </c>
      <c r="F107" s="18" t="str">
        <f>IF(ISNUMBER(SMALL(Order_Form!$D:$D,1+($D107))),(VLOOKUP(SMALL(Order_Form!$D:$D,1+($D107)),Order_Form!$C:$Q,4,FALSE)),"")</f>
        <v/>
      </c>
      <c r="G107" s="18" t="str">
        <f>IF(ISNUMBER(SMALL(Order_Form!$D:$D,1+($D107))),(VLOOKUP(SMALL(Order_Form!$D:$D,1+($D107)),Order_Form!$C:$Q,5,FALSE)),"")</f>
        <v/>
      </c>
      <c r="H107" s="18" t="str">
        <f>IF(ISNUMBER(SMALL(Order_Form!$D:$D,1+($D107))),(VLOOKUP(SMALL(Order_Form!$D:$D,1+($D107)),Order_Form!$C:$Q,6,FALSE)),"")</f>
        <v/>
      </c>
      <c r="I107" s="15" t="str">
        <f>IF(ISNUMBER(SMALL(Order_Form!$D:$D,1+($D107))),(VLOOKUP(SMALL(Order_Form!$D:$D,1+($D107)),Order_Form!$C:$Q,7,FALSE)),"")</f>
        <v/>
      </c>
      <c r="J107" s="2"/>
      <c r="K107" s="2"/>
      <c r="L107" s="18" t="str">
        <f>IF(ISNUMBER(SMALL(Order_Form!$D:$D,1+($D107))),(VLOOKUP(SMALL(Order_Form!$D:$D,1+($D107)),Order_Form!$C:$Q,8,FALSE)),"")</f>
        <v/>
      </c>
      <c r="M107" s="18" t="str">
        <f>IF(ISNUMBER(SMALL(Order_Form!$D:$D,1+($D107))),(VLOOKUP(SMALL(Order_Form!$D:$D,1+($D107)),Order_Form!$C:$Q,9,FALSE)),"")</f>
        <v/>
      </c>
      <c r="N107" s="18" t="str">
        <f>IF(ISNUMBER(SMALL(Order_Form!$D:$D,1+($D107))),(VLOOKUP(SMALL(Order_Form!$D:$D,1+($D107)),Order_Form!$C:$Q,10,FALSE)),"")</f>
        <v/>
      </c>
      <c r="O107" s="18" t="str">
        <f>IF(ISNUMBER(SMALL(Order_Form!$D:$D,1+($D107))),(VLOOKUP(SMALL(Order_Form!$D:$D,1+($D107)),Order_Form!$C:$Q,11,FALSE)),"")</f>
        <v/>
      </c>
      <c r="P107" s="18" t="str">
        <f>IF(ISNUMBER(SMALL(Order_Form!$D:$D,1+($D107))),(VLOOKUP(SMALL(Order_Form!$D:$D,1+($D107)),Order_Form!$C:$Q,12,FALSE)),"")</f>
        <v/>
      </c>
      <c r="Q107" s="18" t="str">
        <f>IF(ISNUMBER(SMALL(Order_Form!$D:$D,1+($D107))),(VLOOKUP(SMALL(Order_Form!$D:$D,1+($D107)),Order_Form!$C:$Q,13,FALSE)),"")</f>
        <v/>
      </c>
      <c r="R107" s="18" t="str">
        <f>IF(ISNUMBER(SMALL(Order_Form!$D:$D,1+($D107))),(VLOOKUP(SMALL(Order_Form!$D:$D,1+($D107)),Order_Form!$C:$Q,14,FALSE)),"")</f>
        <v/>
      </c>
      <c r="S107" s="126" t="str">
        <f>IF(ISNUMBER(SMALL(Order_Form!$D:$D,1+($D107))),(VLOOKUP(SMALL(Order_Form!$D:$D,1+($D107)),Order_Form!$C:$Q,15,FALSE)),"")</f>
        <v/>
      </c>
      <c r="U107" s="2">
        <f t="shared" si="14"/>
        <v>0</v>
      </c>
      <c r="V107" s="2">
        <f t="shared" si="15"/>
        <v>0</v>
      </c>
      <c r="W107" s="2" t="str">
        <f t="shared" si="16"/>
        <v/>
      </c>
      <c r="X107" s="2">
        <f t="shared" si="17"/>
        <v>0</v>
      </c>
    </row>
    <row r="108" spans="2:24" ht="22.9" customHeight="1" x14ac:dyDescent="0.25">
      <c r="B108" s="2">
        <f t="shared" si="13"/>
        <v>0</v>
      </c>
      <c r="C108" s="2" t="str">
        <f t="shared" si="18"/>
        <v/>
      </c>
      <c r="D108" s="2">
        <v>87</v>
      </c>
      <c r="E108" s="2" t="str">
        <f>IF(ISNUMBER(SMALL(Order_Form!$D:$D,1+($D108))),(VLOOKUP(SMALL(Order_Form!$D:$D,1+($D108)),Order_Form!$C:$Q,3,FALSE)),"")</f>
        <v/>
      </c>
      <c r="F108" s="18" t="str">
        <f>IF(ISNUMBER(SMALL(Order_Form!$D:$D,1+($D108))),(VLOOKUP(SMALL(Order_Form!$D:$D,1+($D108)),Order_Form!$C:$Q,4,FALSE)),"")</f>
        <v/>
      </c>
      <c r="G108" s="18" t="str">
        <f>IF(ISNUMBER(SMALL(Order_Form!$D:$D,1+($D108))),(VLOOKUP(SMALL(Order_Form!$D:$D,1+($D108)),Order_Form!$C:$Q,5,FALSE)),"")</f>
        <v/>
      </c>
      <c r="H108" s="18" t="str">
        <f>IF(ISNUMBER(SMALL(Order_Form!$D:$D,1+($D108))),(VLOOKUP(SMALL(Order_Form!$D:$D,1+($D108)),Order_Form!$C:$Q,6,FALSE)),"")</f>
        <v/>
      </c>
      <c r="I108" s="15" t="str">
        <f>IF(ISNUMBER(SMALL(Order_Form!$D:$D,1+($D108))),(VLOOKUP(SMALL(Order_Form!$D:$D,1+($D108)),Order_Form!$C:$Q,7,FALSE)),"")</f>
        <v/>
      </c>
      <c r="J108" s="2"/>
      <c r="K108" s="2"/>
      <c r="L108" s="18" t="str">
        <f>IF(ISNUMBER(SMALL(Order_Form!$D:$D,1+($D108))),(VLOOKUP(SMALL(Order_Form!$D:$D,1+($D108)),Order_Form!$C:$Q,8,FALSE)),"")</f>
        <v/>
      </c>
      <c r="M108" s="18" t="str">
        <f>IF(ISNUMBER(SMALL(Order_Form!$D:$D,1+($D108))),(VLOOKUP(SMALL(Order_Form!$D:$D,1+($D108)),Order_Form!$C:$Q,9,FALSE)),"")</f>
        <v/>
      </c>
      <c r="N108" s="18" t="str">
        <f>IF(ISNUMBER(SMALL(Order_Form!$D:$D,1+($D108))),(VLOOKUP(SMALL(Order_Form!$D:$D,1+($D108)),Order_Form!$C:$Q,10,FALSE)),"")</f>
        <v/>
      </c>
      <c r="O108" s="18" t="str">
        <f>IF(ISNUMBER(SMALL(Order_Form!$D:$D,1+($D108))),(VLOOKUP(SMALL(Order_Form!$D:$D,1+($D108)),Order_Form!$C:$Q,11,FALSE)),"")</f>
        <v/>
      </c>
      <c r="P108" s="18" t="str">
        <f>IF(ISNUMBER(SMALL(Order_Form!$D:$D,1+($D108))),(VLOOKUP(SMALL(Order_Form!$D:$D,1+($D108)),Order_Form!$C:$Q,12,FALSE)),"")</f>
        <v/>
      </c>
      <c r="Q108" s="18" t="str">
        <f>IF(ISNUMBER(SMALL(Order_Form!$D:$D,1+($D108))),(VLOOKUP(SMALL(Order_Form!$D:$D,1+($D108)),Order_Form!$C:$Q,13,FALSE)),"")</f>
        <v/>
      </c>
      <c r="R108" s="18" t="str">
        <f>IF(ISNUMBER(SMALL(Order_Form!$D:$D,1+($D108))),(VLOOKUP(SMALL(Order_Form!$D:$D,1+($D108)),Order_Form!$C:$Q,14,FALSE)),"")</f>
        <v/>
      </c>
      <c r="S108" s="126" t="str">
        <f>IF(ISNUMBER(SMALL(Order_Form!$D:$D,1+($D108))),(VLOOKUP(SMALL(Order_Form!$D:$D,1+($D108)),Order_Form!$C:$Q,15,FALSE)),"")</f>
        <v/>
      </c>
      <c r="U108" s="2">
        <f t="shared" si="14"/>
        <v>0</v>
      </c>
      <c r="V108" s="2">
        <f t="shared" si="15"/>
        <v>0</v>
      </c>
      <c r="W108" s="2" t="str">
        <f t="shared" si="16"/>
        <v/>
      </c>
      <c r="X108" s="2">
        <f t="shared" si="17"/>
        <v>0</v>
      </c>
    </row>
    <row r="109" spans="2:24" ht="22.9" customHeight="1" x14ac:dyDescent="0.25">
      <c r="B109" s="2">
        <f t="shared" si="13"/>
        <v>0</v>
      </c>
      <c r="C109" s="2" t="str">
        <f t="shared" si="18"/>
        <v/>
      </c>
      <c r="D109" s="2">
        <v>88</v>
      </c>
      <c r="E109" s="2" t="str">
        <f>IF(ISNUMBER(SMALL(Order_Form!$D:$D,1+($D109))),(VLOOKUP(SMALL(Order_Form!$D:$D,1+($D109)),Order_Form!$C:$Q,3,FALSE)),"")</f>
        <v/>
      </c>
      <c r="F109" s="18" t="str">
        <f>IF(ISNUMBER(SMALL(Order_Form!$D:$D,1+($D109))),(VLOOKUP(SMALL(Order_Form!$D:$D,1+($D109)),Order_Form!$C:$Q,4,FALSE)),"")</f>
        <v/>
      </c>
      <c r="G109" s="18" t="str">
        <f>IF(ISNUMBER(SMALL(Order_Form!$D:$D,1+($D109))),(VLOOKUP(SMALL(Order_Form!$D:$D,1+($D109)),Order_Form!$C:$Q,5,FALSE)),"")</f>
        <v/>
      </c>
      <c r="H109" s="18" t="str">
        <f>IF(ISNUMBER(SMALL(Order_Form!$D:$D,1+($D109))),(VLOOKUP(SMALL(Order_Form!$D:$D,1+($D109)),Order_Form!$C:$Q,6,FALSE)),"")</f>
        <v/>
      </c>
      <c r="I109" s="15" t="str">
        <f>IF(ISNUMBER(SMALL(Order_Form!$D:$D,1+($D109))),(VLOOKUP(SMALL(Order_Form!$D:$D,1+($D109)),Order_Form!$C:$Q,7,FALSE)),"")</f>
        <v/>
      </c>
      <c r="J109" s="2"/>
      <c r="K109" s="2"/>
      <c r="L109" s="18" t="str">
        <f>IF(ISNUMBER(SMALL(Order_Form!$D:$D,1+($D109))),(VLOOKUP(SMALL(Order_Form!$D:$D,1+($D109)),Order_Form!$C:$Q,8,FALSE)),"")</f>
        <v/>
      </c>
      <c r="M109" s="18" t="str">
        <f>IF(ISNUMBER(SMALL(Order_Form!$D:$D,1+($D109))),(VLOOKUP(SMALL(Order_Form!$D:$D,1+($D109)),Order_Form!$C:$Q,9,FALSE)),"")</f>
        <v/>
      </c>
      <c r="N109" s="18" t="str">
        <f>IF(ISNUMBER(SMALL(Order_Form!$D:$D,1+($D109))),(VLOOKUP(SMALL(Order_Form!$D:$D,1+($D109)),Order_Form!$C:$Q,10,FALSE)),"")</f>
        <v/>
      </c>
      <c r="O109" s="18" t="str">
        <f>IF(ISNUMBER(SMALL(Order_Form!$D:$D,1+($D109))),(VLOOKUP(SMALL(Order_Form!$D:$D,1+($D109)),Order_Form!$C:$Q,11,FALSE)),"")</f>
        <v/>
      </c>
      <c r="P109" s="18" t="str">
        <f>IF(ISNUMBER(SMALL(Order_Form!$D:$D,1+($D109))),(VLOOKUP(SMALL(Order_Form!$D:$D,1+($D109)),Order_Form!$C:$Q,12,FALSE)),"")</f>
        <v/>
      </c>
      <c r="Q109" s="18" t="str">
        <f>IF(ISNUMBER(SMALL(Order_Form!$D:$D,1+($D109))),(VLOOKUP(SMALL(Order_Form!$D:$D,1+($D109)),Order_Form!$C:$Q,13,FALSE)),"")</f>
        <v/>
      </c>
      <c r="R109" s="18" t="str">
        <f>IF(ISNUMBER(SMALL(Order_Form!$D:$D,1+($D109))),(VLOOKUP(SMALL(Order_Form!$D:$D,1+($D109)),Order_Form!$C:$Q,14,FALSE)),"")</f>
        <v/>
      </c>
      <c r="S109" s="126" t="str">
        <f>IF(ISNUMBER(SMALL(Order_Form!$D:$D,1+($D109))),(VLOOKUP(SMALL(Order_Form!$D:$D,1+($D109)),Order_Form!$C:$Q,15,FALSE)),"")</f>
        <v/>
      </c>
      <c r="U109" s="2">
        <f t="shared" si="14"/>
        <v>0</v>
      </c>
      <c r="V109" s="2">
        <f t="shared" si="15"/>
        <v>0</v>
      </c>
      <c r="W109" s="2" t="str">
        <f t="shared" si="16"/>
        <v/>
      </c>
      <c r="X109" s="2">
        <f t="shared" si="17"/>
        <v>0</v>
      </c>
    </row>
    <row r="110" spans="2:24" ht="22.9" customHeight="1" x14ac:dyDescent="0.25">
      <c r="B110" s="2">
        <f t="shared" si="13"/>
        <v>0</v>
      </c>
      <c r="C110" s="2" t="str">
        <f t="shared" si="18"/>
        <v/>
      </c>
      <c r="D110" s="2">
        <v>89</v>
      </c>
      <c r="E110" s="2" t="str">
        <f>IF(ISNUMBER(SMALL(Order_Form!$D:$D,1+($D110))),(VLOOKUP(SMALL(Order_Form!$D:$D,1+($D110)),Order_Form!$C:$Q,3,FALSE)),"")</f>
        <v/>
      </c>
      <c r="F110" s="18" t="str">
        <f>IF(ISNUMBER(SMALL(Order_Form!$D:$D,1+($D110))),(VLOOKUP(SMALL(Order_Form!$D:$D,1+($D110)),Order_Form!$C:$Q,4,FALSE)),"")</f>
        <v/>
      </c>
      <c r="G110" s="18" t="str">
        <f>IF(ISNUMBER(SMALL(Order_Form!$D:$D,1+($D110))),(VLOOKUP(SMALL(Order_Form!$D:$D,1+($D110)),Order_Form!$C:$Q,5,FALSE)),"")</f>
        <v/>
      </c>
      <c r="H110" s="18" t="str">
        <f>IF(ISNUMBER(SMALL(Order_Form!$D:$D,1+($D110))),(VLOOKUP(SMALL(Order_Form!$D:$D,1+($D110)),Order_Form!$C:$Q,6,FALSE)),"")</f>
        <v/>
      </c>
      <c r="I110" s="15" t="str">
        <f>IF(ISNUMBER(SMALL(Order_Form!$D:$D,1+($D110))),(VLOOKUP(SMALL(Order_Form!$D:$D,1+($D110)),Order_Form!$C:$Q,7,FALSE)),"")</f>
        <v/>
      </c>
      <c r="J110" s="2"/>
      <c r="K110" s="2"/>
      <c r="L110" s="18" t="str">
        <f>IF(ISNUMBER(SMALL(Order_Form!$D:$D,1+($D110))),(VLOOKUP(SMALL(Order_Form!$D:$D,1+($D110)),Order_Form!$C:$Q,8,FALSE)),"")</f>
        <v/>
      </c>
      <c r="M110" s="18" t="str">
        <f>IF(ISNUMBER(SMALL(Order_Form!$D:$D,1+($D110))),(VLOOKUP(SMALL(Order_Form!$D:$D,1+($D110)),Order_Form!$C:$Q,9,FALSE)),"")</f>
        <v/>
      </c>
      <c r="N110" s="18" t="str">
        <f>IF(ISNUMBER(SMALL(Order_Form!$D:$D,1+($D110))),(VLOOKUP(SMALL(Order_Form!$D:$D,1+($D110)),Order_Form!$C:$Q,10,FALSE)),"")</f>
        <v/>
      </c>
      <c r="O110" s="18" t="str">
        <f>IF(ISNUMBER(SMALL(Order_Form!$D:$D,1+($D110))),(VLOOKUP(SMALL(Order_Form!$D:$D,1+($D110)),Order_Form!$C:$Q,11,FALSE)),"")</f>
        <v/>
      </c>
      <c r="P110" s="18" t="str">
        <f>IF(ISNUMBER(SMALL(Order_Form!$D:$D,1+($D110))),(VLOOKUP(SMALL(Order_Form!$D:$D,1+($D110)),Order_Form!$C:$Q,12,FALSE)),"")</f>
        <v/>
      </c>
      <c r="Q110" s="18" t="str">
        <f>IF(ISNUMBER(SMALL(Order_Form!$D:$D,1+($D110))),(VLOOKUP(SMALL(Order_Form!$D:$D,1+($D110)),Order_Form!$C:$Q,13,FALSE)),"")</f>
        <v/>
      </c>
      <c r="R110" s="18" t="str">
        <f>IF(ISNUMBER(SMALL(Order_Form!$D:$D,1+($D110))),(VLOOKUP(SMALL(Order_Form!$D:$D,1+($D110)),Order_Form!$C:$Q,14,FALSE)),"")</f>
        <v/>
      </c>
      <c r="S110" s="126" t="str">
        <f>IF(ISNUMBER(SMALL(Order_Form!$D:$D,1+($D110))),(VLOOKUP(SMALL(Order_Form!$D:$D,1+($D110)),Order_Form!$C:$Q,15,FALSE)),"")</f>
        <v/>
      </c>
      <c r="U110" s="2">
        <f t="shared" si="14"/>
        <v>0</v>
      </c>
      <c r="V110" s="2">
        <f t="shared" si="15"/>
        <v>0</v>
      </c>
      <c r="W110" s="2" t="str">
        <f t="shared" si="16"/>
        <v/>
      </c>
      <c r="X110" s="2">
        <f t="shared" si="17"/>
        <v>0</v>
      </c>
    </row>
    <row r="111" spans="2:24" ht="22.9" customHeight="1" x14ac:dyDescent="0.25">
      <c r="B111" s="2">
        <f t="shared" si="13"/>
        <v>0</v>
      </c>
      <c r="C111" s="2" t="str">
        <f t="shared" si="18"/>
        <v/>
      </c>
      <c r="D111" s="2">
        <v>90</v>
      </c>
      <c r="E111" s="2" t="str">
        <f>IF(ISNUMBER(SMALL(Order_Form!$D:$D,1+($D111))),(VLOOKUP(SMALL(Order_Form!$D:$D,1+($D111)),Order_Form!$C:$Q,3,FALSE)),"")</f>
        <v/>
      </c>
      <c r="F111" s="18" t="str">
        <f>IF(ISNUMBER(SMALL(Order_Form!$D:$D,1+($D111))),(VLOOKUP(SMALL(Order_Form!$D:$D,1+($D111)),Order_Form!$C:$Q,4,FALSE)),"")</f>
        <v/>
      </c>
      <c r="G111" s="18" t="str">
        <f>IF(ISNUMBER(SMALL(Order_Form!$D:$D,1+($D111))),(VLOOKUP(SMALL(Order_Form!$D:$D,1+($D111)),Order_Form!$C:$Q,5,FALSE)),"")</f>
        <v/>
      </c>
      <c r="H111" s="18" t="str">
        <f>IF(ISNUMBER(SMALL(Order_Form!$D:$D,1+($D111))),(VLOOKUP(SMALL(Order_Form!$D:$D,1+($D111)),Order_Form!$C:$Q,6,FALSE)),"")</f>
        <v/>
      </c>
      <c r="I111" s="15" t="str">
        <f>IF(ISNUMBER(SMALL(Order_Form!$D:$D,1+($D111))),(VLOOKUP(SMALL(Order_Form!$D:$D,1+($D111)),Order_Form!$C:$Q,7,FALSE)),"")</f>
        <v/>
      </c>
      <c r="J111" s="2"/>
      <c r="K111" s="2"/>
      <c r="L111" s="18" t="str">
        <f>IF(ISNUMBER(SMALL(Order_Form!$D:$D,1+($D111))),(VLOOKUP(SMALL(Order_Form!$D:$D,1+($D111)),Order_Form!$C:$Q,8,FALSE)),"")</f>
        <v/>
      </c>
      <c r="M111" s="18" t="str">
        <f>IF(ISNUMBER(SMALL(Order_Form!$D:$D,1+($D111))),(VLOOKUP(SMALL(Order_Form!$D:$D,1+($D111)),Order_Form!$C:$Q,9,FALSE)),"")</f>
        <v/>
      </c>
      <c r="N111" s="18" t="str">
        <f>IF(ISNUMBER(SMALL(Order_Form!$D:$D,1+($D111))),(VLOOKUP(SMALL(Order_Form!$D:$D,1+($D111)),Order_Form!$C:$Q,10,FALSE)),"")</f>
        <v/>
      </c>
      <c r="O111" s="18" t="str">
        <f>IF(ISNUMBER(SMALL(Order_Form!$D:$D,1+($D111))),(VLOOKUP(SMALL(Order_Form!$D:$D,1+($D111)),Order_Form!$C:$Q,11,FALSE)),"")</f>
        <v/>
      </c>
      <c r="P111" s="18" t="str">
        <f>IF(ISNUMBER(SMALL(Order_Form!$D:$D,1+($D111))),(VLOOKUP(SMALL(Order_Form!$D:$D,1+($D111)),Order_Form!$C:$Q,12,FALSE)),"")</f>
        <v/>
      </c>
      <c r="Q111" s="18" t="str">
        <f>IF(ISNUMBER(SMALL(Order_Form!$D:$D,1+($D111))),(VLOOKUP(SMALL(Order_Form!$D:$D,1+($D111)),Order_Form!$C:$Q,13,FALSE)),"")</f>
        <v/>
      </c>
      <c r="R111" s="18" t="str">
        <f>IF(ISNUMBER(SMALL(Order_Form!$D:$D,1+($D111))),(VLOOKUP(SMALL(Order_Form!$D:$D,1+($D111)),Order_Form!$C:$Q,14,FALSE)),"")</f>
        <v/>
      </c>
      <c r="S111" s="126" t="str">
        <f>IF(ISNUMBER(SMALL(Order_Form!$D:$D,1+($D111))),(VLOOKUP(SMALL(Order_Form!$D:$D,1+($D111)),Order_Form!$C:$Q,15,FALSE)),"")</f>
        <v/>
      </c>
      <c r="U111" s="2">
        <f t="shared" si="14"/>
        <v>0</v>
      </c>
      <c r="V111" s="2">
        <f t="shared" si="15"/>
        <v>0</v>
      </c>
      <c r="W111" s="2" t="str">
        <f t="shared" si="16"/>
        <v/>
      </c>
      <c r="X111" s="2">
        <f t="shared" si="17"/>
        <v>0</v>
      </c>
    </row>
    <row r="112" spans="2:24" ht="22.9" customHeight="1" x14ac:dyDescent="0.25">
      <c r="B112" s="2">
        <f t="shared" si="13"/>
        <v>0</v>
      </c>
      <c r="C112" s="2" t="str">
        <f t="shared" si="18"/>
        <v/>
      </c>
      <c r="D112" s="2">
        <v>91</v>
      </c>
      <c r="E112" s="2" t="str">
        <f>IF(ISNUMBER(SMALL(Order_Form!$D:$D,1+($D112))),(VLOOKUP(SMALL(Order_Form!$D:$D,1+($D112)),Order_Form!$C:$Q,3,FALSE)),"")</f>
        <v/>
      </c>
      <c r="F112" s="18" t="str">
        <f>IF(ISNUMBER(SMALL(Order_Form!$D:$D,1+($D112))),(VLOOKUP(SMALL(Order_Form!$D:$D,1+($D112)),Order_Form!$C:$Q,4,FALSE)),"")</f>
        <v/>
      </c>
      <c r="G112" s="18" t="str">
        <f>IF(ISNUMBER(SMALL(Order_Form!$D:$D,1+($D112))),(VLOOKUP(SMALL(Order_Form!$D:$D,1+($D112)),Order_Form!$C:$Q,5,FALSE)),"")</f>
        <v/>
      </c>
      <c r="H112" s="18" t="str">
        <f>IF(ISNUMBER(SMALL(Order_Form!$D:$D,1+($D112))),(VLOOKUP(SMALL(Order_Form!$D:$D,1+($D112)),Order_Form!$C:$Q,6,FALSE)),"")</f>
        <v/>
      </c>
      <c r="I112" s="15" t="str">
        <f>IF(ISNUMBER(SMALL(Order_Form!$D:$D,1+($D112))),(VLOOKUP(SMALL(Order_Form!$D:$D,1+($D112)),Order_Form!$C:$Q,7,FALSE)),"")</f>
        <v/>
      </c>
      <c r="J112" s="2"/>
      <c r="K112" s="2"/>
      <c r="L112" s="18" t="str">
        <f>IF(ISNUMBER(SMALL(Order_Form!$D:$D,1+($D112))),(VLOOKUP(SMALL(Order_Form!$D:$D,1+($D112)),Order_Form!$C:$Q,8,FALSE)),"")</f>
        <v/>
      </c>
      <c r="M112" s="18" t="str">
        <f>IF(ISNUMBER(SMALL(Order_Form!$D:$D,1+($D112))),(VLOOKUP(SMALL(Order_Form!$D:$D,1+($D112)),Order_Form!$C:$Q,9,FALSE)),"")</f>
        <v/>
      </c>
      <c r="N112" s="18" t="str">
        <f>IF(ISNUMBER(SMALL(Order_Form!$D:$D,1+($D112))),(VLOOKUP(SMALL(Order_Form!$D:$D,1+($D112)),Order_Form!$C:$Q,10,FALSE)),"")</f>
        <v/>
      </c>
      <c r="O112" s="18" t="str">
        <f>IF(ISNUMBER(SMALL(Order_Form!$D:$D,1+($D112))),(VLOOKUP(SMALL(Order_Form!$D:$D,1+($D112)),Order_Form!$C:$Q,11,FALSE)),"")</f>
        <v/>
      </c>
      <c r="P112" s="18" t="str">
        <f>IF(ISNUMBER(SMALL(Order_Form!$D:$D,1+($D112))),(VLOOKUP(SMALL(Order_Form!$D:$D,1+($D112)),Order_Form!$C:$Q,12,FALSE)),"")</f>
        <v/>
      </c>
      <c r="Q112" s="18" t="str">
        <f>IF(ISNUMBER(SMALL(Order_Form!$D:$D,1+($D112))),(VLOOKUP(SMALL(Order_Form!$D:$D,1+($D112)),Order_Form!$C:$Q,13,FALSE)),"")</f>
        <v/>
      </c>
      <c r="R112" s="18" t="str">
        <f>IF(ISNUMBER(SMALL(Order_Form!$D:$D,1+($D112))),(VLOOKUP(SMALL(Order_Form!$D:$D,1+($D112)),Order_Form!$C:$Q,14,FALSE)),"")</f>
        <v/>
      </c>
      <c r="S112" s="126" t="str">
        <f>IF(ISNUMBER(SMALL(Order_Form!$D:$D,1+($D112))),(VLOOKUP(SMALL(Order_Form!$D:$D,1+($D112)),Order_Form!$C:$Q,15,FALSE)),"")</f>
        <v/>
      </c>
      <c r="U112" s="2">
        <f t="shared" si="14"/>
        <v>0</v>
      </c>
      <c r="V112" s="2">
        <f t="shared" si="15"/>
        <v>0</v>
      </c>
      <c r="W112" s="2" t="str">
        <f t="shared" si="16"/>
        <v/>
      </c>
      <c r="X112" s="2">
        <f t="shared" si="17"/>
        <v>0</v>
      </c>
    </row>
    <row r="113" spans="2:24" ht="22.9" customHeight="1" x14ac:dyDescent="0.25">
      <c r="B113" s="2">
        <f t="shared" si="13"/>
        <v>0</v>
      </c>
      <c r="C113" s="2" t="str">
        <f t="shared" si="18"/>
        <v/>
      </c>
      <c r="D113" s="2">
        <v>92</v>
      </c>
      <c r="E113" s="2" t="str">
        <f>IF(ISNUMBER(SMALL(Order_Form!$D:$D,1+($D113))),(VLOOKUP(SMALL(Order_Form!$D:$D,1+($D113)),Order_Form!$C:$Q,3,FALSE)),"")</f>
        <v/>
      </c>
      <c r="F113" s="18" t="str">
        <f>IF(ISNUMBER(SMALL(Order_Form!$D:$D,1+($D113))),(VLOOKUP(SMALL(Order_Form!$D:$D,1+($D113)),Order_Form!$C:$Q,4,FALSE)),"")</f>
        <v/>
      </c>
      <c r="G113" s="18" t="str">
        <f>IF(ISNUMBER(SMALL(Order_Form!$D:$D,1+($D113))),(VLOOKUP(SMALL(Order_Form!$D:$D,1+($D113)),Order_Form!$C:$Q,5,FALSE)),"")</f>
        <v/>
      </c>
      <c r="H113" s="18" t="str">
        <f>IF(ISNUMBER(SMALL(Order_Form!$D:$D,1+($D113))),(VLOOKUP(SMALL(Order_Form!$D:$D,1+($D113)),Order_Form!$C:$Q,6,FALSE)),"")</f>
        <v/>
      </c>
      <c r="I113" s="15" t="str">
        <f>IF(ISNUMBER(SMALL(Order_Form!$D:$D,1+($D113))),(VLOOKUP(SMALL(Order_Form!$D:$D,1+($D113)),Order_Form!$C:$Q,7,FALSE)),"")</f>
        <v/>
      </c>
      <c r="J113" s="2"/>
      <c r="K113" s="2"/>
      <c r="L113" s="18" t="str">
        <f>IF(ISNUMBER(SMALL(Order_Form!$D:$D,1+($D113))),(VLOOKUP(SMALL(Order_Form!$D:$D,1+($D113)),Order_Form!$C:$Q,8,FALSE)),"")</f>
        <v/>
      </c>
      <c r="M113" s="18" t="str">
        <f>IF(ISNUMBER(SMALL(Order_Form!$D:$D,1+($D113))),(VLOOKUP(SMALL(Order_Form!$D:$D,1+($D113)),Order_Form!$C:$Q,9,FALSE)),"")</f>
        <v/>
      </c>
      <c r="N113" s="18" t="str">
        <f>IF(ISNUMBER(SMALL(Order_Form!$D:$D,1+($D113))),(VLOOKUP(SMALL(Order_Form!$D:$D,1+($D113)),Order_Form!$C:$Q,10,FALSE)),"")</f>
        <v/>
      </c>
      <c r="O113" s="18" t="str">
        <f>IF(ISNUMBER(SMALL(Order_Form!$D:$D,1+($D113))),(VLOOKUP(SMALL(Order_Form!$D:$D,1+($D113)),Order_Form!$C:$Q,11,FALSE)),"")</f>
        <v/>
      </c>
      <c r="P113" s="18" t="str">
        <f>IF(ISNUMBER(SMALL(Order_Form!$D:$D,1+($D113))),(VLOOKUP(SMALL(Order_Form!$D:$D,1+($D113)),Order_Form!$C:$Q,12,FALSE)),"")</f>
        <v/>
      </c>
      <c r="Q113" s="18" t="str">
        <f>IF(ISNUMBER(SMALL(Order_Form!$D:$D,1+($D113))),(VLOOKUP(SMALL(Order_Form!$D:$D,1+($D113)),Order_Form!$C:$Q,13,FALSE)),"")</f>
        <v/>
      </c>
      <c r="R113" s="18" t="str">
        <f>IF(ISNUMBER(SMALL(Order_Form!$D:$D,1+($D113))),(VLOOKUP(SMALL(Order_Form!$D:$D,1+($D113)),Order_Form!$C:$Q,14,FALSE)),"")</f>
        <v/>
      </c>
      <c r="S113" s="126" t="str">
        <f>IF(ISNUMBER(SMALL(Order_Form!$D:$D,1+($D113))),(VLOOKUP(SMALL(Order_Form!$D:$D,1+($D113)),Order_Form!$C:$Q,15,FALSE)),"")</f>
        <v/>
      </c>
      <c r="U113" s="2">
        <f t="shared" si="14"/>
        <v>0</v>
      </c>
      <c r="V113" s="2">
        <f t="shared" si="15"/>
        <v>0</v>
      </c>
      <c r="W113" s="2" t="str">
        <f t="shared" si="16"/>
        <v/>
      </c>
      <c r="X113" s="2">
        <f t="shared" si="17"/>
        <v>0</v>
      </c>
    </row>
    <row r="114" spans="2:24" ht="22.9" customHeight="1" x14ac:dyDescent="0.25">
      <c r="B114" s="2">
        <f t="shared" si="13"/>
        <v>0</v>
      </c>
      <c r="C114" s="2" t="str">
        <f t="shared" si="18"/>
        <v/>
      </c>
      <c r="D114" s="2">
        <v>93</v>
      </c>
      <c r="E114" s="2" t="str">
        <f>IF(ISNUMBER(SMALL(Order_Form!$D:$D,1+($D114))),(VLOOKUP(SMALL(Order_Form!$D:$D,1+($D114)),Order_Form!$C:$Q,3,FALSE)),"")</f>
        <v/>
      </c>
      <c r="F114" s="18" t="str">
        <f>IF(ISNUMBER(SMALL(Order_Form!$D:$D,1+($D114))),(VLOOKUP(SMALL(Order_Form!$D:$D,1+($D114)),Order_Form!$C:$Q,4,FALSE)),"")</f>
        <v/>
      </c>
      <c r="G114" s="18" t="str">
        <f>IF(ISNUMBER(SMALL(Order_Form!$D:$D,1+($D114))),(VLOOKUP(SMALL(Order_Form!$D:$D,1+($D114)),Order_Form!$C:$Q,5,FALSE)),"")</f>
        <v/>
      </c>
      <c r="H114" s="18" t="str">
        <f>IF(ISNUMBER(SMALL(Order_Form!$D:$D,1+($D114))),(VLOOKUP(SMALL(Order_Form!$D:$D,1+($D114)),Order_Form!$C:$Q,6,FALSE)),"")</f>
        <v/>
      </c>
      <c r="I114" s="15" t="str">
        <f>IF(ISNUMBER(SMALL(Order_Form!$D:$D,1+($D114))),(VLOOKUP(SMALL(Order_Form!$D:$D,1+($D114)),Order_Form!$C:$Q,7,FALSE)),"")</f>
        <v/>
      </c>
      <c r="J114" s="2"/>
      <c r="K114" s="2"/>
      <c r="L114" s="18" t="str">
        <f>IF(ISNUMBER(SMALL(Order_Form!$D:$D,1+($D114))),(VLOOKUP(SMALL(Order_Form!$D:$D,1+($D114)),Order_Form!$C:$Q,8,FALSE)),"")</f>
        <v/>
      </c>
      <c r="M114" s="18" t="str">
        <f>IF(ISNUMBER(SMALL(Order_Form!$D:$D,1+($D114))),(VLOOKUP(SMALL(Order_Form!$D:$D,1+($D114)),Order_Form!$C:$Q,9,FALSE)),"")</f>
        <v/>
      </c>
      <c r="N114" s="18" t="str">
        <f>IF(ISNUMBER(SMALL(Order_Form!$D:$D,1+($D114))),(VLOOKUP(SMALL(Order_Form!$D:$D,1+($D114)),Order_Form!$C:$Q,10,FALSE)),"")</f>
        <v/>
      </c>
      <c r="O114" s="18" t="str">
        <f>IF(ISNUMBER(SMALL(Order_Form!$D:$D,1+($D114))),(VLOOKUP(SMALL(Order_Form!$D:$D,1+($D114)),Order_Form!$C:$Q,11,FALSE)),"")</f>
        <v/>
      </c>
      <c r="P114" s="18" t="str">
        <f>IF(ISNUMBER(SMALL(Order_Form!$D:$D,1+($D114))),(VLOOKUP(SMALL(Order_Form!$D:$D,1+($D114)),Order_Form!$C:$Q,12,FALSE)),"")</f>
        <v/>
      </c>
      <c r="Q114" s="18" t="str">
        <f>IF(ISNUMBER(SMALL(Order_Form!$D:$D,1+($D114))),(VLOOKUP(SMALL(Order_Form!$D:$D,1+($D114)),Order_Form!$C:$Q,13,FALSE)),"")</f>
        <v/>
      </c>
      <c r="R114" s="18" t="str">
        <f>IF(ISNUMBER(SMALL(Order_Form!$D:$D,1+($D114))),(VLOOKUP(SMALL(Order_Form!$D:$D,1+($D114)),Order_Form!$C:$Q,14,FALSE)),"")</f>
        <v/>
      </c>
      <c r="S114" s="126" t="str">
        <f>IF(ISNUMBER(SMALL(Order_Form!$D:$D,1+($D114))),(VLOOKUP(SMALL(Order_Form!$D:$D,1+($D114)),Order_Form!$C:$Q,15,FALSE)),"")</f>
        <v/>
      </c>
      <c r="U114" s="2">
        <f t="shared" si="14"/>
        <v>0</v>
      </c>
      <c r="V114" s="2">
        <f t="shared" si="15"/>
        <v>0</v>
      </c>
      <c r="W114" s="2" t="str">
        <f t="shared" si="16"/>
        <v/>
      </c>
      <c r="X114" s="2">
        <f t="shared" si="17"/>
        <v>0</v>
      </c>
    </row>
    <row r="115" spans="2:24" ht="22.9" customHeight="1" x14ac:dyDescent="0.25">
      <c r="B115" s="2">
        <f t="shared" si="13"/>
        <v>0</v>
      </c>
      <c r="C115" s="2" t="str">
        <f t="shared" si="18"/>
        <v/>
      </c>
      <c r="D115" s="2">
        <v>94</v>
      </c>
      <c r="E115" s="2" t="str">
        <f>IF(ISNUMBER(SMALL(Order_Form!$D:$D,1+($D115))),(VLOOKUP(SMALL(Order_Form!$D:$D,1+($D115)),Order_Form!$C:$Q,3,FALSE)),"")</f>
        <v/>
      </c>
      <c r="F115" s="18" t="str">
        <f>IF(ISNUMBER(SMALL(Order_Form!$D:$D,1+($D115))),(VLOOKUP(SMALL(Order_Form!$D:$D,1+($D115)),Order_Form!$C:$Q,4,FALSE)),"")</f>
        <v/>
      </c>
      <c r="G115" s="18" t="str">
        <f>IF(ISNUMBER(SMALL(Order_Form!$D:$D,1+($D115))),(VLOOKUP(SMALL(Order_Form!$D:$D,1+($D115)),Order_Form!$C:$Q,5,FALSE)),"")</f>
        <v/>
      </c>
      <c r="H115" s="18" t="str">
        <f>IF(ISNUMBER(SMALL(Order_Form!$D:$D,1+($D115))),(VLOOKUP(SMALL(Order_Form!$D:$D,1+($D115)),Order_Form!$C:$Q,6,FALSE)),"")</f>
        <v/>
      </c>
      <c r="I115" s="15" t="str">
        <f>IF(ISNUMBER(SMALL(Order_Form!$D:$D,1+($D115))),(VLOOKUP(SMALL(Order_Form!$D:$D,1+($D115)),Order_Form!$C:$Q,7,FALSE)),"")</f>
        <v/>
      </c>
      <c r="J115" s="2"/>
      <c r="K115" s="2"/>
      <c r="L115" s="18" t="str">
        <f>IF(ISNUMBER(SMALL(Order_Form!$D:$D,1+($D115))),(VLOOKUP(SMALL(Order_Form!$D:$D,1+($D115)),Order_Form!$C:$Q,8,FALSE)),"")</f>
        <v/>
      </c>
      <c r="M115" s="18" t="str">
        <f>IF(ISNUMBER(SMALL(Order_Form!$D:$D,1+($D115))),(VLOOKUP(SMALL(Order_Form!$D:$D,1+($D115)),Order_Form!$C:$Q,9,FALSE)),"")</f>
        <v/>
      </c>
      <c r="N115" s="18" t="str">
        <f>IF(ISNUMBER(SMALL(Order_Form!$D:$D,1+($D115))),(VLOOKUP(SMALL(Order_Form!$D:$D,1+($D115)),Order_Form!$C:$Q,10,FALSE)),"")</f>
        <v/>
      </c>
      <c r="O115" s="18" t="str">
        <f>IF(ISNUMBER(SMALL(Order_Form!$D:$D,1+($D115))),(VLOOKUP(SMALL(Order_Form!$D:$D,1+($D115)),Order_Form!$C:$Q,11,FALSE)),"")</f>
        <v/>
      </c>
      <c r="P115" s="18" t="str">
        <f>IF(ISNUMBER(SMALL(Order_Form!$D:$D,1+($D115))),(VLOOKUP(SMALL(Order_Form!$D:$D,1+($D115)),Order_Form!$C:$Q,12,FALSE)),"")</f>
        <v/>
      </c>
      <c r="Q115" s="18" t="str">
        <f>IF(ISNUMBER(SMALL(Order_Form!$D:$D,1+($D115))),(VLOOKUP(SMALL(Order_Form!$D:$D,1+($D115)),Order_Form!$C:$Q,13,FALSE)),"")</f>
        <v/>
      </c>
      <c r="R115" s="18" t="str">
        <f>IF(ISNUMBER(SMALL(Order_Form!$D:$D,1+($D115))),(VLOOKUP(SMALL(Order_Form!$D:$D,1+($D115)),Order_Form!$C:$Q,14,FALSE)),"")</f>
        <v/>
      </c>
      <c r="S115" s="126" t="str">
        <f>IF(ISNUMBER(SMALL(Order_Form!$D:$D,1+($D115))),(VLOOKUP(SMALL(Order_Form!$D:$D,1+($D115)),Order_Form!$C:$Q,15,FALSE)),"")</f>
        <v/>
      </c>
      <c r="U115" s="2">
        <f t="shared" si="14"/>
        <v>0</v>
      </c>
      <c r="V115" s="2">
        <f t="shared" si="15"/>
        <v>0</v>
      </c>
      <c r="W115" s="2" t="str">
        <f t="shared" si="16"/>
        <v/>
      </c>
      <c r="X115" s="2">
        <f t="shared" si="17"/>
        <v>0</v>
      </c>
    </row>
    <row r="116" spans="2:24" ht="22.9" customHeight="1" x14ac:dyDescent="0.25">
      <c r="B116" s="2">
        <f t="shared" si="13"/>
        <v>0</v>
      </c>
      <c r="C116" s="2" t="str">
        <f t="shared" si="18"/>
        <v/>
      </c>
      <c r="D116" s="2">
        <v>95</v>
      </c>
      <c r="E116" s="2" t="str">
        <f>IF(ISNUMBER(SMALL(Order_Form!$D:$D,1+($D116))),(VLOOKUP(SMALL(Order_Form!$D:$D,1+($D116)),Order_Form!$C:$Q,3,FALSE)),"")</f>
        <v/>
      </c>
      <c r="F116" s="18" t="str">
        <f>IF(ISNUMBER(SMALL(Order_Form!$D:$D,1+($D116))),(VLOOKUP(SMALL(Order_Form!$D:$D,1+($D116)),Order_Form!$C:$Q,4,FALSE)),"")</f>
        <v/>
      </c>
      <c r="G116" s="18" t="str">
        <f>IF(ISNUMBER(SMALL(Order_Form!$D:$D,1+($D116))),(VLOOKUP(SMALL(Order_Form!$D:$D,1+($D116)),Order_Form!$C:$Q,5,FALSE)),"")</f>
        <v/>
      </c>
      <c r="H116" s="18" t="str">
        <f>IF(ISNUMBER(SMALL(Order_Form!$D:$D,1+($D116))),(VLOOKUP(SMALL(Order_Form!$D:$D,1+($D116)),Order_Form!$C:$Q,6,FALSE)),"")</f>
        <v/>
      </c>
      <c r="I116" s="15" t="str">
        <f>IF(ISNUMBER(SMALL(Order_Form!$D:$D,1+($D116))),(VLOOKUP(SMALL(Order_Form!$D:$D,1+($D116)),Order_Form!$C:$Q,7,FALSE)),"")</f>
        <v/>
      </c>
      <c r="J116" s="2"/>
      <c r="K116" s="2"/>
      <c r="L116" s="18" t="str">
        <f>IF(ISNUMBER(SMALL(Order_Form!$D:$D,1+($D116))),(VLOOKUP(SMALL(Order_Form!$D:$D,1+($D116)),Order_Form!$C:$Q,8,FALSE)),"")</f>
        <v/>
      </c>
      <c r="M116" s="18" t="str">
        <f>IF(ISNUMBER(SMALL(Order_Form!$D:$D,1+($D116))),(VLOOKUP(SMALL(Order_Form!$D:$D,1+($D116)),Order_Form!$C:$Q,9,FALSE)),"")</f>
        <v/>
      </c>
      <c r="N116" s="18" t="str">
        <f>IF(ISNUMBER(SMALL(Order_Form!$D:$D,1+($D116))),(VLOOKUP(SMALL(Order_Form!$D:$D,1+($D116)),Order_Form!$C:$Q,10,FALSE)),"")</f>
        <v/>
      </c>
      <c r="O116" s="18" t="str">
        <f>IF(ISNUMBER(SMALL(Order_Form!$D:$D,1+($D116))),(VLOOKUP(SMALL(Order_Form!$D:$D,1+($D116)),Order_Form!$C:$Q,11,FALSE)),"")</f>
        <v/>
      </c>
      <c r="P116" s="18" t="str">
        <f>IF(ISNUMBER(SMALL(Order_Form!$D:$D,1+($D116))),(VLOOKUP(SMALL(Order_Form!$D:$D,1+($D116)),Order_Form!$C:$Q,12,FALSE)),"")</f>
        <v/>
      </c>
      <c r="Q116" s="18" t="str">
        <f>IF(ISNUMBER(SMALL(Order_Form!$D:$D,1+($D116))),(VLOOKUP(SMALL(Order_Form!$D:$D,1+($D116)),Order_Form!$C:$Q,13,FALSE)),"")</f>
        <v/>
      </c>
      <c r="R116" s="18" t="str">
        <f>IF(ISNUMBER(SMALL(Order_Form!$D:$D,1+($D116))),(VLOOKUP(SMALL(Order_Form!$D:$D,1+($D116)),Order_Form!$C:$Q,14,FALSE)),"")</f>
        <v/>
      </c>
      <c r="S116" s="126" t="str">
        <f>IF(ISNUMBER(SMALL(Order_Form!$D:$D,1+($D116))),(VLOOKUP(SMALL(Order_Form!$D:$D,1+($D116)),Order_Form!$C:$Q,15,FALSE)),"")</f>
        <v/>
      </c>
      <c r="U116" s="2">
        <f t="shared" si="14"/>
        <v>0</v>
      </c>
      <c r="V116" s="2">
        <f t="shared" si="15"/>
        <v>0</v>
      </c>
      <c r="W116" s="2" t="str">
        <f t="shared" si="16"/>
        <v/>
      </c>
      <c r="X116" s="2">
        <f t="shared" si="17"/>
        <v>0</v>
      </c>
    </row>
    <row r="117" spans="2:24" ht="22.9" customHeight="1" x14ac:dyDescent="0.25">
      <c r="B117" s="2">
        <f t="shared" si="13"/>
        <v>0</v>
      </c>
      <c r="C117" s="2" t="str">
        <f t="shared" si="18"/>
        <v/>
      </c>
      <c r="D117" s="2">
        <v>96</v>
      </c>
      <c r="E117" s="2" t="str">
        <f>IF(ISNUMBER(SMALL(Order_Form!$D:$D,1+($D117))),(VLOOKUP(SMALL(Order_Form!$D:$D,1+($D117)),Order_Form!$C:$Q,3,FALSE)),"")</f>
        <v/>
      </c>
      <c r="F117" s="18" t="str">
        <f>IF(ISNUMBER(SMALL(Order_Form!$D:$D,1+($D117))),(VLOOKUP(SMALL(Order_Form!$D:$D,1+($D117)),Order_Form!$C:$Q,4,FALSE)),"")</f>
        <v/>
      </c>
      <c r="G117" s="18" t="str">
        <f>IF(ISNUMBER(SMALL(Order_Form!$D:$D,1+($D117))),(VLOOKUP(SMALL(Order_Form!$D:$D,1+($D117)),Order_Form!$C:$Q,5,FALSE)),"")</f>
        <v/>
      </c>
      <c r="H117" s="18" t="str">
        <f>IF(ISNUMBER(SMALL(Order_Form!$D:$D,1+($D117))),(VLOOKUP(SMALL(Order_Form!$D:$D,1+($D117)),Order_Form!$C:$Q,6,FALSE)),"")</f>
        <v/>
      </c>
      <c r="I117" s="15" t="str">
        <f>IF(ISNUMBER(SMALL(Order_Form!$D:$D,1+($D117))),(VLOOKUP(SMALL(Order_Form!$D:$D,1+($D117)),Order_Form!$C:$Q,7,FALSE)),"")</f>
        <v/>
      </c>
      <c r="J117" s="2"/>
      <c r="K117" s="2"/>
      <c r="L117" s="18" t="str">
        <f>IF(ISNUMBER(SMALL(Order_Form!$D:$D,1+($D117))),(VLOOKUP(SMALL(Order_Form!$D:$D,1+($D117)),Order_Form!$C:$Q,8,FALSE)),"")</f>
        <v/>
      </c>
      <c r="M117" s="18" t="str">
        <f>IF(ISNUMBER(SMALL(Order_Form!$D:$D,1+($D117))),(VLOOKUP(SMALL(Order_Form!$D:$D,1+($D117)),Order_Form!$C:$Q,9,FALSE)),"")</f>
        <v/>
      </c>
      <c r="N117" s="18" t="str">
        <f>IF(ISNUMBER(SMALL(Order_Form!$D:$D,1+($D117))),(VLOOKUP(SMALL(Order_Form!$D:$D,1+($D117)),Order_Form!$C:$Q,10,FALSE)),"")</f>
        <v/>
      </c>
      <c r="O117" s="18" t="str">
        <f>IF(ISNUMBER(SMALL(Order_Form!$D:$D,1+($D117))),(VLOOKUP(SMALL(Order_Form!$D:$D,1+($D117)),Order_Form!$C:$Q,11,FALSE)),"")</f>
        <v/>
      </c>
      <c r="P117" s="18" t="str">
        <f>IF(ISNUMBER(SMALL(Order_Form!$D:$D,1+($D117))),(VLOOKUP(SMALL(Order_Form!$D:$D,1+($D117)),Order_Form!$C:$Q,12,FALSE)),"")</f>
        <v/>
      </c>
      <c r="Q117" s="18" t="str">
        <f>IF(ISNUMBER(SMALL(Order_Form!$D:$D,1+($D117))),(VLOOKUP(SMALL(Order_Form!$D:$D,1+($D117)),Order_Form!$C:$Q,13,FALSE)),"")</f>
        <v/>
      </c>
      <c r="R117" s="18" t="str">
        <f>IF(ISNUMBER(SMALL(Order_Form!$D:$D,1+($D117))),(VLOOKUP(SMALL(Order_Form!$D:$D,1+($D117)),Order_Form!$C:$Q,14,FALSE)),"")</f>
        <v/>
      </c>
      <c r="S117" s="126" t="str">
        <f>IF(ISNUMBER(SMALL(Order_Form!$D:$D,1+($D117))),(VLOOKUP(SMALL(Order_Form!$D:$D,1+($D117)),Order_Form!$C:$Q,15,FALSE)),"")</f>
        <v/>
      </c>
      <c r="U117" s="2">
        <f t="shared" si="14"/>
        <v>0</v>
      </c>
      <c r="V117" s="2">
        <f t="shared" si="15"/>
        <v>0</v>
      </c>
      <c r="W117" s="2" t="str">
        <f t="shared" si="16"/>
        <v/>
      </c>
      <c r="X117" s="2">
        <f t="shared" si="17"/>
        <v>0</v>
      </c>
    </row>
    <row r="118" spans="2:24" ht="22.9" customHeight="1" x14ac:dyDescent="0.25">
      <c r="B118" s="2">
        <f t="shared" si="13"/>
        <v>0</v>
      </c>
      <c r="C118" s="2" t="str">
        <f t="shared" si="18"/>
        <v/>
      </c>
      <c r="D118" s="2">
        <v>97</v>
      </c>
      <c r="E118" s="2" t="str">
        <f>IF(ISNUMBER(SMALL(Order_Form!$D:$D,1+($D118))),(VLOOKUP(SMALL(Order_Form!$D:$D,1+($D118)),Order_Form!$C:$Q,3,FALSE)),"")</f>
        <v/>
      </c>
      <c r="F118" s="18" t="str">
        <f>IF(ISNUMBER(SMALL(Order_Form!$D:$D,1+($D118))),(VLOOKUP(SMALL(Order_Form!$D:$D,1+($D118)),Order_Form!$C:$Q,4,FALSE)),"")</f>
        <v/>
      </c>
      <c r="G118" s="18" t="str">
        <f>IF(ISNUMBER(SMALL(Order_Form!$D:$D,1+($D118))),(VLOOKUP(SMALL(Order_Form!$D:$D,1+($D118)),Order_Form!$C:$Q,5,FALSE)),"")</f>
        <v/>
      </c>
      <c r="H118" s="18" t="str">
        <f>IF(ISNUMBER(SMALL(Order_Form!$D:$D,1+($D118))),(VLOOKUP(SMALL(Order_Form!$D:$D,1+($D118)),Order_Form!$C:$Q,6,FALSE)),"")</f>
        <v/>
      </c>
      <c r="I118" s="15" t="str">
        <f>IF(ISNUMBER(SMALL(Order_Form!$D:$D,1+($D118))),(VLOOKUP(SMALL(Order_Form!$D:$D,1+($D118)),Order_Form!$C:$Q,7,FALSE)),"")</f>
        <v/>
      </c>
      <c r="J118" s="2"/>
      <c r="K118" s="2"/>
      <c r="L118" s="18" t="str">
        <f>IF(ISNUMBER(SMALL(Order_Form!$D:$D,1+($D118))),(VLOOKUP(SMALL(Order_Form!$D:$D,1+($D118)),Order_Form!$C:$Q,8,FALSE)),"")</f>
        <v/>
      </c>
      <c r="M118" s="18" t="str">
        <f>IF(ISNUMBER(SMALL(Order_Form!$D:$D,1+($D118))),(VLOOKUP(SMALL(Order_Form!$D:$D,1+($D118)),Order_Form!$C:$Q,9,FALSE)),"")</f>
        <v/>
      </c>
      <c r="N118" s="18" t="str">
        <f>IF(ISNUMBER(SMALL(Order_Form!$D:$D,1+($D118))),(VLOOKUP(SMALL(Order_Form!$D:$D,1+($D118)),Order_Form!$C:$Q,10,FALSE)),"")</f>
        <v/>
      </c>
      <c r="O118" s="18" t="str">
        <f>IF(ISNUMBER(SMALL(Order_Form!$D:$D,1+($D118))),(VLOOKUP(SMALL(Order_Form!$D:$D,1+($D118)),Order_Form!$C:$Q,11,FALSE)),"")</f>
        <v/>
      </c>
      <c r="P118" s="18" t="str">
        <f>IF(ISNUMBER(SMALL(Order_Form!$D:$D,1+($D118))),(VLOOKUP(SMALL(Order_Form!$D:$D,1+($D118)),Order_Form!$C:$Q,12,FALSE)),"")</f>
        <v/>
      </c>
      <c r="Q118" s="18" t="str">
        <f>IF(ISNUMBER(SMALL(Order_Form!$D:$D,1+($D118))),(VLOOKUP(SMALL(Order_Form!$D:$D,1+($D118)),Order_Form!$C:$Q,13,FALSE)),"")</f>
        <v/>
      </c>
      <c r="R118" s="18" t="str">
        <f>IF(ISNUMBER(SMALL(Order_Form!$D:$D,1+($D118))),(VLOOKUP(SMALL(Order_Form!$D:$D,1+($D118)),Order_Form!$C:$Q,14,FALSE)),"")</f>
        <v/>
      </c>
      <c r="S118" s="126" t="str">
        <f>IF(ISNUMBER(SMALL(Order_Form!$D:$D,1+($D118))),(VLOOKUP(SMALL(Order_Form!$D:$D,1+($D118)),Order_Form!$C:$Q,15,FALSE)),"")</f>
        <v/>
      </c>
      <c r="U118" s="2">
        <f t="shared" si="14"/>
        <v>0</v>
      </c>
      <c r="V118" s="2">
        <f t="shared" si="15"/>
        <v>0</v>
      </c>
      <c r="W118" s="2" t="str">
        <f t="shared" si="16"/>
        <v/>
      </c>
      <c r="X118" s="2">
        <f t="shared" si="17"/>
        <v>0</v>
      </c>
    </row>
    <row r="119" spans="2:24" ht="22.9" customHeight="1" x14ac:dyDescent="0.25">
      <c r="B119" s="2">
        <f t="shared" si="13"/>
        <v>0</v>
      </c>
      <c r="C119" s="2" t="str">
        <f t="shared" si="18"/>
        <v/>
      </c>
      <c r="D119" s="2">
        <v>98</v>
      </c>
      <c r="E119" s="2" t="str">
        <f>IF(ISNUMBER(SMALL(Order_Form!$D:$D,1+($D119))),(VLOOKUP(SMALL(Order_Form!$D:$D,1+($D119)),Order_Form!$C:$Q,3,FALSE)),"")</f>
        <v/>
      </c>
      <c r="F119" s="18" t="str">
        <f>IF(ISNUMBER(SMALL(Order_Form!$D:$D,1+($D119))),(VLOOKUP(SMALL(Order_Form!$D:$D,1+($D119)),Order_Form!$C:$Q,4,FALSE)),"")</f>
        <v/>
      </c>
      <c r="G119" s="18" t="str">
        <f>IF(ISNUMBER(SMALL(Order_Form!$D:$D,1+($D119))),(VLOOKUP(SMALL(Order_Form!$D:$D,1+($D119)),Order_Form!$C:$Q,5,FALSE)),"")</f>
        <v/>
      </c>
      <c r="H119" s="18" t="str">
        <f>IF(ISNUMBER(SMALL(Order_Form!$D:$D,1+($D119))),(VLOOKUP(SMALL(Order_Form!$D:$D,1+($D119)),Order_Form!$C:$Q,6,FALSE)),"")</f>
        <v/>
      </c>
      <c r="I119" s="15" t="str">
        <f>IF(ISNUMBER(SMALL(Order_Form!$D:$D,1+($D119))),(VLOOKUP(SMALL(Order_Form!$D:$D,1+($D119)),Order_Form!$C:$Q,7,FALSE)),"")</f>
        <v/>
      </c>
      <c r="J119" s="2"/>
      <c r="K119" s="2"/>
      <c r="L119" s="18" t="str">
        <f>IF(ISNUMBER(SMALL(Order_Form!$D:$D,1+($D119))),(VLOOKUP(SMALL(Order_Form!$D:$D,1+($D119)),Order_Form!$C:$Q,8,FALSE)),"")</f>
        <v/>
      </c>
      <c r="M119" s="18" t="str">
        <f>IF(ISNUMBER(SMALL(Order_Form!$D:$D,1+($D119))),(VLOOKUP(SMALL(Order_Form!$D:$D,1+($D119)),Order_Form!$C:$Q,9,FALSE)),"")</f>
        <v/>
      </c>
      <c r="N119" s="18" t="str">
        <f>IF(ISNUMBER(SMALL(Order_Form!$D:$D,1+($D119))),(VLOOKUP(SMALL(Order_Form!$D:$D,1+($D119)),Order_Form!$C:$Q,10,FALSE)),"")</f>
        <v/>
      </c>
      <c r="O119" s="18" t="str">
        <f>IF(ISNUMBER(SMALL(Order_Form!$D:$D,1+($D119))),(VLOOKUP(SMALL(Order_Form!$D:$D,1+($D119)),Order_Form!$C:$Q,11,FALSE)),"")</f>
        <v/>
      </c>
      <c r="P119" s="18" t="str">
        <f>IF(ISNUMBER(SMALL(Order_Form!$D:$D,1+($D119))),(VLOOKUP(SMALL(Order_Form!$D:$D,1+($D119)),Order_Form!$C:$Q,12,FALSE)),"")</f>
        <v/>
      </c>
      <c r="Q119" s="18" t="str">
        <f>IF(ISNUMBER(SMALL(Order_Form!$D:$D,1+($D119))),(VLOOKUP(SMALL(Order_Form!$D:$D,1+($D119)),Order_Form!$C:$Q,13,FALSE)),"")</f>
        <v/>
      </c>
      <c r="R119" s="18" t="str">
        <f>IF(ISNUMBER(SMALL(Order_Form!$D:$D,1+($D119))),(VLOOKUP(SMALL(Order_Form!$D:$D,1+($D119)),Order_Form!$C:$Q,14,FALSE)),"")</f>
        <v/>
      </c>
      <c r="S119" s="126" t="str">
        <f>IF(ISNUMBER(SMALL(Order_Form!$D:$D,1+($D119))),(VLOOKUP(SMALL(Order_Form!$D:$D,1+($D119)),Order_Form!$C:$Q,15,FALSE)),"")</f>
        <v/>
      </c>
      <c r="U119" s="2">
        <f t="shared" si="14"/>
        <v>0</v>
      </c>
      <c r="V119" s="2">
        <f t="shared" si="15"/>
        <v>0</v>
      </c>
      <c r="W119" s="2" t="str">
        <f t="shared" si="16"/>
        <v/>
      </c>
      <c r="X119" s="2">
        <f t="shared" si="17"/>
        <v>0</v>
      </c>
    </row>
    <row r="120" spans="2:24" ht="22.9" customHeight="1" x14ac:dyDescent="0.25">
      <c r="B120" s="2">
        <f t="shared" si="13"/>
        <v>0</v>
      </c>
      <c r="C120" s="2" t="str">
        <f t="shared" si="18"/>
        <v/>
      </c>
      <c r="D120" s="2">
        <v>99</v>
      </c>
      <c r="E120" s="2" t="str">
        <f>IF(ISNUMBER(SMALL(Order_Form!$D:$D,1+($D120))),(VLOOKUP(SMALL(Order_Form!$D:$D,1+($D120)),Order_Form!$C:$Q,3,FALSE)),"")</f>
        <v/>
      </c>
      <c r="F120" s="18" t="str">
        <f>IF(ISNUMBER(SMALL(Order_Form!$D:$D,1+($D120))),(VLOOKUP(SMALL(Order_Form!$D:$D,1+($D120)),Order_Form!$C:$Q,4,FALSE)),"")</f>
        <v/>
      </c>
      <c r="G120" s="18" t="str">
        <f>IF(ISNUMBER(SMALL(Order_Form!$D:$D,1+($D120))),(VLOOKUP(SMALL(Order_Form!$D:$D,1+($D120)),Order_Form!$C:$Q,5,FALSE)),"")</f>
        <v/>
      </c>
      <c r="H120" s="18" t="str">
        <f>IF(ISNUMBER(SMALL(Order_Form!$D:$D,1+($D120))),(VLOOKUP(SMALL(Order_Form!$D:$D,1+($D120)),Order_Form!$C:$Q,6,FALSE)),"")</f>
        <v/>
      </c>
      <c r="I120" s="15" t="str">
        <f>IF(ISNUMBER(SMALL(Order_Form!$D:$D,1+($D120))),(VLOOKUP(SMALL(Order_Form!$D:$D,1+($D120)),Order_Form!$C:$Q,7,FALSE)),"")</f>
        <v/>
      </c>
      <c r="J120" s="2"/>
      <c r="K120" s="2"/>
      <c r="L120" s="18" t="str">
        <f>IF(ISNUMBER(SMALL(Order_Form!$D:$D,1+($D120))),(VLOOKUP(SMALL(Order_Form!$D:$D,1+($D120)),Order_Form!$C:$Q,8,FALSE)),"")</f>
        <v/>
      </c>
      <c r="M120" s="18" t="str">
        <f>IF(ISNUMBER(SMALL(Order_Form!$D:$D,1+($D120))),(VLOOKUP(SMALL(Order_Form!$D:$D,1+($D120)),Order_Form!$C:$Q,9,FALSE)),"")</f>
        <v/>
      </c>
      <c r="N120" s="18" t="str">
        <f>IF(ISNUMBER(SMALL(Order_Form!$D:$D,1+($D120))),(VLOOKUP(SMALL(Order_Form!$D:$D,1+($D120)),Order_Form!$C:$Q,10,FALSE)),"")</f>
        <v/>
      </c>
      <c r="O120" s="18" t="str">
        <f>IF(ISNUMBER(SMALL(Order_Form!$D:$D,1+($D120))),(VLOOKUP(SMALL(Order_Form!$D:$D,1+($D120)),Order_Form!$C:$Q,11,FALSE)),"")</f>
        <v/>
      </c>
      <c r="P120" s="18" t="str">
        <f>IF(ISNUMBER(SMALL(Order_Form!$D:$D,1+($D120))),(VLOOKUP(SMALL(Order_Form!$D:$D,1+($D120)),Order_Form!$C:$Q,12,FALSE)),"")</f>
        <v/>
      </c>
      <c r="Q120" s="18" t="str">
        <f>IF(ISNUMBER(SMALL(Order_Form!$D:$D,1+($D120))),(VLOOKUP(SMALL(Order_Form!$D:$D,1+($D120)),Order_Form!$C:$Q,13,FALSE)),"")</f>
        <v/>
      </c>
      <c r="R120" s="18" t="str">
        <f>IF(ISNUMBER(SMALL(Order_Form!$D:$D,1+($D120))),(VLOOKUP(SMALL(Order_Form!$D:$D,1+($D120)),Order_Form!$C:$Q,14,FALSE)),"")</f>
        <v/>
      </c>
      <c r="S120" s="126" t="str">
        <f>IF(ISNUMBER(SMALL(Order_Form!$D:$D,1+($D120))),(VLOOKUP(SMALL(Order_Form!$D:$D,1+($D120)),Order_Form!$C:$Q,15,FALSE)),"")</f>
        <v/>
      </c>
      <c r="U120" s="2">
        <f t="shared" si="14"/>
        <v>0</v>
      </c>
      <c r="V120" s="2">
        <f t="shared" si="15"/>
        <v>0</v>
      </c>
      <c r="W120" s="2" t="str">
        <f t="shared" si="16"/>
        <v/>
      </c>
      <c r="X120" s="2">
        <f t="shared" si="17"/>
        <v>0</v>
      </c>
    </row>
    <row r="121" spans="2:24" ht="22.9" customHeight="1" x14ac:dyDescent="0.25">
      <c r="B121" s="2">
        <f t="shared" si="13"/>
        <v>0</v>
      </c>
      <c r="C121" s="2" t="str">
        <f t="shared" si="18"/>
        <v/>
      </c>
      <c r="D121" s="2">
        <v>100</v>
      </c>
      <c r="E121" s="2" t="str">
        <f>IF(ISNUMBER(SMALL(Order_Form!$D:$D,1+($D121))),(VLOOKUP(SMALL(Order_Form!$D:$D,1+($D121)),Order_Form!$C:$Q,3,FALSE)),"")</f>
        <v/>
      </c>
      <c r="F121" s="18" t="str">
        <f>IF(ISNUMBER(SMALL(Order_Form!$D:$D,1+($D121))),(VLOOKUP(SMALL(Order_Form!$D:$D,1+($D121)),Order_Form!$C:$Q,4,FALSE)),"")</f>
        <v/>
      </c>
      <c r="G121" s="18" t="str">
        <f>IF(ISNUMBER(SMALL(Order_Form!$D:$D,1+($D121))),(VLOOKUP(SMALL(Order_Form!$D:$D,1+($D121)),Order_Form!$C:$Q,5,FALSE)),"")</f>
        <v/>
      </c>
      <c r="H121" s="18" t="str">
        <f>IF(ISNUMBER(SMALL(Order_Form!$D:$D,1+($D121))),(VLOOKUP(SMALL(Order_Form!$D:$D,1+($D121)),Order_Form!$C:$Q,6,FALSE)),"")</f>
        <v/>
      </c>
      <c r="I121" s="15" t="str">
        <f>IF(ISNUMBER(SMALL(Order_Form!$D:$D,1+($D121))),(VLOOKUP(SMALL(Order_Form!$D:$D,1+($D121)),Order_Form!$C:$Q,7,FALSE)),"")</f>
        <v/>
      </c>
      <c r="J121" s="2"/>
      <c r="K121" s="2"/>
      <c r="L121" s="18" t="str">
        <f>IF(ISNUMBER(SMALL(Order_Form!$D:$D,1+($D121))),(VLOOKUP(SMALL(Order_Form!$D:$D,1+($D121)),Order_Form!$C:$Q,8,FALSE)),"")</f>
        <v/>
      </c>
      <c r="M121" s="18" t="str">
        <f>IF(ISNUMBER(SMALL(Order_Form!$D:$D,1+($D121))),(VLOOKUP(SMALL(Order_Form!$D:$D,1+($D121)),Order_Form!$C:$Q,9,FALSE)),"")</f>
        <v/>
      </c>
      <c r="N121" s="18" t="str">
        <f>IF(ISNUMBER(SMALL(Order_Form!$D:$D,1+($D121))),(VLOOKUP(SMALL(Order_Form!$D:$D,1+($D121)),Order_Form!$C:$Q,10,FALSE)),"")</f>
        <v/>
      </c>
      <c r="O121" s="18" t="str">
        <f>IF(ISNUMBER(SMALL(Order_Form!$D:$D,1+($D121))),(VLOOKUP(SMALL(Order_Form!$D:$D,1+($D121)),Order_Form!$C:$Q,11,FALSE)),"")</f>
        <v/>
      </c>
      <c r="P121" s="18" t="str">
        <f>IF(ISNUMBER(SMALL(Order_Form!$D:$D,1+($D121))),(VLOOKUP(SMALL(Order_Form!$D:$D,1+($D121)),Order_Form!$C:$Q,12,FALSE)),"")</f>
        <v/>
      </c>
      <c r="Q121" s="18" t="str">
        <f>IF(ISNUMBER(SMALL(Order_Form!$D:$D,1+($D121))),(VLOOKUP(SMALL(Order_Form!$D:$D,1+($D121)),Order_Form!$C:$Q,13,FALSE)),"")</f>
        <v/>
      </c>
      <c r="R121" s="18" t="str">
        <f>IF(ISNUMBER(SMALL(Order_Form!$D:$D,1+($D121))),(VLOOKUP(SMALL(Order_Form!$D:$D,1+($D121)),Order_Form!$C:$Q,14,FALSE)),"")</f>
        <v/>
      </c>
      <c r="S121" s="126" t="str">
        <f>IF(ISNUMBER(SMALL(Order_Form!$D:$D,1+($D121))),(VLOOKUP(SMALL(Order_Form!$D:$D,1+($D121)),Order_Form!$C:$Q,15,FALSE)),"")</f>
        <v/>
      </c>
      <c r="U121" s="2">
        <f t="shared" si="14"/>
        <v>0</v>
      </c>
      <c r="V121" s="2">
        <f t="shared" si="15"/>
        <v>0</v>
      </c>
      <c r="W121" s="2" t="str">
        <f t="shared" si="16"/>
        <v/>
      </c>
      <c r="X121" s="2">
        <f t="shared" si="17"/>
        <v>0</v>
      </c>
    </row>
    <row r="122" spans="2:24" ht="22.9" customHeight="1" x14ac:dyDescent="0.25">
      <c r="B122" s="2">
        <f t="shared" si="13"/>
        <v>0</v>
      </c>
      <c r="C122" s="2" t="str">
        <f t="shared" si="18"/>
        <v/>
      </c>
      <c r="D122" s="2">
        <v>101</v>
      </c>
      <c r="E122" s="2" t="str">
        <f>IF(ISNUMBER(SMALL(Order_Form!$D:$D,1+($D122))),(VLOOKUP(SMALL(Order_Form!$D:$D,1+($D122)),Order_Form!$C:$Q,3,FALSE)),"")</f>
        <v/>
      </c>
      <c r="F122" s="18" t="str">
        <f>IF(ISNUMBER(SMALL(Order_Form!$D:$D,1+($D122))),(VLOOKUP(SMALL(Order_Form!$D:$D,1+($D122)),Order_Form!$C:$Q,4,FALSE)),"")</f>
        <v/>
      </c>
      <c r="G122" s="18" t="str">
        <f>IF(ISNUMBER(SMALL(Order_Form!$D:$D,1+($D122))),(VLOOKUP(SMALL(Order_Form!$D:$D,1+($D122)),Order_Form!$C:$Q,5,FALSE)),"")</f>
        <v/>
      </c>
      <c r="H122" s="18" t="str">
        <f>IF(ISNUMBER(SMALL(Order_Form!$D:$D,1+($D122))),(VLOOKUP(SMALL(Order_Form!$D:$D,1+($D122)),Order_Form!$C:$Q,6,FALSE)),"")</f>
        <v/>
      </c>
      <c r="I122" s="15" t="str">
        <f>IF(ISNUMBER(SMALL(Order_Form!$D:$D,1+($D122))),(VLOOKUP(SMALL(Order_Form!$D:$D,1+($D122)),Order_Form!$C:$Q,7,FALSE)),"")</f>
        <v/>
      </c>
      <c r="J122" s="2"/>
      <c r="K122" s="2"/>
      <c r="L122" s="18" t="str">
        <f>IF(ISNUMBER(SMALL(Order_Form!$D:$D,1+($D122))),(VLOOKUP(SMALL(Order_Form!$D:$D,1+($D122)),Order_Form!$C:$Q,8,FALSE)),"")</f>
        <v/>
      </c>
      <c r="M122" s="18" t="str">
        <f>IF(ISNUMBER(SMALL(Order_Form!$D:$D,1+($D122))),(VLOOKUP(SMALL(Order_Form!$D:$D,1+($D122)),Order_Form!$C:$Q,9,FALSE)),"")</f>
        <v/>
      </c>
      <c r="N122" s="18" t="str">
        <f>IF(ISNUMBER(SMALL(Order_Form!$D:$D,1+($D122))),(VLOOKUP(SMALL(Order_Form!$D:$D,1+($D122)),Order_Form!$C:$Q,10,FALSE)),"")</f>
        <v/>
      </c>
      <c r="O122" s="18" t="str">
        <f>IF(ISNUMBER(SMALL(Order_Form!$D:$D,1+($D122))),(VLOOKUP(SMALL(Order_Form!$D:$D,1+($D122)),Order_Form!$C:$Q,11,FALSE)),"")</f>
        <v/>
      </c>
      <c r="P122" s="18" t="str">
        <f>IF(ISNUMBER(SMALL(Order_Form!$D:$D,1+($D122))),(VLOOKUP(SMALL(Order_Form!$D:$D,1+($D122)),Order_Form!$C:$Q,12,FALSE)),"")</f>
        <v/>
      </c>
      <c r="Q122" s="18" t="str">
        <f>IF(ISNUMBER(SMALL(Order_Form!$D:$D,1+($D122))),(VLOOKUP(SMALL(Order_Form!$D:$D,1+($D122)),Order_Form!$C:$Q,13,FALSE)),"")</f>
        <v/>
      </c>
      <c r="R122" s="18" t="str">
        <f>IF(ISNUMBER(SMALL(Order_Form!$D:$D,1+($D122))),(VLOOKUP(SMALL(Order_Form!$D:$D,1+($D122)),Order_Form!$C:$Q,14,FALSE)),"")</f>
        <v/>
      </c>
      <c r="S122" s="126" t="str">
        <f>IF(ISNUMBER(SMALL(Order_Form!$D:$D,1+($D122))),(VLOOKUP(SMALL(Order_Form!$D:$D,1+($D122)),Order_Form!$C:$Q,15,FALSE)),"")</f>
        <v/>
      </c>
      <c r="U122" s="2">
        <f t="shared" si="14"/>
        <v>0</v>
      </c>
      <c r="V122" s="2">
        <f t="shared" si="15"/>
        <v>0</v>
      </c>
      <c r="W122" s="2" t="str">
        <f t="shared" si="16"/>
        <v/>
      </c>
      <c r="X122" s="2">
        <f t="shared" si="17"/>
        <v>0</v>
      </c>
    </row>
    <row r="123" spans="2:24" ht="22.9" customHeight="1" x14ac:dyDescent="0.25">
      <c r="B123" s="2">
        <f t="shared" si="13"/>
        <v>0</v>
      </c>
      <c r="C123" s="2" t="str">
        <f t="shared" si="18"/>
        <v/>
      </c>
      <c r="D123" s="2">
        <v>102</v>
      </c>
      <c r="E123" s="2" t="str">
        <f>IF(ISNUMBER(SMALL(Order_Form!$D:$D,1+($D123))),(VLOOKUP(SMALL(Order_Form!$D:$D,1+($D123)),Order_Form!$C:$Q,3,FALSE)),"")</f>
        <v/>
      </c>
      <c r="F123" s="18" t="str">
        <f>IF(ISNUMBER(SMALL(Order_Form!$D:$D,1+($D123))),(VLOOKUP(SMALL(Order_Form!$D:$D,1+($D123)),Order_Form!$C:$Q,4,FALSE)),"")</f>
        <v/>
      </c>
      <c r="G123" s="18" t="str">
        <f>IF(ISNUMBER(SMALL(Order_Form!$D:$D,1+($D123))),(VLOOKUP(SMALL(Order_Form!$D:$D,1+($D123)),Order_Form!$C:$Q,5,FALSE)),"")</f>
        <v/>
      </c>
      <c r="H123" s="18" t="str">
        <f>IF(ISNUMBER(SMALL(Order_Form!$D:$D,1+($D123))),(VLOOKUP(SMALL(Order_Form!$D:$D,1+($D123)),Order_Form!$C:$Q,6,FALSE)),"")</f>
        <v/>
      </c>
      <c r="I123" s="15" t="str">
        <f>IF(ISNUMBER(SMALL(Order_Form!$D:$D,1+($D123))),(VLOOKUP(SMALL(Order_Form!$D:$D,1+($D123)),Order_Form!$C:$Q,7,FALSE)),"")</f>
        <v/>
      </c>
      <c r="J123" s="2"/>
      <c r="K123" s="2"/>
      <c r="L123" s="18" t="str">
        <f>IF(ISNUMBER(SMALL(Order_Form!$D:$D,1+($D123))),(VLOOKUP(SMALL(Order_Form!$D:$D,1+($D123)),Order_Form!$C:$Q,8,FALSE)),"")</f>
        <v/>
      </c>
      <c r="M123" s="18" t="str">
        <f>IF(ISNUMBER(SMALL(Order_Form!$D:$D,1+($D123))),(VLOOKUP(SMALL(Order_Form!$D:$D,1+($D123)),Order_Form!$C:$Q,9,FALSE)),"")</f>
        <v/>
      </c>
      <c r="N123" s="18" t="str">
        <f>IF(ISNUMBER(SMALL(Order_Form!$D:$D,1+($D123))),(VLOOKUP(SMALL(Order_Form!$D:$D,1+($D123)),Order_Form!$C:$Q,10,FALSE)),"")</f>
        <v/>
      </c>
      <c r="O123" s="18" t="str">
        <f>IF(ISNUMBER(SMALL(Order_Form!$D:$D,1+($D123))),(VLOOKUP(SMALL(Order_Form!$D:$D,1+($D123)),Order_Form!$C:$Q,11,FALSE)),"")</f>
        <v/>
      </c>
      <c r="P123" s="18" t="str">
        <f>IF(ISNUMBER(SMALL(Order_Form!$D:$D,1+($D123))),(VLOOKUP(SMALL(Order_Form!$D:$D,1+($D123)),Order_Form!$C:$Q,12,FALSE)),"")</f>
        <v/>
      </c>
      <c r="Q123" s="18" t="str">
        <f>IF(ISNUMBER(SMALL(Order_Form!$D:$D,1+($D123))),(VLOOKUP(SMALL(Order_Form!$D:$D,1+($D123)),Order_Form!$C:$Q,13,FALSE)),"")</f>
        <v/>
      </c>
      <c r="R123" s="18" t="str">
        <f>IF(ISNUMBER(SMALL(Order_Form!$D:$D,1+($D123))),(VLOOKUP(SMALL(Order_Form!$D:$D,1+($D123)),Order_Form!$C:$Q,14,FALSE)),"")</f>
        <v/>
      </c>
      <c r="S123" s="126" t="str">
        <f>IF(ISNUMBER(SMALL(Order_Form!$D:$D,1+($D123))),(VLOOKUP(SMALL(Order_Form!$D:$D,1+($D123)),Order_Form!$C:$Q,15,FALSE)),"")</f>
        <v/>
      </c>
      <c r="U123" s="2">
        <f t="shared" si="14"/>
        <v>0</v>
      </c>
      <c r="V123" s="2">
        <f t="shared" si="15"/>
        <v>0</v>
      </c>
      <c r="W123" s="2" t="str">
        <f t="shared" si="16"/>
        <v/>
      </c>
      <c r="X123" s="2">
        <f t="shared" si="17"/>
        <v>0</v>
      </c>
    </row>
    <row r="124" spans="2:24" ht="22.9" customHeight="1" x14ac:dyDescent="0.25">
      <c r="B124" s="2">
        <f t="shared" si="13"/>
        <v>0</v>
      </c>
      <c r="C124" s="2" t="str">
        <f t="shared" si="18"/>
        <v/>
      </c>
      <c r="D124" s="2">
        <v>103</v>
      </c>
      <c r="E124" s="2" t="str">
        <f>IF(ISNUMBER(SMALL(Order_Form!$D:$D,1+($D124))),(VLOOKUP(SMALL(Order_Form!$D:$D,1+($D124)),Order_Form!$C:$Q,3,FALSE)),"")</f>
        <v/>
      </c>
      <c r="F124" s="18" t="str">
        <f>IF(ISNUMBER(SMALL(Order_Form!$D:$D,1+($D124))),(VLOOKUP(SMALL(Order_Form!$D:$D,1+($D124)),Order_Form!$C:$Q,4,FALSE)),"")</f>
        <v/>
      </c>
      <c r="G124" s="18" t="str">
        <f>IF(ISNUMBER(SMALL(Order_Form!$D:$D,1+($D124))),(VLOOKUP(SMALL(Order_Form!$D:$D,1+($D124)),Order_Form!$C:$Q,5,FALSE)),"")</f>
        <v/>
      </c>
      <c r="H124" s="18" t="str">
        <f>IF(ISNUMBER(SMALL(Order_Form!$D:$D,1+($D124))),(VLOOKUP(SMALL(Order_Form!$D:$D,1+($D124)),Order_Form!$C:$Q,6,FALSE)),"")</f>
        <v/>
      </c>
      <c r="I124" s="15" t="str">
        <f>IF(ISNUMBER(SMALL(Order_Form!$D:$D,1+($D124))),(VLOOKUP(SMALL(Order_Form!$D:$D,1+($D124)),Order_Form!$C:$Q,7,FALSE)),"")</f>
        <v/>
      </c>
      <c r="J124" s="2"/>
      <c r="K124" s="2"/>
      <c r="L124" s="18" t="str">
        <f>IF(ISNUMBER(SMALL(Order_Form!$D:$D,1+($D124))),(VLOOKUP(SMALL(Order_Form!$D:$D,1+($D124)),Order_Form!$C:$Q,8,FALSE)),"")</f>
        <v/>
      </c>
      <c r="M124" s="18" t="str">
        <f>IF(ISNUMBER(SMALL(Order_Form!$D:$D,1+($D124))),(VLOOKUP(SMALL(Order_Form!$D:$D,1+($D124)),Order_Form!$C:$Q,9,FALSE)),"")</f>
        <v/>
      </c>
      <c r="N124" s="18" t="str">
        <f>IF(ISNUMBER(SMALL(Order_Form!$D:$D,1+($D124))),(VLOOKUP(SMALL(Order_Form!$D:$D,1+($D124)),Order_Form!$C:$Q,10,FALSE)),"")</f>
        <v/>
      </c>
      <c r="O124" s="18" t="str">
        <f>IF(ISNUMBER(SMALL(Order_Form!$D:$D,1+($D124))),(VLOOKUP(SMALL(Order_Form!$D:$D,1+($D124)),Order_Form!$C:$Q,11,FALSE)),"")</f>
        <v/>
      </c>
      <c r="P124" s="18" t="str">
        <f>IF(ISNUMBER(SMALL(Order_Form!$D:$D,1+($D124))),(VLOOKUP(SMALL(Order_Form!$D:$D,1+($D124)),Order_Form!$C:$Q,12,FALSE)),"")</f>
        <v/>
      </c>
      <c r="Q124" s="18" t="str">
        <f>IF(ISNUMBER(SMALL(Order_Form!$D:$D,1+($D124))),(VLOOKUP(SMALL(Order_Form!$D:$D,1+($D124)),Order_Form!$C:$Q,13,FALSE)),"")</f>
        <v/>
      </c>
      <c r="R124" s="18" t="str">
        <f>IF(ISNUMBER(SMALL(Order_Form!$D:$D,1+($D124))),(VLOOKUP(SMALL(Order_Form!$D:$D,1+($D124)),Order_Form!$C:$Q,14,FALSE)),"")</f>
        <v/>
      </c>
      <c r="S124" s="126" t="str">
        <f>IF(ISNUMBER(SMALL(Order_Form!$D:$D,1+($D124))),(VLOOKUP(SMALL(Order_Form!$D:$D,1+($D124)),Order_Form!$C:$Q,15,FALSE)),"")</f>
        <v/>
      </c>
      <c r="U124" s="2">
        <f t="shared" si="14"/>
        <v>0</v>
      </c>
      <c r="V124" s="2">
        <f t="shared" si="15"/>
        <v>0</v>
      </c>
      <c r="W124" s="2" t="str">
        <f t="shared" si="16"/>
        <v/>
      </c>
      <c r="X124" s="2">
        <f t="shared" si="17"/>
        <v>0</v>
      </c>
    </row>
    <row r="125" spans="2:24" ht="22.9" customHeight="1" x14ac:dyDescent="0.25">
      <c r="B125" s="2">
        <f t="shared" si="13"/>
        <v>0</v>
      </c>
      <c r="C125" s="2" t="str">
        <f t="shared" si="18"/>
        <v/>
      </c>
      <c r="D125" s="2">
        <v>104</v>
      </c>
      <c r="E125" s="2" t="str">
        <f>IF(ISNUMBER(SMALL(Order_Form!$D:$D,1+($D125))),(VLOOKUP(SMALL(Order_Form!$D:$D,1+($D125)),Order_Form!$C:$Q,3,FALSE)),"")</f>
        <v/>
      </c>
      <c r="F125" s="18" t="str">
        <f>IF(ISNUMBER(SMALL(Order_Form!$D:$D,1+($D125))),(VLOOKUP(SMALL(Order_Form!$D:$D,1+($D125)),Order_Form!$C:$Q,4,FALSE)),"")</f>
        <v/>
      </c>
      <c r="G125" s="18" t="str">
        <f>IF(ISNUMBER(SMALL(Order_Form!$D:$D,1+($D125))),(VLOOKUP(SMALL(Order_Form!$D:$D,1+($D125)),Order_Form!$C:$Q,5,FALSE)),"")</f>
        <v/>
      </c>
      <c r="H125" s="18" t="str">
        <f>IF(ISNUMBER(SMALL(Order_Form!$D:$D,1+($D125))),(VLOOKUP(SMALL(Order_Form!$D:$D,1+($D125)),Order_Form!$C:$Q,6,FALSE)),"")</f>
        <v/>
      </c>
      <c r="I125" s="15" t="str">
        <f>IF(ISNUMBER(SMALL(Order_Form!$D:$D,1+($D125))),(VLOOKUP(SMALL(Order_Form!$D:$D,1+($D125)),Order_Form!$C:$Q,7,FALSE)),"")</f>
        <v/>
      </c>
      <c r="J125" s="2"/>
      <c r="K125" s="2"/>
      <c r="L125" s="18" t="str">
        <f>IF(ISNUMBER(SMALL(Order_Form!$D:$D,1+($D125))),(VLOOKUP(SMALL(Order_Form!$D:$D,1+($D125)),Order_Form!$C:$Q,8,FALSE)),"")</f>
        <v/>
      </c>
      <c r="M125" s="18" t="str">
        <f>IF(ISNUMBER(SMALL(Order_Form!$D:$D,1+($D125))),(VLOOKUP(SMALL(Order_Form!$D:$D,1+($D125)),Order_Form!$C:$Q,9,FALSE)),"")</f>
        <v/>
      </c>
      <c r="N125" s="18" t="str">
        <f>IF(ISNUMBER(SMALL(Order_Form!$D:$D,1+($D125))),(VLOOKUP(SMALL(Order_Form!$D:$D,1+($D125)),Order_Form!$C:$Q,10,FALSE)),"")</f>
        <v/>
      </c>
      <c r="O125" s="18" t="str">
        <f>IF(ISNUMBER(SMALL(Order_Form!$D:$D,1+($D125))),(VLOOKUP(SMALL(Order_Form!$D:$D,1+($D125)),Order_Form!$C:$Q,11,FALSE)),"")</f>
        <v/>
      </c>
      <c r="P125" s="18" t="str">
        <f>IF(ISNUMBER(SMALL(Order_Form!$D:$D,1+($D125))),(VLOOKUP(SMALL(Order_Form!$D:$D,1+($D125)),Order_Form!$C:$Q,12,FALSE)),"")</f>
        <v/>
      </c>
      <c r="Q125" s="18" t="str">
        <f>IF(ISNUMBER(SMALL(Order_Form!$D:$D,1+($D125))),(VLOOKUP(SMALL(Order_Form!$D:$D,1+($D125)),Order_Form!$C:$Q,13,FALSE)),"")</f>
        <v/>
      </c>
      <c r="R125" s="18" t="str">
        <f>IF(ISNUMBER(SMALL(Order_Form!$D:$D,1+($D125))),(VLOOKUP(SMALL(Order_Form!$D:$D,1+($D125)),Order_Form!$C:$Q,14,FALSE)),"")</f>
        <v/>
      </c>
      <c r="S125" s="126" t="str">
        <f>IF(ISNUMBER(SMALL(Order_Form!$D:$D,1+($D125))),(VLOOKUP(SMALL(Order_Form!$D:$D,1+($D125)),Order_Form!$C:$Q,15,FALSE)),"")</f>
        <v/>
      </c>
      <c r="U125" s="2">
        <f t="shared" si="14"/>
        <v>0</v>
      </c>
      <c r="V125" s="2">
        <f t="shared" si="15"/>
        <v>0</v>
      </c>
      <c r="W125" s="2" t="str">
        <f t="shared" si="16"/>
        <v/>
      </c>
      <c r="X125" s="2">
        <f t="shared" si="17"/>
        <v>0</v>
      </c>
    </row>
    <row r="126" spans="2:24" ht="22.9" customHeight="1" x14ac:dyDescent="0.25">
      <c r="B126" s="2">
        <f t="shared" si="13"/>
        <v>0</v>
      </c>
      <c r="C126" s="2" t="str">
        <f t="shared" si="18"/>
        <v/>
      </c>
      <c r="D126" s="2">
        <v>105</v>
      </c>
      <c r="E126" s="2" t="str">
        <f>IF(ISNUMBER(SMALL(Order_Form!$D:$D,1+($D126))),(VLOOKUP(SMALL(Order_Form!$D:$D,1+($D126)),Order_Form!$C:$Q,3,FALSE)),"")</f>
        <v/>
      </c>
      <c r="F126" s="18" t="str">
        <f>IF(ISNUMBER(SMALL(Order_Form!$D:$D,1+($D126))),(VLOOKUP(SMALL(Order_Form!$D:$D,1+($D126)),Order_Form!$C:$Q,4,FALSE)),"")</f>
        <v/>
      </c>
      <c r="G126" s="18" t="str">
        <f>IF(ISNUMBER(SMALL(Order_Form!$D:$D,1+($D126))),(VLOOKUP(SMALL(Order_Form!$D:$D,1+($D126)),Order_Form!$C:$Q,5,FALSE)),"")</f>
        <v/>
      </c>
      <c r="H126" s="18" t="str">
        <f>IF(ISNUMBER(SMALL(Order_Form!$D:$D,1+($D126))),(VLOOKUP(SMALL(Order_Form!$D:$D,1+($D126)),Order_Form!$C:$Q,6,FALSE)),"")</f>
        <v/>
      </c>
      <c r="I126" s="15" t="str">
        <f>IF(ISNUMBER(SMALL(Order_Form!$D:$D,1+($D126))),(VLOOKUP(SMALL(Order_Form!$D:$D,1+($D126)),Order_Form!$C:$Q,7,FALSE)),"")</f>
        <v/>
      </c>
      <c r="J126" s="2"/>
      <c r="K126" s="2"/>
      <c r="L126" s="18" t="str">
        <f>IF(ISNUMBER(SMALL(Order_Form!$D:$D,1+($D126))),(VLOOKUP(SMALL(Order_Form!$D:$D,1+($D126)),Order_Form!$C:$Q,8,FALSE)),"")</f>
        <v/>
      </c>
      <c r="M126" s="18" t="str">
        <f>IF(ISNUMBER(SMALL(Order_Form!$D:$D,1+($D126))),(VLOOKUP(SMALL(Order_Form!$D:$D,1+($D126)),Order_Form!$C:$Q,9,FALSE)),"")</f>
        <v/>
      </c>
      <c r="N126" s="18" t="str">
        <f>IF(ISNUMBER(SMALL(Order_Form!$D:$D,1+($D126))),(VLOOKUP(SMALL(Order_Form!$D:$D,1+($D126)),Order_Form!$C:$Q,10,FALSE)),"")</f>
        <v/>
      </c>
      <c r="O126" s="18" t="str">
        <f>IF(ISNUMBER(SMALL(Order_Form!$D:$D,1+($D126))),(VLOOKUP(SMALL(Order_Form!$D:$D,1+($D126)),Order_Form!$C:$Q,11,FALSE)),"")</f>
        <v/>
      </c>
      <c r="P126" s="18" t="str">
        <f>IF(ISNUMBER(SMALL(Order_Form!$D:$D,1+($D126))),(VLOOKUP(SMALL(Order_Form!$D:$D,1+($D126)),Order_Form!$C:$Q,12,FALSE)),"")</f>
        <v/>
      </c>
      <c r="Q126" s="18" t="str">
        <f>IF(ISNUMBER(SMALL(Order_Form!$D:$D,1+($D126))),(VLOOKUP(SMALL(Order_Form!$D:$D,1+($D126)),Order_Form!$C:$Q,13,FALSE)),"")</f>
        <v/>
      </c>
      <c r="R126" s="18" t="str">
        <f>IF(ISNUMBER(SMALL(Order_Form!$D:$D,1+($D126))),(VLOOKUP(SMALL(Order_Form!$D:$D,1+($D126)),Order_Form!$C:$Q,14,FALSE)),"")</f>
        <v/>
      </c>
      <c r="S126" s="126" t="str">
        <f>IF(ISNUMBER(SMALL(Order_Form!$D:$D,1+($D126))),(VLOOKUP(SMALL(Order_Form!$D:$D,1+($D126)),Order_Form!$C:$Q,15,FALSE)),"")</f>
        <v/>
      </c>
      <c r="U126" s="2">
        <f t="shared" si="14"/>
        <v>0</v>
      </c>
      <c r="V126" s="2">
        <f t="shared" si="15"/>
        <v>0</v>
      </c>
      <c r="W126" s="2" t="str">
        <f t="shared" si="16"/>
        <v/>
      </c>
      <c r="X126" s="2">
        <f t="shared" si="17"/>
        <v>0</v>
      </c>
    </row>
    <row r="127" spans="2:24" ht="22.9" customHeight="1" x14ac:dyDescent="0.25">
      <c r="B127" s="2">
        <f t="shared" si="13"/>
        <v>0</v>
      </c>
      <c r="C127" s="2" t="str">
        <f t="shared" si="18"/>
        <v/>
      </c>
      <c r="D127" s="2">
        <v>106</v>
      </c>
      <c r="E127" s="2" t="str">
        <f>IF(ISNUMBER(SMALL(Order_Form!$D:$D,1+($D127))),(VLOOKUP(SMALL(Order_Form!$D:$D,1+($D127)),Order_Form!$C:$Q,3,FALSE)),"")</f>
        <v/>
      </c>
      <c r="F127" s="18" t="str">
        <f>IF(ISNUMBER(SMALL(Order_Form!$D:$D,1+($D127))),(VLOOKUP(SMALL(Order_Form!$D:$D,1+($D127)),Order_Form!$C:$Q,4,FALSE)),"")</f>
        <v/>
      </c>
      <c r="G127" s="18" t="str">
        <f>IF(ISNUMBER(SMALL(Order_Form!$D:$D,1+($D127))),(VLOOKUP(SMALL(Order_Form!$D:$D,1+($D127)),Order_Form!$C:$Q,5,FALSE)),"")</f>
        <v/>
      </c>
      <c r="H127" s="18" t="str">
        <f>IF(ISNUMBER(SMALL(Order_Form!$D:$D,1+($D127))),(VLOOKUP(SMALL(Order_Form!$D:$D,1+($D127)),Order_Form!$C:$Q,6,FALSE)),"")</f>
        <v/>
      </c>
      <c r="I127" s="15" t="str">
        <f>IF(ISNUMBER(SMALL(Order_Form!$D:$D,1+($D127))),(VLOOKUP(SMALL(Order_Form!$D:$D,1+($D127)),Order_Form!$C:$Q,7,FALSE)),"")</f>
        <v/>
      </c>
      <c r="J127" s="2"/>
      <c r="K127" s="2"/>
      <c r="L127" s="18" t="str">
        <f>IF(ISNUMBER(SMALL(Order_Form!$D:$D,1+($D127))),(VLOOKUP(SMALL(Order_Form!$D:$D,1+($D127)),Order_Form!$C:$Q,8,FALSE)),"")</f>
        <v/>
      </c>
      <c r="M127" s="18" t="str">
        <f>IF(ISNUMBER(SMALL(Order_Form!$D:$D,1+($D127))),(VLOOKUP(SMALL(Order_Form!$D:$D,1+($D127)),Order_Form!$C:$Q,9,FALSE)),"")</f>
        <v/>
      </c>
      <c r="N127" s="18" t="str">
        <f>IF(ISNUMBER(SMALL(Order_Form!$D:$D,1+($D127))),(VLOOKUP(SMALL(Order_Form!$D:$D,1+($D127)),Order_Form!$C:$Q,10,FALSE)),"")</f>
        <v/>
      </c>
      <c r="O127" s="18" t="str">
        <f>IF(ISNUMBER(SMALL(Order_Form!$D:$D,1+($D127))),(VLOOKUP(SMALL(Order_Form!$D:$D,1+($D127)),Order_Form!$C:$Q,11,FALSE)),"")</f>
        <v/>
      </c>
      <c r="P127" s="18" t="str">
        <f>IF(ISNUMBER(SMALL(Order_Form!$D:$D,1+($D127))),(VLOOKUP(SMALL(Order_Form!$D:$D,1+($D127)),Order_Form!$C:$Q,12,FALSE)),"")</f>
        <v/>
      </c>
      <c r="Q127" s="18" t="str">
        <f>IF(ISNUMBER(SMALL(Order_Form!$D:$D,1+($D127))),(VLOOKUP(SMALL(Order_Form!$D:$D,1+($D127)),Order_Form!$C:$Q,13,FALSE)),"")</f>
        <v/>
      </c>
      <c r="R127" s="18" t="str">
        <f>IF(ISNUMBER(SMALL(Order_Form!$D:$D,1+($D127))),(VLOOKUP(SMALL(Order_Form!$D:$D,1+($D127)),Order_Form!$C:$Q,14,FALSE)),"")</f>
        <v/>
      </c>
      <c r="S127" s="126" t="str">
        <f>IF(ISNUMBER(SMALL(Order_Form!$D:$D,1+($D127))),(VLOOKUP(SMALL(Order_Form!$D:$D,1+($D127)),Order_Form!$C:$Q,15,FALSE)),"")</f>
        <v/>
      </c>
      <c r="U127" s="2">
        <f t="shared" si="14"/>
        <v>0</v>
      </c>
      <c r="V127" s="2">
        <f t="shared" si="15"/>
        <v>0</v>
      </c>
      <c r="W127" s="2" t="str">
        <f t="shared" si="16"/>
        <v/>
      </c>
      <c r="X127" s="2">
        <f t="shared" si="17"/>
        <v>0</v>
      </c>
    </row>
    <row r="128" spans="2:24" ht="22.9" customHeight="1" x14ac:dyDescent="0.25">
      <c r="B128" s="2">
        <f t="shared" si="13"/>
        <v>0</v>
      </c>
      <c r="C128" s="2" t="str">
        <f t="shared" si="18"/>
        <v/>
      </c>
      <c r="D128" s="2">
        <v>107</v>
      </c>
      <c r="E128" s="2" t="str">
        <f>IF(ISNUMBER(SMALL(Order_Form!$D:$D,1+($D128))),(VLOOKUP(SMALL(Order_Form!$D:$D,1+($D128)),Order_Form!$C:$Q,3,FALSE)),"")</f>
        <v/>
      </c>
      <c r="F128" s="18" t="str">
        <f>IF(ISNUMBER(SMALL(Order_Form!$D:$D,1+($D128))),(VLOOKUP(SMALL(Order_Form!$D:$D,1+($D128)),Order_Form!$C:$Q,4,FALSE)),"")</f>
        <v/>
      </c>
      <c r="G128" s="18" t="str">
        <f>IF(ISNUMBER(SMALL(Order_Form!$D:$D,1+($D128))),(VLOOKUP(SMALL(Order_Form!$D:$D,1+($D128)),Order_Form!$C:$Q,5,FALSE)),"")</f>
        <v/>
      </c>
      <c r="H128" s="18" t="str">
        <f>IF(ISNUMBER(SMALL(Order_Form!$D:$D,1+($D128))),(VLOOKUP(SMALL(Order_Form!$D:$D,1+($D128)),Order_Form!$C:$Q,6,FALSE)),"")</f>
        <v/>
      </c>
      <c r="I128" s="15" t="str">
        <f>IF(ISNUMBER(SMALL(Order_Form!$D:$D,1+($D128))),(VLOOKUP(SMALL(Order_Form!$D:$D,1+($D128)),Order_Form!$C:$Q,7,FALSE)),"")</f>
        <v/>
      </c>
      <c r="J128" s="2"/>
      <c r="K128" s="2"/>
      <c r="L128" s="18" t="str">
        <f>IF(ISNUMBER(SMALL(Order_Form!$D:$D,1+($D128))),(VLOOKUP(SMALL(Order_Form!$D:$D,1+($D128)),Order_Form!$C:$Q,8,FALSE)),"")</f>
        <v/>
      </c>
      <c r="M128" s="18" t="str">
        <f>IF(ISNUMBER(SMALL(Order_Form!$D:$D,1+($D128))),(VLOOKUP(SMALL(Order_Form!$D:$D,1+($D128)),Order_Form!$C:$Q,9,FALSE)),"")</f>
        <v/>
      </c>
      <c r="N128" s="18" t="str">
        <f>IF(ISNUMBER(SMALL(Order_Form!$D:$D,1+($D128))),(VLOOKUP(SMALL(Order_Form!$D:$D,1+($D128)),Order_Form!$C:$Q,10,FALSE)),"")</f>
        <v/>
      </c>
      <c r="O128" s="18" t="str">
        <f>IF(ISNUMBER(SMALL(Order_Form!$D:$D,1+($D128))),(VLOOKUP(SMALL(Order_Form!$D:$D,1+($D128)),Order_Form!$C:$Q,11,FALSE)),"")</f>
        <v/>
      </c>
      <c r="P128" s="18" t="str">
        <f>IF(ISNUMBER(SMALL(Order_Form!$D:$D,1+($D128))),(VLOOKUP(SMALL(Order_Form!$D:$D,1+($D128)),Order_Form!$C:$Q,12,FALSE)),"")</f>
        <v/>
      </c>
      <c r="Q128" s="18" t="str">
        <f>IF(ISNUMBER(SMALL(Order_Form!$D:$D,1+($D128))),(VLOOKUP(SMALL(Order_Form!$D:$D,1+($D128)),Order_Form!$C:$Q,13,FALSE)),"")</f>
        <v/>
      </c>
      <c r="R128" s="18" t="str">
        <f>IF(ISNUMBER(SMALL(Order_Form!$D:$D,1+($D128))),(VLOOKUP(SMALL(Order_Form!$D:$D,1+($D128)),Order_Form!$C:$Q,14,FALSE)),"")</f>
        <v/>
      </c>
      <c r="S128" s="126" t="str">
        <f>IF(ISNUMBER(SMALL(Order_Form!$D:$D,1+($D128))),(VLOOKUP(SMALL(Order_Form!$D:$D,1+($D128)),Order_Form!$C:$Q,15,FALSE)),"")</f>
        <v/>
      </c>
      <c r="U128" s="2">
        <f t="shared" si="14"/>
        <v>0</v>
      </c>
      <c r="V128" s="2">
        <f t="shared" si="15"/>
        <v>0</v>
      </c>
      <c r="W128" s="2" t="str">
        <f t="shared" si="16"/>
        <v/>
      </c>
      <c r="X128" s="2">
        <f t="shared" si="17"/>
        <v>0</v>
      </c>
    </row>
    <row r="129" spans="2:24" ht="22.9" customHeight="1" x14ac:dyDescent="0.25">
      <c r="B129" s="2">
        <f t="shared" si="13"/>
        <v>0</v>
      </c>
      <c r="C129" s="2" t="str">
        <f t="shared" si="18"/>
        <v/>
      </c>
      <c r="D129" s="2">
        <v>108</v>
      </c>
      <c r="E129" s="2" t="str">
        <f>IF(ISNUMBER(SMALL(Order_Form!$D:$D,1+($D129))),(VLOOKUP(SMALL(Order_Form!$D:$D,1+($D129)),Order_Form!$C:$Q,3,FALSE)),"")</f>
        <v/>
      </c>
      <c r="F129" s="18" t="str">
        <f>IF(ISNUMBER(SMALL(Order_Form!$D:$D,1+($D129))),(VLOOKUP(SMALL(Order_Form!$D:$D,1+($D129)),Order_Form!$C:$Q,4,FALSE)),"")</f>
        <v/>
      </c>
      <c r="G129" s="18" t="str">
        <f>IF(ISNUMBER(SMALL(Order_Form!$D:$D,1+($D129))),(VLOOKUP(SMALL(Order_Form!$D:$D,1+($D129)),Order_Form!$C:$Q,5,FALSE)),"")</f>
        <v/>
      </c>
      <c r="H129" s="18" t="str">
        <f>IF(ISNUMBER(SMALL(Order_Form!$D:$D,1+($D129))),(VLOOKUP(SMALL(Order_Form!$D:$D,1+($D129)),Order_Form!$C:$Q,6,FALSE)),"")</f>
        <v/>
      </c>
      <c r="I129" s="15" t="str">
        <f>IF(ISNUMBER(SMALL(Order_Form!$D:$D,1+($D129))),(VLOOKUP(SMALL(Order_Form!$D:$D,1+($D129)),Order_Form!$C:$Q,7,FALSE)),"")</f>
        <v/>
      </c>
      <c r="J129" s="2"/>
      <c r="K129" s="2"/>
      <c r="L129" s="18" t="str">
        <f>IF(ISNUMBER(SMALL(Order_Form!$D:$D,1+($D129))),(VLOOKUP(SMALL(Order_Form!$D:$D,1+($D129)),Order_Form!$C:$Q,8,FALSE)),"")</f>
        <v/>
      </c>
      <c r="M129" s="18" t="str">
        <f>IF(ISNUMBER(SMALL(Order_Form!$D:$D,1+($D129))),(VLOOKUP(SMALL(Order_Form!$D:$D,1+($D129)),Order_Form!$C:$Q,9,FALSE)),"")</f>
        <v/>
      </c>
      <c r="N129" s="18" t="str">
        <f>IF(ISNUMBER(SMALL(Order_Form!$D:$D,1+($D129))),(VLOOKUP(SMALL(Order_Form!$D:$D,1+($D129)),Order_Form!$C:$Q,10,FALSE)),"")</f>
        <v/>
      </c>
      <c r="O129" s="18" t="str">
        <f>IF(ISNUMBER(SMALL(Order_Form!$D:$D,1+($D129))),(VLOOKUP(SMALL(Order_Form!$D:$D,1+($D129)),Order_Form!$C:$Q,11,FALSE)),"")</f>
        <v/>
      </c>
      <c r="P129" s="18" t="str">
        <f>IF(ISNUMBER(SMALL(Order_Form!$D:$D,1+($D129))),(VLOOKUP(SMALL(Order_Form!$D:$D,1+($D129)),Order_Form!$C:$Q,12,FALSE)),"")</f>
        <v/>
      </c>
      <c r="Q129" s="18" t="str">
        <f>IF(ISNUMBER(SMALL(Order_Form!$D:$D,1+($D129))),(VLOOKUP(SMALL(Order_Form!$D:$D,1+($D129)),Order_Form!$C:$Q,13,FALSE)),"")</f>
        <v/>
      </c>
      <c r="R129" s="18" t="str">
        <f>IF(ISNUMBER(SMALL(Order_Form!$D:$D,1+($D129))),(VLOOKUP(SMALL(Order_Form!$D:$D,1+($D129)),Order_Form!$C:$Q,14,FALSE)),"")</f>
        <v/>
      </c>
      <c r="S129" s="126" t="str">
        <f>IF(ISNUMBER(SMALL(Order_Form!$D:$D,1+($D129))),(VLOOKUP(SMALL(Order_Form!$D:$D,1+($D129)),Order_Form!$C:$Q,15,FALSE)),"")</f>
        <v/>
      </c>
      <c r="U129" s="2">
        <f t="shared" si="14"/>
        <v>0</v>
      </c>
      <c r="V129" s="2">
        <f t="shared" si="15"/>
        <v>0</v>
      </c>
      <c r="W129" s="2" t="str">
        <f t="shared" si="16"/>
        <v/>
      </c>
      <c r="X129" s="2">
        <f t="shared" si="17"/>
        <v>0</v>
      </c>
    </row>
    <row r="130" spans="2:24" ht="22.9" customHeight="1" x14ac:dyDescent="0.25">
      <c r="B130" s="2">
        <f t="shared" si="13"/>
        <v>0</v>
      </c>
      <c r="C130" s="2" t="str">
        <f t="shared" si="18"/>
        <v/>
      </c>
      <c r="D130" s="2">
        <v>109</v>
      </c>
      <c r="E130" s="2" t="str">
        <f>IF(ISNUMBER(SMALL(Order_Form!$D:$D,1+($D130))),(VLOOKUP(SMALL(Order_Form!$D:$D,1+($D130)),Order_Form!$C:$Q,3,FALSE)),"")</f>
        <v/>
      </c>
      <c r="F130" s="18" t="str">
        <f>IF(ISNUMBER(SMALL(Order_Form!$D:$D,1+($D130))),(VLOOKUP(SMALL(Order_Form!$D:$D,1+($D130)),Order_Form!$C:$Q,4,FALSE)),"")</f>
        <v/>
      </c>
      <c r="G130" s="18" t="str">
        <f>IF(ISNUMBER(SMALL(Order_Form!$D:$D,1+($D130))),(VLOOKUP(SMALL(Order_Form!$D:$D,1+($D130)),Order_Form!$C:$Q,5,FALSE)),"")</f>
        <v/>
      </c>
      <c r="H130" s="18" t="str">
        <f>IF(ISNUMBER(SMALL(Order_Form!$D:$D,1+($D130))),(VLOOKUP(SMALL(Order_Form!$D:$D,1+($D130)),Order_Form!$C:$Q,6,FALSE)),"")</f>
        <v/>
      </c>
      <c r="I130" s="15" t="str">
        <f>IF(ISNUMBER(SMALL(Order_Form!$D:$D,1+($D130))),(VLOOKUP(SMALL(Order_Form!$D:$D,1+($D130)),Order_Form!$C:$Q,7,FALSE)),"")</f>
        <v/>
      </c>
      <c r="J130" s="2"/>
      <c r="K130" s="2"/>
      <c r="L130" s="18" t="str">
        <f>IF(ISNUMBER(SMALL(Order_Form!$D:$D,1+($D130))),(VLOOKUP(SMALL(Order_Form!$D:$D,1+($D130)),Order_Form!$C:$Q,8,FALSE)),"")</f>
        <v/>
      </c>
      <c r="M130" s="18" t="str">
        <f>IF(ISNUMBER(SMALL(Order_Form!$D:$D,1+($D130))),(VLOOKUP(SMALL(Order_Form!$D:$D,1+($D130)),Order_Form!$C:$Q,9,FALSE)),"")</f>
        <v/>
      </c>
      <c r="N130" s="18" t="str">
        <f>IF(ISNUMBER(SMALL(Order_Form!$D:$D,1+($D130))),(VLOOKUP(SMALL(Order_Form!$D:$D,1+($D130)),Order_Form!$C:$Q,10,FALSE)),"")</f>
        <v/>
      </c>
      <c r="O130" s="18" t="str">
        <f>IF(ISNUMBER(SMALL(Order_Form!$D:$D,1+($D130))),(VLOOKUP(SMALL(Order_Form!$D:$D,1+($D130)),Order_Form!$C:$Q,11,FALSE)),"")</f>
        <v/>
      </c>
      <c r="P130" s="18" t="str">
        <f>IF(ISNUMBER(SMALL(Order_Form!$D:$D,1+($D130))),(VLOOKUP(SMALL(Order_Form!$D:$D,1+($D130)),Order_Form!$C:$Q,12,FALSE)),"")</f>
        <v/>
      </c>
      <c r="Q130" s="18" t="str">
        <f>IF(ISNUMBER(SMALL(Order_Form!$D:$D,1+($D130))),(VLOOKUP(SMALL(Order_Form!$D:$D,1+($D130)),Order_Form!$C:$Q,13,FALSE)),"")</f>
        <v/>
      </c>
      <c r="R130" s="18" t="str">
        <f>IF(ISNUMBER(SMALL(Order_Form!$D:$D,1+($D130))),(VLOOKUP(SMALL(Order_Form!$D:$D,1+($D130)),Order_Form!$C:$Q,14,FALSE)),"")</f>
        <v/>
      </c>
      <c r="S130" s="126" t="str">
        <f>IF(ISNUMBER(SMALL(Order_Form!$D:$D,1+($D130))),(VLOOKUP(SMALL(Order_Form!$D:$D,1+($D130)),Order_Form!$C:$Q,15,FALSE)),"")</f>
        <v/>
      </c>
      <c r="U130" s="2">
        <f t="shared" si="14"/>
        <v>0</v>
      </c>
      <c r="V130" s="2">
        <f t="shared" si="15"/>
        <v>0</v>
      </c>
      <c r="W130" s="2" t="str">
        <f t="shared" si="16"/>
        <v/>
      </c>
      <c r="X130" s="2">
        <f t="shared" si="17"/>
        <v>0</v>
      </c>
    </row>
    <row r="131" spans="2:24" ht="22.9" customHeight="1" x14ac:dyDescent="0.25">
      <c r="B131" s="2">
        <f t="shared" si="13"/>
        <v>0</v>
      </c>
      <c r="C131" s="2" t="str">
        <f t="shared" si="18"/>
        <v/>
      </c>
      <c r="D131" s="2">
        <v>110</v>
      </c>
      <c r="E131" s="2" t="str">
        <f>IF(ISNUMBER(SMALL(Order_Form!$D:$D,1+($D131))),(VLOOKUP(SMALL(Order_Form!$D:$D,1+($D131)),Order_Form!$C:$Q,3,FALSE)),"")</f>
        <v/>
      </c>
      <c r="F131" s="18" t="str">
        <f>IF(ISNUMBER(SMALL(Order_Form!$D:$D,1+($D131))),(VLOOKUP(SMALL(Order_Form!$D:$D,1+($D131)),Order_Form!$C:$Q,4,FALSE)),"")</f>
        <v/>
      </c>
      <c r="G131" s="18" t="str">
        <f>IF(ISNUMBER(SMALL(Order_Form!$D:$D,1+($D131))),(VLOOKUP(SMALL(Order_Form!$D:$D,1+($D131)),Order_Form!$C:$Q,5,FALSE)),"")</f>
        <v/>
      </c>
      <c r="H131" s="18" t="str">
        <f>IF(ISNUMBER(SMALL(Order_Form!$D:$D,1+($D131))),(VLOOKUP(SMALL(Order_Form!$D:$D,1+($D131)),Order_Form!$C:$Q,6,FALSE)),"")</f>
        <v/>
      </c>
      <c r="I131" s="15" t="str">
        <f>IF(ISNUMBER(SMALL(Order_Form!$D:$D,1+($D131))),(VLOOKUP(SMALL(Order_Form!$D:$D,1+($D131)),Order_Form!$C:$Q,7,FALSE)),"")</f>
        <v/>
      </c>
      <c r="J131" s="2"/>
      <c r="K131" s="2"/>
      <c r="L131" s="18" t="str">
        <f>IF(ISNUMBER(SMALL(Order_Form!$D:$D,1+($D131))),(VLOOKUP(SMALL(Order_Form!$D:$D,1+($D131)),Order_Form!$C:$Q,8,FALSE)),"")</f>
        <v/>
      </c>
      <c r="M131" s="18" t="str">
        <f>IF(ISNUMBER(SMALL(Order_Form!$D:$D,1+($D131))),(VLOOKUP(SMALL(Order_Form!$D:$D,1+($D131)),Order_Form!$C:$Q,9,FALSE)),"")</f>
        <v/>
      </c>
      <c r="N131" s="18" t="str">
        <f>IF(ISNUMBER(SMALL(Order_Form!$D:$D,1+($D131))),(VLOOKUP(SMALL(Order_Form!$D:$D,1+($D131)),Order_Form!$C:$Q,10,FALSE)),"")</f>
        <v/>
      </c>
      <c r="O131" s="18" t="str">
        <f>IF(ISNUMBER(SMALL(Order_Form!$D:$D,1+($D131))),(VLOOKUP(SMALL(Order_Form!$D:$D,1+($D131)),Order_Form!$C:$Q,11,FALSE)),"")</f>
        <v/>
      </c>
      <c r="P131" s="18" t="str">
        <f>IF(ISNUMBER(SMALL(Order_Form!$D:$D,1+($D131))),(VLOOKUP(SMALL(Order_Form!$D:$D,1+($D131)),Order_Form!$C:$Q,12,FALSE)),"")</f>
        <v/>
      </c>
      <c r="Q131" s="18" t="str">
        <f>IF(ISNUMBER(SMALL(Order_Form!$D:$D,1+($D131))),(VLOOKUP(SMALL(Order_Form!$D:$D,1+($D131)),Order_Form!$C:$Q,13,FALSE)),"")</f>
        <v/>
      </c>
      <c r="R131" s="18" t="str">
        <f>IF(ISNUMBER(SMALL(Order_Form!$D:$D,1+($D131))),(VLOOKUP(SMALL(Order_Form!$D:$D,1+($D131)),Order_Form!$C:$Q,14,FALSE)),"")</f>
        <v/>
      </c>
      <c r="S131" s="126" t="str">
        <f>IF(ISNUMBER(SMALL(Order_Form!$D:$D,1+($D131))),(VLOOKUP(SMALL(Order_Form!$D:$D,1+($D131)),Order_Form!$C:$Q,15,FALSE)),"")</f>
        <v/>
      </c>
      <c r="U131" s="2">
        <f t="shared" si="14"/>
        <v>0</v>
      </c>
      <c r="V131" s="2">
        <f t="shared" si="15"/>
        <v>0</v>
      </c>
      <c r="W131" s="2" t="str">
        <f t="shared" si="16"/>
        <v/>
      </c>
      <c r="X131" s="2">
        <f t="shared" si="17"/>
        <v>0</v>
      </c>
    </row>
    <row r="132" spans="2:24" ht="22.9" customHeight="1" x14ac:dyDescent="0.25">
      <c r="B132" s="2">
        <f t="shared" si="13"/>
        <v>0</v>
      </c>
      <c r="C132" s="2" t="str">
        <f t="shared" si="18"/>
        <v/>
      </c>
      <c r="D132" s="2">
        <v>111</v>
      </c>
      <c r="E132" s="2" t="str">
        <f>IF(ISNUMBER(SMALL(Order_Form!$D:$D,1+($D132))),(VLOOKUP(SMALL(Order_Form!$D:$D,1+($D132)),Order_Form!$C:$Q,3,FALSE)),"")</f>
        <v/>
      </c>
      <c r="F132" s="18" t="str">
        <f>IF(ISNUMBER(SMALL(Order_Form!$D:$D,1+($D132))),(VLOOKUP(SMALL(Order_Form!$D:$D,1+($D132)),Order_Form!$C:$Q,4,FALSE)),"")</f>
        <v/>
      </c>
      <c r="G132" s="18" t="str">
        <f>IF(ISNUMBER(SMALL(Order_Form!$D:$D,1+($D132))),(VLOOKUP(SMALL(Order_Form!$D:$D,1+($D132)),Order_Form!$C:$Q,5,FALSE)),"")</f>
        <v/>
      </c>
      <c r="H132" s="18" t="str">
        <f>IF(ISNUMBER(SMALL(Order_Form!$D:$D,1+($D132))),(VLOOKUP(SMALL(Order_Form!$D:$D,1+($D132)),Order_Form!$C:$Q,6,FALSE)),"")</f>
        <v/>
      </c>
      <c r="I132" s="15" t="str">
        <f>IF(ISNUMBER(SMALL(Order_Form!$D:$D,1+($D132))),(VLOOKUP(SMALL(Order_Form!$D:$D,1+($D132)),Order_Form!$C:$Q,7,FALSE)),"")</f>
        <v/>
      </c>
      <c r="J132" s="2"/>
      <c r="K132" s="2"/>
      <c r="L132" s="18" t="str">
        <f>IF(ISNUMBER(SMALL(Order_Form!$D:$D,1+($D132))),(VLOOKUP(SMALL(Order_Form!$D:$D,1+($D132)),Order_Form!$C:$Q,8,FALSE)),"")</f>
        <v/>
      </c>
      <c r="M132" s="18" t="str">
        <f>IF(ISNUMBER(SMALL(Order_Form!$D:$D,1+($D132))),(VLOOKUP(SMALL(Order_Form!$D:$D,1+($D132)),Order_Form!$C:$Q,9,FALSE)),"")</f>
        <v/>
      </c>
      <c r="N132" s="18" t="str">
        <f>IF(ISNUMBER(SMALL(Order_Form!$D:$D,1+($D132))),(VLOOKUP(SMALL(Order_Form!$D:$D,1+($D132)),Order_Form!$C:$Q,10,FALSE)),"")</f>
        <v/>
      </c>
      <c r="O132" s="18" t="str">
        <f>IF(ISNUMBER(SMALL(Order_Form!$D:$D,1+($D132))),(VLOOKUP(SMALL(Order_Form!$D:$D,1+($D132)),Order_Form!$C:$Q,11,FALSE)),"")</f>
        <v/>
      </c>
      <c r="P132" s="18" t="str">
        <f>IF(ISNUMBER(SMALL(Order_Form!$D:$D,1+($D132))),(VLOOKUP(SMALL(Order_Form!$D:$D,1+($D132)),Order_Form!$C:$Q,12,FALSE)),"")</f>
        <v/>
      </c>
      <c r="Q132" s="18" t="str">
        <f>IF(ISNUMBER(SMALL(Order_Form!$D:$D,1+($D132))),(VLOOKUP(SMALL(Order_Form!$D:$D,1+($D132)),Order_Form!$C:$Q,13,FALSE)),"")</f>
        <v/>
      </c>
      <c r="R132" s="18" t="str">
        <f>IF(ISNUMBER(SMALL(Order_Form!$D:$D,1+($D132))),(VLOOKUP(SMALL(Order_Form!$D:$D,1+($D132)),Order_Form!$C:$Q,14,FALSE)),"")</f>
        <v/>
      </c>
      <c r="S132" s="126" t="str">
        <f>IF(ISNUMBER(SMALL(Order_Form!$D:$D,1+($D132))),(VLOOKUP(SMALL(Order_Form!$D:$D,1+($D132)),Order_Form!$C:$Q,15,FALSE)),"")</f>
        <v/>
      </c>
      <c r="U132" s="2">
        <f t="shared" si="14"/>
        <v>0</v>
      </c>
      <c r="V132" s="2">
        <f t="shared" si="15"/>
        <v>0</v>
      </c>
      <c r="W132" s="2" t="str">
        <f t="shared" si="16"/>
        <v/>
      </c>
      <c r="X132" s="2">
        <f t="shared" si="17"/>
        <v>0</v>
      </c>
    </row>
    <row r="133" spans="2:24" ht="22.9" customHeight="1" x14ac:dyDescent="0.25">
      <c r="B133" s="2">
        <f t="shared" si="13"/>
        <v>0</v>
      </c>
      <c r="C133" s="2" t="str">
        <f t="shared" si="18"/>
        <v/>
      </c>
      <c r="D133" s="2">
        <v>112</v>
      </c>
      <c r="E133" s="2" t="str">
        <f>IF(ISNUMBER(SMALL(Order_Form!$D:$D,1+($D133))),(VLOOKUP(SMALL(Order_Form!$D:$D,1+($D133)),Order_Form!$C:$Q,3,FALSE)),"")</f>
        <v/>
      </c>
      <c r="F133" s="18" t="str">
        <f>IF(ISNUMBER(SMALL(Order_Form!$D:$D,1+($D133))),(VLOOKUP(SMALL(Order_Form!$D:$D,1+($D133)),Order_Form!$C:$Q,4,FALSE)),"")</f>
        <v/>
      </c>
      <c r="G133" s="18" t="str">
        <f>IF(ISNUMBER(SMALL(Order_Form!$D:$D,1+($D133))),(VLOOKUP(SMALL(Order_Form!$D:$D,1+($D133)),Order_Form!$C:$Q,5,FALSE)),"")</f>
        <v/>
      </c>
      <c r="H133" s="18" t="str">
        <f>IF(ISNUMBER(SMALL(Order_Form!$D:$D,1+($D133))),(VLOOKUP(SMALL(Order_Form!$D:$D,1+($D133)),Order_Form!$C:$Q,6,FALSE)),"")</f>
        <v/>
      </c>
      <c r="I133" s="15" t="str">
        <f>IF(ISNUMBER(SMALL(Order_Form!$D:$D,1+($D133))),(VLOOKUP(SMALL(Order_Form!$D:$D,1+($D133)),Order_Form!$C:$Q,7,FALSE)),"")</f>
        <v/>
      </c>
      <c r="J133" s="2"/>
      <c r="K133" s="2"/>
      <c r="L133" s="18" t="str">
        <f>IF(ISNUMBER(SMALL(Order_Form!$D:$D,1+($D133))),(VLOOKUP(SMALL(Order_Form!$D:$D,1+($D133)),Order_Form!$C:$Q,8,FALSE)),"")</f>
        <v/>
      </c>
      <c r="M133" s="18" t="str">
        <f>IF(ISNUMBER(SMALL(Order_Form!$D:$D,1+($D133))),(VLOOKUP(SMALL(Order_Form!$D:$D,1+($D133)),Order_Form!$C:$Q,9,FALSE)),"")</f>
        <v/>
      </c>
      <c r="N133" s="18" t="str">
        <f>IF(ISNUMBER(SMALL(Order_Form!$D:$D,1+($D133))),(VLOOKUP(SMALL(Order_Form!$D:$D,1+($D133)),Order_Form!$C:$Q,10,FALSE)),"")</f>
        <v/>
      </c>
      <c r="O133" s="18" t="str">
        <f>IF(ISNUMBER(SMALL(Order_Form!$D:$D,1+($D133))),(VLOOKUP(SMALL(Order_Form!$D:$D,1+($D133)),Order_Form!$C:$Q,11,FALSE)),"")</f>
        <v/>
      </c>
      <c r="P133" s="18" t="str">
        <f>IF(ISNUMBER(SMALL(Order_Form!$D:$D,1+($D133))),(VLOOKUP(SMALL(Order_Form!$D:$D,1+($D133)),Order_Form!$C:$Q,12,FALSE)),"")</f>
        <v/>
      </c>
      <c r="Q133" s="18" t="str">
        <f>IF(ISNUMBER(SMALL(Order_Form!$D:$D,1+($D133))),(VLOOKUP(SMALL(Order_Form!$D:$D,1+($D133)),Order_Form!$C:$Q,13,FALSE)),"")</f>
        <v/>
      </c>
      <c r="R133" s="18" t="str">
        <f>IF(ISNUMBER(SMALL(Order_Form!$D:$D,1+($D133))),(VLOOKUP(SMALL(Order_Form!$D:$D,1+($D133)),Order_Form!$C:$Q,14,FALSE)),"")</f>
        <v/>
      </c>
      <c r="S133" s="126" t="str">
        <f>IF(ISNUMBER(SMALL(Order_Form!$D:$D,1+($D133))),(VLOOKUP(SMALL(Order_Form!$D:$D,1+($D133)),Order_Form!$C:$Q,15,FALSE)),"")</f>
        <v/>
      </c>
      <c r="U133" s="2">
        <f t="shared" si="14"/>
        <v>0</v>
      </c>
      <c r="V133" s="2">
        <f t="shared" si="15"/>
        <v>0</v>
      </c>
      <c r="W133" s="2" t="str">
        <f t="shared" si="16"/>
        <v/>
      </c>
      <c r="X133" s="2">
        <f t="shared" si="17"/>
        <v>0</v>
      </c>
    </row>
    <row r="134" spans="2:24" ht="22.9" customHeight="1" x14ac:dyDescent="0.25">
      <c r="B134" s="2">
        <f t="shared" si="13"/>
        <v>0</v>
      </c>
      <c r="C134" s="2" t="str">
        <f t="shared" si="18"/>
        <v/>
      </c>
      <c r="D134" s="2">
        <v>113</v>
      </c>
      <c r="E134" s="2" t="str">
        <f>IF(ISNUMBER(SMALL(Order_Form!$D:$D,1+($D134))),(VLOOKUP(SMALL(Order_Form!$D:$D,1+($D134)),Order_Form!$C:$Q,3,FALSE)),"")</f>
        <v/>
      </c>
      <c r="F134" s="18" t="str">
        <f>IF(ISNUMBER(SMALL(Order_Form!$D:$D,1+($D134))),(VLOOKUP(SMALL(Order_Form!$D:$D,1+($D134)),Order_Form!$C:$Q,4,FALSE)),"")</f>
        <v/>
      </c>
      <c r="G134" s="18" t="str">
        <f>IF(ISNUMBER(SMALL(Order_Form!$D:$D,1+($D134))),(VLOOKUP(SMALL(Order_Form!$D:$D,1+($D134)),Order_Form!$C:$Q,5,FALSE)),"")</f>
        <v/>
      </c>
      <c r="H134" s="18" t="str">
        <f>IF(ISNUMBER(SMALL(Order_Form!$D:$D,1+($D134))),(VLOOKUP(SMALL(Order_Form!$D:$D,1+($D134)),Order_Form!$C:$Q,6,FALSE)),"")</f>
        <v/>
      </c>
      <c r="I134" s="15" t="str">
        <f>IF(ISNUMBER(SMALL(Order_Form!$D:$D,1+($D134))),(VLOOKUP(SMALL(Order_Form!$D:$D,1+($D134)),Order_Form!$C:$Q,7,FALSE)),"")</f>
        <v/>
      </c>
      <c r="J134" s="2"/>
      <c r="K134" s="2"/>
      <c r="L134" s="18" t="str">
        <f>IF(ISNUMBER(SMALL(Order_Form!$D:$D,1+($D134))),(VLOOKUP(SMALL(Order_Form!$D:$D,1+($D134)),Order_Form!$C:$Q,8,FALSE)),"")</f>
        <v/>
      </c>
      <c r="M134" s="18" t="str">
        <f>IF(ISNUMBER(SMALL(Order_Form!$D:$D,1+($D134))),(VLOOKUP(SMALL(Order_Form!$D:$D,1+($D134)),Order_Form!$C:$Q,9,FALSE)),"")</f>
        <v/>
      </c>
      <c r="N134" s="18" t="str">
        <f>IF(ISNUMBER(SMALL(Order_Form!$D:$D,1+($D134))),(VLOOKUP(SMALL(Order_Form!$D:$D,1+($D134)),Order_Form!$C:$Q,10,FALSE)),"")</f>
        <v/>
      </c>
      <c r="O134" s="18" t="str">
        <f>IF(ISNUMBER(SMALL(Order_Form!$D:$D,1+($D134))),(VLOOKUP(SMALL(Order_Form!$D:$D,1+($D134)),Order_Form!$C:$Q,11,FALSE)),"")</f>
        <v/>
      </c>
      <c r="P134" s="18" t="str">
        <f>IF(ISNUMBER(SMALL(Order_Form!$D:$D,1+($D134))),(VLOOKUP(SMALL(Order_Form!$D:$D,1+($D134)),Order_Form!$C:$Q,12,FALSE)),"")</f>
        <v/>
      </c>
      <c r="Q134" s="18" t="str">
        <f>IF(ISNUMBER(SMALL(Order_Form!$D:$D,1+($D134))),(VLOOKUP(SMALL(Order_Form!$D:$D,1+($D134)),Order_Form!$C:$Q,13,FALSE)),"")</f>
        <v/>
      </c>
      <c r="R134" s="18" t="str">
        <f>IF(ISNUMBER(SMALL(Order_Form!$D:$D,1+($D134))),(VLOOKUP(SMALL(Order_Form!$D:$D,1+($D134)),Order_Form!$C:$Q,14,FALSE)),"")</f>
        <v/>
      </c>
      <c r="S134" s="126" t="str">
        <f>IF(ISNUMBER(SMALL(Order_Form!$D:$D,1+($D134))),(VLOOKUP(SMALL(Order_Form!$D:$D,1+($D134)),Order_Form!$C:$Q,15,FALSE)),"")</f>
        <v/>
      </c>
      <c r="U134" s="2">
        <f t="shared" si="14"/>
        <v>0</v>
      </c>
      <c r="V134" s="2">
        <f t="shared" si="15"/>
        <v>0</v>
      </c>
      <c r="W134" s="2" t="str">
        <f t="shared" si="16"/>
        <v/>
      </c>
      <c r="X134" s="2">
        <f t="shared" si="17"/>
        <v>0</v>
      </c>
    </row>
    <row r="135" spans="2:24" ht="22.9" customHeight="1" x14ac:dyDescent="0.25">
      <c r="B135" s="2">
        <f t="shared" si="13"/>
        <v>0</v>
      </c>
      <c r="C135" s="2" t="str">
        <f t="shared" si="18"/>
        <v/>
      </c>
      <c r="D135" s="2">
        <v>114</v>
      </c>
      <c r="E135" s="2" t="str">
        <f>IF(ISNUMBER(SMALL(Order_Form!$D:$D,1+($D135))),(VLOOKUP(SMALL(Order_Form!$D:$D,1+($D135)),Order_Form!$C:$Q,3,FALSE)),"")</f>
        <v/>
      </c>
      <c r="F135" s="18" t="str">
        <f>IF(ISNUMBER(SMALL(Order_Form!$D:$D,1+($D135))),(VLOOKUP(SMALL(Order_Form!$D:$D,1+($D135)),Order_Form!$C:$Q,4,FALSE)),"")</f>
        <v/>
      </c>
      <c r="G135" s="18" t="str">
        <f>IF(ISNUMBER(SMALL(Order_Form!$D:$D,1+($D135))),(VLOOKUP(SMALL(Order_Form!$D:$D,1+($D135)),Order_Form!$C:$Q,5,FALSE)),"")</f>
        <v/>
      </c>
      <c r="H135" s="18" t="str">
        <f>IF(ISNUMBER(SMALL(Order_Form!$D:$D,1+($D135))),(VLOOKUP(SMALL(Order_Form!$D:$D,1+($D135)),Order_Form!$C:$Q,6,FALSE)),"")</f>
        <v/>
      </c>
      <c r="I135" s="15" t="str">
        <f>IF(ISNUMBER(SMALL(Order_Form!$D:$D,1+($D135))),(VLOOKUP(SMALL(Order_Form!$D:$D,1+($D135)),Order_Form!$C:$Q,7,FALSE)),"")</f>
        <v/>
      </c>
      <c r="J135" s="2"/>
      <c r="K135" s="2"/>
      <c r="L135" s="18" t="str">
        <f>IF(ISNUMBER(SMALL(Order_Form!$D:$D,1+($D135))),(VLOOKUP(SMALL(Order_Form!$D:$D,1+($D135)),Order_Form!$C:$Q,8,FALSE)),"")</f>
        <v/>
      </c>
      <c r="M135" s="18" t="str">
        <f>IF(ISNUMBER(SMALL(Order_Form!$D:$D,1+($D135))),(VLOOKUP(SMALL(Order_Form!$D:$D,1+($D135)),Order_Form!$C:$Q,9,FALSE)),"")</f>
        <v/>
      </c>
      <c r="N135" s="18" t="str">
        <f>IF(ISNUMBER(SMALL(Order_Form!$D:$D,1+($D135))),(VLOOKUP(SMALL(Order_Form!$D:$D,1+($D135)),Order_Form!$C:$Q,10,FALSE)),"")</f>
        <v/>
      </c>
      <c r="O135" s="18" t="str">
        <f>IF(ISNUMBER(SMALL(Order_Form!$D:$D,1+($D135))),(VLOOKUP(SMALL(Order_Form!$D:$D,1+($D135)),Order_Form!$C:$Q,11,FALSE)),"")</f>
        <v/>
      </c>
      <c r="P135" s="18" t="str">
        <f>IF(ISNUMBER(SMALL(Order_Form!$D:$D,1+($D135))),(VLOOKUP(SMALL(Order_Form!$D:$D,1+($D135)),Order_Form!$C:$Q,12,FALSE)),"")</f>
        <v/>
      </c>
      <c r="Q135" s="18" t="str">
        <f>IF(ISNUMBER(SMALL(Order_Form!$D:$D,1+($D135))),(VLOOKUP(SMALL(Order_Form!$D:$D,1+($D135)),Order_Form!$C:$Q,13,FALSE)),"")</f>
        <v/>
      </c>
      <c r="R135" s="18" t="str">
        <f>IF(ISNUMBER(SMALL(Order_Form!$D:$D,1+($D135))),(VLOOKUP(SMALL(Order_Form!$D:$D,1+($D135)),Order_Form!$C:$Q,14,FALSE)),"")</f>
        <v/>
      </c>
      <c r="S135" s="126" t="str">
        <f>IF(ISNUMBER(SMALL(Order_Form!$D:$D,1+($D135))),(VLOOKUP(SMALL(Order_Form!$D:$D,1+($D135)),Order_Form!$C:$Q,15,FALSE)),"")</f>
        <v/>
      </c>
      <c r="U135" s="2">
        <f t="shared" si="14"/>
        <v>0</v>
      </c>
      <c r="V135" s="2">
        <f t="shared" si="15"/>
        <v>0</v>
      </c>
      <c r="W135" s="2" t="str">
        <f t="shared" si="16"/>
        <v/>
      </c>
      <c r="X135" s="2">
        <f t="shared" si="17"/>
        <v>0</v>
      </c>
    </row>
    <row r="136" spans="2:24" ht="22.9" customHeight="1" x14ac:dyDescent="0.25">
      <c r="B136" s="2">
        <f t="shared" si="13"/>
        <v>0</v>
      </c>
      <c r="C136" s="2" t="str">
        <f t="shared" si="18"/>
        <v/>
      </c>
      <c r="D136" s="2">
        <v>115</v>
      </c>
      <c r="E136" s="2" t="str">
        <f>IF(ISNUMBER(SMALL(Order_Form!$D:$D,1+($D136))),(VLOOKUP(SMALL(Order_Form!$D:$D,1+($D136)),Order_Form!$C:$Q,3,FALSE)),"")</f>
        <v/>
      </c>
      <c r="F136" s="18" t="str">
        <f>IF(ISNUMBER(SMALL(Order_Form!$D:$D,1+($D136))),(VLOOKUP(SMALL(Order_Form!$D:$D,1+($D136)),Order_Form!$C:$Q,4,FALSE)),"")</f>
        <v/>
      </c>
      <c r="G136" s="18" t="str">
        <f>IF(ISNUMBER(SMALL(Order_Form!$D:$D,1+($D136))),(VLOOKUP(SMALL(Order_Form!$D:$D,1+($D136)),Order_Form!$C:$Q,5,FALSE)),"")</f>
        <v/>
      </c>
      <c r="H136" s="18" t="str">
        <f>IF(ISNUMBER(SMALL(Order_Form!$D:$D,1+($D136))),(VLOOKUP(SMALL(Order_Form!$D:$D,1+($D136)),Order_Form!$C:$Q,6,FALSE)),"")</f>
        <v/>
      </c>
      <c r="I136" s="15" t="str">
        <f>IF(ISNUMBER(SMALL(Order_Form!$D:$D,1+($D136))),(VLOOKUP(SMALL(Order_Form!$D:$D,1+($D136)),Order_Form!$C:$Q,7,FALSE)),"")</f>
        <v/>
      </c>
      <c r="J136" s="2"/>
      <c r="K136" s="2"/>
      <c r="L136" s="18" t="str">
        <f>IF(ISNUMBER(SMALL(Order_Form!$D:$D,1+($D136))),(VLOOKUP(SMALL(Order_Form!$D:$D,1+($D136)),Order_Form!$C:$Q,8,FALSE)),"")</f>
        <v/>
      </c>
      <c r="M136" s="18" t="str">
        <f>IF(ISNUMBER(SMALL(Order_Form!$D:$D,1+($D136))),(VLOOKUP(SMALL(Order_Form!$D:$D,1+($D136)),Order_Form!$C:$Q,9,FALSE)),"")</f>
        <v/>
      </c>
      <c r="N136" s="18" t="str">
        <f>IF(ISNUMBER(SMALL(Order_Form!$D:$D,1+($D136))),(VLOOKUP(SMALL(Order_Form!$D:$D,1+($D136)),Order_Form!$C:$Q,10,FALSE)),"")</f>
        <v/>
      </c>
      <c r="O136" s="18" t="str">
        <f>IF(ISNUMBER(SMALL(Order_Form!$D:$D,1+($D136))),(VLOOKUP(SMALL(Order_Form!$D:$D,1+($D136)),Order_Form!$C:$Q,11,FALSE)),"")</f>
        <v/>
      </c>
      <c r="P136" s="18" t="str">
        <f>IF(ISNUMBER(SMALL(Order_Form!$D:$D,1+($D136))),(VLOOKUP(SMALL(Order_Form!$D:$D,1+($D136)),Order_Form!$C:$Q,12,FALSE)),"")</f>
        <v/>
      </c>
      <c r="Q136" s="18" t="str">
        <f>IF(ISNUMBER(SMALL(Order_Form!$D:$D,1+($D136))),(VLOOKUP(SMALL(Order_Form!$D:$D,1+($D136)),Order_Form!$C:$Q,13,FALSE)),"")</f>
        <v/>
      </c>
      <c r="R136" s="18" t="str">
        <f>IF(ISNUMBER(SMALL(Order_Form!$D:$D,1+($D136))),(VLOOKUP(SMALL(Order_Form!$D:$D,1+($D136)),Order_Form!$C:$Q,14,FALSE)),"")</f>
        <v/>
      </c>
      <c r="S136" s="126" t="str">
        <f>IF(ISNUMBER(SMALL(Order_Form!$D:$D,1+($D136))),(VLOOKUP(SMALL(Order_Form!$D:$D,1+($D136)),Order_Form!$C:$Q,15,FALSE)),"")</f>
        <v/>
      </c>
      <c r="U136" s="2">
        <f t="shared" si="14"/>
        <v>0</v>
      </c>
      <c r="V136" s="2">
        <f t="shared" si="15"/>
        <v>0</v>
      </c>
      <c r="W136" s="2" t="str">
        <f t="shared" si="16"/>
        <v/>
      </c>
      <c r="X136" s="2">
        <f t="shared" si="17"/>
        <v>0</v>
      </c>
    </row>
    <row r="137" spans="2:24" ht="22.9" customHeight="1" x14ac:dyDescent="0.25">
      <c r="B137" s="2">
        <f t="shared" si="13"/>
        <v>0</v>
      </c>
      <c r="C137" s="2" t="str">
        <f t="shared" si="18"/>
        <v/>
      </c>
      <c r="D137" s="2">
        <v>116</v>
      </c>
      <c r="E137" s="2" t="str">
        <f>IF(ISNUMBER(SMALL(Order_Form!$D:$D,1+($D137))),(VLOOKUP(SMALL(Order_Form!$D:$D,1+($D137)),Order_Form!$C:$Q,3,FALSE)),"")</f>
        <v/>
      </c>
      <c r="F137" s="18" t="str">
        <f>IF(ISNUMBER(SMALL(Order_Form!$D:$D,1+($D137))),(VLOOKUP(SMALL(Order_Form!$D:$D,1+($D137)),Order_Form!$C:$Q,4,FALSE)),"")</f>
        <v/>
      </c>
      <c r="G137" s="18" t="str">
        <f>IF(ISNUMBER(SMALL(Order_Form!$D:$D,1+($D137))),(VLOOKUP(SMALL(Order_Form!$D:$D,1+($D137)),Order_Form!$C:$Q,5,FALSE)),"")</f>
        <v/>
      </c>
      <c r="H137" s="18" t="str">
        <f>IF(ISNUMBER(SMALL(Order_Form!$D:$D,1+($D137))),(VLOOKUP(SMALL(Order_Form!$D:$D,1+($D137)),Order_Form!$C:$Q,6,FALSE)),"")</f>
        <v/>
      </c>
      <c r="I137" s="15" t="str">
        <f>IF(ISNUMBER(SMALL(Order_Form!$D:$D,1+($D137))),(VLOOKUP(SMALL(Order_Form!$D:$D,1+($D137)),Order_Form!$C:$Q,7,FALSE)),"")</f>
        <v/>
      </c>
      <c r="J137" s="2"/>
      <c r="K137" s="2"/>
      <c r="L137" s="18" t="str">
        <f>IF(ISNUMBER(SMALL(Order_Form!$D:$D,1+($D137))),(VLOOKUP(SMALL(Order_Form!$D:$D,1+($D137)),Order_Form!$C:$Q,8,FALSE)),"")</f>
        <v/>
      </c>
      <c r="M137" s="18" t="str">
        <f>IF(ISNUMBER(SMALL(Order_Form!$D:$D,1+($D137))),(VLOOKUP(SMALL(Order_Form!$D:$D,1+($D137)),Order_Form!$C:$Q,9,FALSE)),"")</f>
        <v/>
      </c>
      <c r="N137" s="18" t="str">
        <f>IF(ISNUMBER(SMALL(Order_Form!$D:$D,1+($D137))),(VLOOKUP(SMALL(Order_Form!$D:$D,1+($D137)),Order_Form!$C:$Q,10,FALSE)),"")</f>
        <v/>
      </c>
      <c r="O137" s="18" t="str">
        <f>IF(ISNUMBER(SMALL(Order_Form!$D:$D,1+($D137))),(VLOOKUP(SMALL(Order_Form!$D:$D,1+($D137)),Order_Form!$C:$Q,11,FALSE)),"")</f>
        <v/>
      </c>
      <c r="P137" s="18" t="str">
        <f>IF(ISNUMBER(SMALL(Order_Form!$D:$D,1+($D137))),(VLOOKUP(SMALL(Order_Form!$D:$D,1+($D137)),Order_Form!$C:$Q,12,FALSE)),"")</f>
        <v/>
      </c>
      <c r="Q137" s="18" t="str">
        <f>IF(ISNUMBER(SMALL(Order_Form!$D:$D,1+($D137))),(VLOOKUP(SMALL(Order_Form!$D:$D,1+($D137)),Order_Form!$C:$Q,13,FALSE)),"")</f>
        <v/>
      </c>
      <c r="R137" s="18" t="str">
        <f>IF(ISNUMBER(SMALL(Order_Form!$D:$D,1+($D137))),(VLOOKUP(SMALL(Order_Form!$D:$D,1+($D137)),Order_Form!$C:$Q,14,FALSE)),"")</f>
        <v/>
      </c>
      <c r="S137" s="126" t="str">
        <f>IF(ISNUMBER(SMALL(Order_Form!$D:$D,1+($D137))),(VLOOKUP(SMALL(Order_Form!$D:$D,1+($D137)),Order_Form!$C:$Q,15,FALSE)),"")</f>
        <v/>
      </c>
      <c r="U137" s="2">
        <f t="shared" si="14"/>
        <v>0</v>
      </c>
      <c r="V137" s="2">
        <f t="shared" si="15"/>
        <v>0</v>
      </c>
      <c r="W137" s="2" t="str">
        <f t="shared" si="16"/>
        <v/>
      </c>
      <c r="X137" s="2">
        <f t="shared" si="17"/>
        <v>0</v>
      </c>
    </row>
    <row r="138" spans="2:24" ht="22.9" customHeight="1" x14ac:dyDescent="0.25">
      <c r="B138" s="2">
        <f t="shared" si="13"/>
        <v>0</v>
      </c>
      <c r="C138" s="2" t="str">
        <f t="shared" si="18"/>
        <v/>
      </c>
      <c r="D138" s="2">
        <v>117</v>
      </c>
      <c r="E138" s="2" t="str">
        <f>IF(ISNUMBER(SMALL(Order_Form!$D:$D,1+($D138))),(VLOOKUP(SMALL(Order_Form!$D:$D,1+($D138)),Order_Form!$C:$Q,3,FALSE)),"")</f>
        <v/>
      </c>
      <c r="F138" s="18" t="str">
        <f>IF(ISNUMBER(SMALL(Order_Form!$D:$D,1+($D138))),(VLOOKUP(SMALL(Order_Form!$D:$D,1+($D138)),Order_Form!$C:$Q,4,FALSE)),"")</f>
        <v/>
      </c>
      <c r="G138" s="18" t="str">
        <f>IF(ISNUMBER(SMALL(Order_Form!$D:$D,1+($D138))),(VLOOKUP(SMALL(Order_Form!$D:$D,1+($D138)),Order_Form!$C:$Q,5,FALSE)),"")</f>
        <v/>
      </c>
      <c r="H138" s="18" t="str">
        <f>IF(ISNUMBER(SMALL(Order_Form!$D:$D,1+($D138))),(VLOOKUP(SMALL(Order_Form!$D:$D,1+($D138)),Order_Form!$C:$Q,6,FALSE)),"")</f>
        <v/>
      </c>
      <c r="I138" s="15" t="str">
        <f>IF(ISNUMBER(SMALL(Order_Form!$D:$D,1+($D138))),(VLOOKUP(SMALL(Order_Form!$D:$D,1+($D138)),Order_Form!$C:$Q,7,FALSE)),"")</f>
        <v/>
      </c>
      <c r="J138" s="2"/>
      <c r="K138" s="2"/>
      <c r="L138" s="18" t="str">
        <f>IF(ISNUMBER(SMALL(Order_Form!$D:$D,1+($D138))),(VLOOKUP(SMALL(Order_Form!$D:$D,1+($D138)),Order_Form!$C:$Q,8,FALSE)),"")</f>
        <v/>
      </c>
      <c r="M138" s="18" t="str">
        <f>IF(ISNUMBER(SMALL(Order_Form!$D:$D,1+($D138))),(VLOOKUP(SMALL(Order_Form!$D:$D,1+($D138)),Order_Form!$C:$Q,9,FALSE)),"")</f>
        <v/>
      </c>
      <c r="N138" s="18" t="str">
        <f>IF(ISNUMBER(SMALL(Order_Form!$D:$D,1+($D138))),(VLOOKUP(SMALL(Order_Form!$D:$D,1+($D138)),Order_Form!$C:$Q,10,FALSE)),"")</f>
        <v/>
      </c>
      <c r="O138" s="18" t="str">
        <f>IF(ISNUMBER(SMALL(Order_Form!$D:$D,1+($D138))),(VLOOKUP(SMALL(Order_Form!$D:$D,1+($D138)),Order_Form!$C:$Q,11,FALSE)),"")</f>
        <v/>
      </c>
      <c r="P138" s="18" t="str">
        <f>IF(ISNUMBER(SMALL(Order_Form!$D:$D,1+($D138))),(VLOOKUP(SMALL(Order_Form!$D:$D,1+($D138)),Order_Form!$C:$Q,12,FALSE)),"")</f>
        <v/>
      </c>
      <c r="Q138" s="18" t="str">
        <f>IF(ISNUMBER(SMALL(Order_Form!$D:$D,1+($D138))),(VLOOKUP(SMALL(Order_Form!$D:$D,1+($D138)),Order_Form!$C:$Q,13,FALSE)),"")</f>
        <v/>
      </c>
      <c r="R138" s="18" t="str">
        <f>IF(ISNUMBER(SMALL(Order_Form!$D:$D,1+($D138))),(VLOOKUP(SMALL(Order_Form!$D:$D,1+($D138)),Order_Form!$C:$Q,14,FALSE)),"")</f>
        <v/>
      </c>
      <c r="S138" s="126" t="str">
        <f>IF(ISNUMBER(SMALL(Order_Form!$D:$D,1+($D138))),(VLOOKUP(SMALL(Order_Form!$D:$D,1+($D138)),Order_Form!$C:$Q,15,FALSE)),"")</f>
        <v/>
      </c>
      <c r="U138" s="2">
        <f t="shared" si="14"/>
        <v>0</v>
      </c>
      <c r="V138" s="2">
        <f t="shared" si="15"/>
        <v>0</v>
      </c>
      <c r="W138" s="2" t="str">
        <f t="shared" si="16"/>
        <v/>
      </c>
      <c r="X138" s="2">
        <f t="shared" si="17"/>
        <v>0</v>
      </c>
    </row>
    <row r="139" spans="2:24" ht="22.9" customHeight="1" x14ac:dyDescent="0.25">
      <c r="B139" s="2">
        <f t="shared" si="13"/>
        <v>0</v>
      </c>
      <c r="C139" s="2" t="str">
        <f t="shared" si="18"/>
        <v/>
      </c>
      <c r="D139" s="2">
        <v>118</v>
      </c>
      <c r="E139" s="2" t="str">
        <f>IF(ISNUMBER(SMALL(Order_Form!$D:$D,1+($D139))),(VLOOKUP(SMALL(Order_Form!$D:$D,1+($D139)),Order_Form!$C:$Q,3,FALSE)),"")</f>
        <v/>
      </c>
      <c r="F139" s="18" t="str">
        <f>IF(ISNUMBER(SMALL(Order_Form!$D:$D,1+($D139))),(VLOOKUP(SMALL(Order_Form!$D:$D,1+($D139)),Order_Form!$C:$Q,4,FALSE)),"")</f>
        <v/>
      </c>
      <c r="G139" s="18" t="str">
        <f>IF(ISNUMBER(SMALL(Order_Form!$D:$D,1+($D139))),(VLOOKUP(SMALL(Order_Form!$D:$D,1+($D139)),Order_Form!$C:$Q,5,FALSE)),"")</f>
        <v/>
      </c>
      <c r="H139" s="18" t="str">
        <f>IF(ISNUMBER(SMALL(Order_Form!$D:$D,1+($D139))),(VLOOKUP(SMALL(Order_Form!$D:$D,1+($D139)),Order_Form!$C:$Q,6,FALSE)),"")</f>
        <v/>
      </c>
      <c r="I139" s="15" t="str">
        <f>IF(ISNUMBER(SMALL(Order_Form!$D:$D,1+($D139))),(VLOOKUP(SMALL(Order_Form!$D:$D,1+($D139)),Order_Form!$C:$Q,7,FALSE)),"")</f>
        <v/>
      </c>
      <c r="J139" s="2"/>
      <c r="K139" s="2"/>
      <c r="L139" s="18" t="str">
        <f>IF(ISNUMBER(SMALL(Order_Form!$D:$D,1+($D139))),(VLOOKUP(SMALL(Order_Form!$D:$D,1+($D139)),Order_Form!$C:$Q,8,FALSE)),"")</f>
        <v/>
      </c>
      <c r="M139" s="18" t="str">
        <f>IF(ISNUMBER(SMALL(Order_Form!$D:$D,1+($D139))),(VLOOKUP(SMALL(Order_Form!$D:$D,1+($D139)),Order_Form!$C:$Q,9,FALSE)),"")</f>
        <v/>
      </c>
      <c r="N139" s="18" t="str">
        <f>IF(ISNUMBER(SMALL(Order_Form!$D:$D,1+($D139))),(VLOOKUP(SMALL(Order_Form!$D:$D,1+($D139)),Order_Form!$C:$Q,10,FALSE)),"")</f>
        <v/>
      </c>
      <c r="O139" s="18" t="str">
        <f>IF(ISNUMBER(SMALL(Order_Form!$D:$D,1+($D139))),(VLOOKUP(SMALL(Order_Form!$D:$D,1+($D139)),Order_Form!$C:$Q,11,FALSE)),"")</f>
        <v/>
      </c>
      <c r="P139" s="18" t="str">
        <f>IF(ISNUMBER(SMALL(Order_Form!$D:$D,1+($D139))),(VLOOKUP(SMALL(Order_Form!$D:$D,1+($D139)),Order_Form!$C:$Q,12,FALSE)),"")</f>
        <v/>
      </c>
      <c r="Q139" s="18" t="str">
        <f>IF(ISNUMBER(SMALL(Order_Form!$D:$D,1+($D139))),(VLOOKUP(SMALL(Order_Form!$D:$D,1+($D139)),Order_Form!$C:$Q,13,FALSE)),"")</f>
        <v/>
      </c>
      <c r="R139" s="18" t="str">
        <f>IF(ISNUMBER(SMALL(Order_Form!$D:$D,1+($D139))),(VLOOKUP(SMALL(Order_Form!$D:$D,1+($D139)),Order_Form!$C:$Q,14,FALSE)),"")</f>
        <v/>
      </c>
      <c r="S139" s="126" t="str">
        <f>IF(ISNUMBER(SMALL(Order_Form!$D:$D,1+($D139))),(VLOOKUP(SMALL(Order_Form!$D:$D,1+($D139)),Order_Form!$C:$Q,15,FALSE)),"")</f>
        <v/>
      </c>
      <c r="U139" s="2">
        <f t="shared" si="14"/>
        <v>0</v>
      </c>
      <c r="V139" s="2">
        <f t="shared" si="15"/>
        <v>0</v>
      </c>
      <c r="W139" s="2" t="str">
        <f t="shared" si="16"/>
        <v/>
      </c>
      <c r="X139" s="2">
        <f t="shared" si="17"/>
        <v>0</v>
      </c>
    </row>
    <row r="140" spans="2:24" ht="22.9" customHeight="1" x14ac:dyDescent="0.25">
      <c r="B140" s="2">
        <f t="shared" si="13"/>
        <v>0</v>
      </c>
      <c r="C140" s="2" t="str">
        <f t="shared" si="18"/>
        <v/>
      </c>
      <c r="D140" s="2">
        <v>119</v>
      </c>
      <c r="E140" s="2" t="str">
        <f>IF(ISNUMBER(SMALL(Order_Form!$D:$D,1+($D140))),(VLOOKUP(SMALL(Order_Form!$D:$D,1+($D140)),Order_Form!$C:$Q,3,FALSE)),"")</f>
        <v/>
      </c>
      <c r="F140" s="18" t="str">
        <f>IF(ISNUMBER(SMALL(Order_Form!$D:$D,1+($D140))),(VLOOKUP(SMALL(Order_Form!$D:$D,1+($D140)),Order_Form!$C:$Q,4,FALSE)),"")</f>
        <v/>
      </c>
      <c r="G140" s="18" t="str">
        <f>IF(ISNUMBER(SMALL(Order_Form!$D:$D,1+($D140))),(VLOOKUP(SMALL(Order_Form!$D:$D,1+($D140)),Order_Form!$C:$Q,5,FALSE)),"")</f>
        <v/>
      </c>
      <c r="H140" s="18" t="str">
        <f>IF(ISNUMBER(SMALL(Order_Form!$D:$D,1+($D140))),(VLOOKUP(SMALL(Order_Form!$D:$D,1+($D140)),Order_Form!$C:$Q,6,FALSE)),"")</f>
        <v/>
      </c>
      <c r="I140" s="15" t="str">
        <f>IF(ISNUMBER(SMALL(Order_Form!$D:$D,1+($D140))),(VLOOKUP(SMALL(Order_Form!$D:$D,1+($D140)),Order_Form!$C:$Q,7,FALSE)),"")</f>
        <v/>
      </c>
      <c r="J140" s="2"/>
      <c r="K140" s="2"/>
      <c r="L140" s="18" t="str">
        <f>IF(ISNUMBER(SMALL(Order_Form!$D:$D,1+($D140))),(VLOOKUP(SMALL(Order_Form!$D:$D,1+($D140)),Order_Form!$C:$Q,8,FALSE)),"")</f>
        <v/>
      </c>
      <c r="M140" s="18" t="str">
        <f>IF(ISNUMBER(SMALL(Order_Form!$D:$D,1+($D140))),(VLOOKUP(SMALL(Order_Form!$D:$D,1+($D140)),Order_Form!$C:$Q,9,FALSE)),"")</f>
        <v/>
      </c>
      <c r="N140" s="18" t="str">
        <f>IF(ISNUMBER(SMALL(Order_Form!$D:$D,1+($D140))),(VLOOKUP(SMALL(Order_Form!$D:$D,1+($D140)),Order_Form!$C:$Q,10,FALSE)),"")</f>
        <v/>
      </c>
      <c r="O140" s="18" t="str">
        <f>IF(ISNUMBER(SMALL(Order_Form!$D:$D,1+($D140))),(VLOOKUP(SMALL(Order_Form!$D:$D,1+($D140)),Order_Form!$C:$Q,11,FALSE)),"")</f>
        <v/>
      </c>
      <c r="P140" s="18" t="str">
        <f>IF(ISNUMBER(SMALL(Order_Form!$D:$D,1+($D140))),(VLOOKUP(SMALL(Order_Form!$D:$D,1+($D140)),Order_Form!$C:$Q,12,FALSE)),"")</f>
        <v/>
      </c>
      <c r="Q140" s="18" t="str">
        <f>IF(ISNUMBER(SMALL(Order_Form!$D:$D,1+($D140))),(VLOOKUP(SMALL(Order_Form!$D:$D,1+($D140)),Order_Form!$C:$Q,13,FALSE)),"")</f>
        <v/>
      </c>
      <c r="R140" s="18" t="str">
        <f>IF(ISNUMBER(SMALL(Order_Form!$D:$D,1+($D140))),(VLOOKUP(SMALL(Order_Form!$D:$D,1+($D140)),Order_Form!$C:$Q,14,FALSE)),"")</f>
        <v/>
      </c>
      <c r="S140" s="126" t="str">
        <f>IF(ISNUMBER(SMALL(Order_Form!$D:$D,1+($D140))),(VLOOKUP(SMALL(Order_Form!$D:$D,1+($D140)),Order_Form!$C:$Q,15,FALSE)),"")</f>
        <v/>
      </c>
      <c r="U140" s="2">
        <f t="shared" si="14"/>
        <v>0</v>
      </c>
      <c r="V140" s="2">
        <f t="shared" si="15"/>
        <v>0</v>
      </c>
      <c r="W140" s="2" t="str">
        <f t="shared" si="16"/>
        <v/>
      </c>
      <c r="X140" s="2">
        <f t="shared" si="17"/>
        <v>0</v>
      </c>
    </row>
    <row r="141" spans="2:24" ht="22.9" customHeight="1" x14ac:dyDescent="0.25">
      <c r="B141" s="2">
        <f t="shared" si="13"/>
        <v>0</v>
      </c>
      <c r="C141" s="2" t="str">
        <f t="shared" si="18"/>
        <v/>
      </c>
      <c r="D141" s="2">
        <v>120</v>
      </c>
      <c r="E141" s="2" t="str">
        <f>IF(ISNUMBER(SMALL(Order_Form!$D:$D,1+($D141))),(VLOOKUP(SMALL(Order_Form!$D:$D,1+($D141)),Order_Form!$C:$Q,3,FALSE)),"")</f>
        <v/>
      </c>
      <c r="F141" s="18" t="str">
        <f>IF(ISNUMBER(SMALL(Order_Form!$D:$D,1+($D141))),(VLOOKUP(SMALL(Order_Form!$D:$D,1+($D141)),Order_Form!$C:$Q,4,FALSE)),"")</f>
        <v/>
      </c>
      <c r="G141" s="18" t="str">
        <f>IF(ISNUMBER(SMALL(Order_Form!$D:$D,1+($D141))),(VLOOKUP(SMALL(Order_Form!$D:$D,1+($D141)),Order_Form!$C:$Q,5,FALSE)),"")</f>
        <v/>
      </c>
      <c r="H141" s="18" t="str">
        <f>IF(ISNUMBER(SMALL(Order_Form!$D:$D,1+($D141))),(VLOOKUP(SMALL(Order_Form!$D:$D,1+($D141)),Order_Form!$C:$Q,6,FALSE)),"")</f>
        <v/>
      </c>
      <c r="I141" s="15" t="str">
        <f>IF(ISNUMBER(SMALL(Order_Form!$D:$D,1+($D141))),(VLOOKUP(SMALL(Order_Form!$D:$D,1+($D141)),Order_Form!$C:$Q,7,FALSE)),"")</f>
        <v/>
      </c>
      <c r="J141" s="2"/>
      <c r="K141" s="2"/>
      <c r="L141" s="18" t="str">
        <f>IF(ISNUMBER(SMALL(Order_Form!$D:$D,1+($D141))),(VLOOKUP(SMALL(Order_Form!$D:$D,1+($D141)),Order_Form!$C:$Q,8,FALSE)),"")</f>
        <v/>
      </c>
      <c r="M141" s="18" t="str">
        <f>IF(ISNUMBER(SMALL(Order_Form!$D:$D,1+($D141))),(VLOOKUP(SMALL(Order_Form!$D:$D,1+($D141)),Order_Form!$C:$Q,9,FALSE)),"")</f>
        <v/>
      </c>
      <c r="N141" s="18" t="str">
        <f>IF(ISNUMBER(SMALL(Order_Form!$D:$D,1+($D141))),(VLOOKUP(SMALL(Order_Form!$D:$D,1+($D141)),Order_Form!$C:$Q,10,FALSE)),"")</f>
        <v/>
      </c>
      <c r="O141" s="18" t="str">
        <f>IF(ISNUMBER(SMALL(Order_Form!$D:$D,1+($D141))),(VLOOKUP(SMALL(Order_Form!$D:$D,1+($D141)),Order_Form!$C:$Q,11,FALSE)),"")</f>
        <v/>
      </c>
      <c r="P141" s="18" t="str">
        <f>IF(ISNUMBER(SMALL(Order_Form!$D:$D,1+($D141))),(VLOOKUP(SMALL(Order_Form!$D:$D,1+($D141)),Order_Form!$C:$Q,12,FALSE)),"")</f>
        <v/>
      </c>
      <c r="Q141" s="18" t="str">
        <f>IF(ISNUMBER(SMALL(Order_Form!$D:$D,1+($D141))),(VLOOKUP(SMALL(Order_Form!$D:$D,1+($D141)),Order_Form!$C:$Q,13,FALSE)),"")</f>
        <v/>
      </c>
      <c r="R141" s="18" t="str">
        <f>IF(ISNUMBER(SMALL(Order_Form!$D:$D,1+($D141))),(VLOOKUP(SMALL(Order_Form!$D:$D,1+($D141)),Order_Form!$C:$Q,14,FALSE)),"")</f>
        <v/>
      </c>
      <c r="S141" s="126" t="str">
        <f>IF(ISNUMBER(SMALL(Order_Form!$D:$D,1+($D141))),(VLOOKUP(SMALL(Order_Form!$D:$D,1+($D141)),Order_Form!$C:$Q,15,FALSE)),"")</f>
        <v/>
      </c>
      <c r="U141" s="2">
        <f t="shared" si="14"/>
        <v>0</v>
      </c>
      <c r="V141" s="2">
        <f t="shared" si="15"/>
        <v>0</v>
      </c>
      <c r="W141" s="2" t="str">
        <f t="shared" si="16"/>
        <v/>
      </c>
      <c r="X141" s="2">
        <f t="shared" si="17"/>
        <v>0</v>
      </c>
    </row>
    <row r="142" spans="2:24" ht="22.9" customHeight="1" x14ac:dyDescent="0.25">
      <c r="B142" s="2">
        <f t="shared" si="13"/>
        <v>0</v>
      </c>
      <c r="C142" s="2" t="str">
        <f t="shared" si="18"/>
        <v/>
      </c>
      <c r="D142" s="2">
        <v>121</v>
      </c>
      <c r="E142" s="2" t="str">
        <f>IF(ISNUMBER(SMALL(Order_Form!$D:$D,1+($D142))),(VLOOKUP(SMALL(Order_Form!$D:$D,1+($D142)),Order_Form!$C:$Q,3,FALSE)),"")</f>
        <v/>
      </c>
      <c r="F142" s="18" t="str">
        <f>IF(ISNUMBER(SMALL(Order_Form!$D:$D,1+($D142))),(VLOOKUP(SMALL(Order_Form!$D:$D,1+($D142)),Order_Form!$C:$Q,4,FALSE)),"")</f>
        <v/>
      </c>
      <c r="G142" s="18" t="str">
        <f>IF(ISNUMBER(SMALL(Order_Form!$D:$D,1+($D142))),(VLOOKUP(SMALL(Order_Form!$D:$D,1+($D142)),Order_Form!$C:$Q,5,FALSE)),"")</f>
        <v/>
      </c>
      <c r="H142" s="18" t="str">
        <f>IF(ISNUMBER(SMALL(Order_Form!$D:$D,1+($D142))),(VLOOKUP(SMALL(Order_Form!$D:$D,1+($D142)),Order_Form!$C:$Q,6,FALSE)),"")</f>
        <v/>
      </c>
      <c r="I142" s="15" t="str">
        <f>IF(ISNUMBER(SMALL(Order_Form!$D:$D,1+($D142))),(VLOOKUP(SMALL(Order_Form!$D:$D,1+($D142)),Order_Form!$C:$Q,7,FALSE)),"")</f>
        <v/>
      </c>
      <c r="J142" s="2"/>
      <c r="K142" s="2"/>
      <c r="L142" s="18" t="str">
        <f>IF(ISNUMBER(SMALL(Order_Form!$D:$D,1+($D142))),(VLOOKUP(SMALL(Order_Form!$D:$D,1+($D142)),Order_Form!$C:$Q,8,FALSE)),"")</f>
        <v/>
      </c>
      <c r="M142" s="18" t="str">
        <f>IF(ISNUMBER(SMALL(Order_Form!$D:$D,1+($D142))),(VLOOKUP(SMALL(Order_Form!$D:$D,1+($D142)),Order_Form!$C:$Q,9,FALSE)),"")</f>
        <v/>
      </c>
      <c r="N142" s="18" t="str">
        <f>IF(ISNUMBER(SMALL(Order_Form!$D:$D,1+($D142))),(VLOOKUP(SMALL(Order_Form!$D:$D,1+($D142)),Order_Form!$C:$Q,10,FALSE)),"")</f>
        <v/>
      </c>
      <c r="O142" s="18" t="str">
        <f>IF(ISNUMBER(SMALL(Order_Form!$D:$D,1+($D142))),(VLOOKUP(SMALL(Order_Form!$D:$D,1+($D142)),Order_Form!$C:$Q,11,FALSE)),"")</f>
        <v/>
      </c>
      <c r="P142" s="18" t="str">
        <f>IF(ISNUMBER(SMALL(Order_Form!$D:$D,1+($D142))),(VLOOKUP(SMALL(Order_Form!$D:$D,1+($D142)),Order_Form!$C:$Q,12,FALSE)),"")</f>
        <v/>
      </c>
      <c r="Q142" s="18" t="str">
        <f>IF(ISNUMBER(SMALL(Order_Form!$D:$D,1+($D142))),(VLOOKUP(SMALL(Order_Form!$D:$D,1+($D142)),Order_Form!$C:$Q,13,FALSE)),"")</f>
        <v/>
      </c>
      <c r="R142" s="18" t="str">
        <f>IF(ISNUMBER(SMALL(Order_Form!$D:$D,1+($D142))),(VLOOKUP(SMALL(Order_Form!$D:$D,1+($D142)),Order_Form!$C:$Q,14,FALSE)),"")</f>
        <v/>
      </c>
      <c r="S142" s="126" t="str">
        <f>IF(ISNUMBER(SMALL(Order_Form!$D:$D,1+($D142))),(VLOOKUP(SMALL(Order_Form!$D:$D,1+($D142)),Order_Form!$C:$Q,15,FALSE)),"")</f>
        <v/>
      </c>
      <c r="U142" s="2">
        <f t="shared" si="14"/>
        <v>0</v>
      </c>
      <c r="V142" s="2">
        <f t="shared" si="15"/>
        <v>0</v>
      </c>
      <c r="W142" s="2" t="str">
        <f t="shared" si="16"/>
        <v/>
      </c>
      <c r="X142" s="2">
        <f t="shared" si="17"/>
        <v>0</v>
      </c>
    </row>
    <row r="143" spans="2:24" ht="22.9" customHeight="1" x14ac:dyDescent="0.25">
      <c r="B143" s="2">
        <f t="shared" si="13"/>
        <v>0</v>
      </c>
      <c r="C143" s="2" t="str">
        <f t="shared" si="18"/>
        <v/>
      </c>
      <c r="D143" s="2">
        <v>122</v>
      </c>
      <c r="E143" s="2" t="str">
        <f>IF(ISNUMBER(SMALL(Order_Form!$D:$D,1+($D143))),(VLOOKUP(SMALL(Order_Form!$D:$D,1+($D143)),Order_Form!$C:$Q,3,FALSE)),"")</f>
        <v/>
      </c>
      <c r="F143" s="18" t="str">
        <f>IF(ISNUMBER(SMALL(Order_Form!$D:$D,1+($D143))),(VLOOKUP(SMALL(Order_Form!$D:$D,1+($D143)),Order_Form!$C:$Q,4,FALSE)),"")</f>
        <v/>
      </c>
      <c r="G143" s="18" t="str">
        <f>IF(ISNUMBER(SMALL(Order_Form!$D:$D,1+($D143))),(VLOOKUP(SMALL(Order_Form!$D:$D,1+($D143)),Order_Form!$C:$Q,5,FALSE)),"")</f>
        <v/>
      </c>
      <c r="H143" s="18" t="str">
        <f>IF(ISNUMBER(SMALL(Order_Form!$D:$D,1+($D143))),(VLOOKUP(SMALL(Order_Form!$D:$D,1+($D143)),Order_Form!$C:$Q,6,FALSE)),"")</f>
        <v/>
      </c>
      <c r="I143" s="15" t="str">
        <f>IF(ISNUMBER(SMALL(Order_Form!$D:$D,1+($D143))),(VLOOKUP(SMALL(Order_Form!$D:$D,1+($D143)),Order_Form!$C:$Q,7,FALSE)),"")</f>
        <v/>
      </c>
      <c r="J143" s="2"/>
      <c r="K143" s="2"/>
      <c r="L143" s="18" t="str">
        <f>IF(ISNUMBER(SMALL(Order_Form!$D:$D,1+($D143))),(VLOOKUP(SMALL(Order_Form!$D:$D,1+($D143)),Order_Form!$C:$Q,8,FALSE)),"")</f>
        <v/>
      </c>
      <c r="M143" s="18" t="str">
        <f>IF(ISNUMBER(SMALL(Order_Form!$D:$D,1+($D143))),(VLOOKUP(SMALL(Order_Form!$D:$D,1+($D143)),Order_Form!$C:$Q,9,FALSE)),"")</f>
        <v/>
      </c>
      <c r="N143" s="18" t="str">
        <f>IF(ISNUMBER(SMALL(Order_Form!$D:$D,1+($D143))),(VLOOKUP(SMALL(Order_Form!$D:$D,1+($D143)),Order_Form!$C:$Q,10,FALSE)),"")</f>
        <v/>
      </c>
      <c r="O143" s="18" t="str">
        <f>IF(ISNUMBER(SMALL(Order_Form!$D:$D,1+($D143))),(VLOOKUP(SMALL(Order_Form!$D:$D,1+($D143)),Order_Form!$C:$Q,11,FALSE)),"")</f>
        <v/>
      </c>
      <c r="P143" s="18" t="str">
        <f>IF(ISNUMBER(SMALL(Order_Form!$D:$D,1+($D143))),(VLOOKUP(SMALL(Order_Form!$D:$D,1+($D143)),Order_Form!$C:$Q,12,FALSE)),"")</f>
        <v/>
      </c>
      <c r="Q143" s="18" t="str">
        <f>IF(ISNUMBER(SMALL(Order_Form!$D:$D,1+($D143))),(VLOOKUP(SMALL(Order_Form!$D:$D,1+($D143)),Order_Form!$C:$Q,13,FALSE)),"")</f>
        <v/>
      </c>
      <c r="R143" s="18" t="str">
        <f>IF(ISNUMBER(SMALL(Order_Form!$D:$D,1+($D143))),(VLOOKUP(SMALL(Order_Form!$D:$D,1+($D143)),Order_Form!$C:$Q,14,FALSE)),"")</f>
        <v/>
      </c>
      <c r="S143" s="126" t="str">
        <f>IF(ISNUMBER(SMALL(Order_Form!$D:$D,1+($D143))),(VLOOKUP(SMALL(Order_Form!$D:$D,1+($D143)),Order_Form!$C:$Q,15,FALSE)),"")</f>
        <v/>
      </c>
      <c r="U143" s="2">
        <f t="shared" si="14"/>
        <v>0</v>
      </c>
      <c r="V143" s="2">
        <f t="shared" si="15"/>
        <v>0</v>
      </c>
      <c r="W143" s="2" t="str">
        <f t="shared" si="16"/>
        <v/>
      </c>
      <c r="X143" s="2">
        <f t="shared" si="17"/>
        <v>0</v>
      </c>
    </row>
    <row r="144" spans="2:24" ht="22.9" customHeight="1" x14ac:dyDescent="0.25">
      <c r="B144" s="2">
        <f t="shared" si="13"/>
        <v>0</v>
      </c>
      <c r="C144" s="2" t="str">
        <f t="shared" si="18"/>
        <v/>
      </c>
      <c r="D144" s="2">
        <v>123</v>
      </c>
      <c r="E144" s="2" t="str">
        <f>IF(ISNUMBER(SMALL(Order_Form!$D:$D,1+($D144))),(VLOOKUP(SMALL(Order_Form!$D:$D,1+($D144)),Order_Form!$C:$Q,3,FALSE)),"")</f>
        <v/>
      </c>
      <c r="F144" s="18" t="str">
        <f>IF(ISNUMBER(SMALL(Order_Form!$D:$D,1+($D144))),(VLOOKUP(SMALL(Order_Form!$D:$D,1+($D144)),Order_Form!$C:$Q,4,FALSE)),"")</f>
        <v/>
      </c>
      <c r="G144" s="18" t="str">
        <f>IF(ISNUMBER(SMALL(Order_Form!$D:$D,1+($D144))),(VLOOKUP(SMALL(Order_Form!$D:$D,1+($D144)),Order_Form!$C:$Q,5,FALSE)),"")</f>
        <v/>
      </c>
      <c r="H144" s="18" t="str">
        <f>IF(ISNUMBER(SMALL(Order_Form!$D:$D,1+($D144))),(VLOOKUP(SMALL(Order_Form!$D:$D,1+($D144)),Order_Form!$C:$Q,6,FALSE)),"")</f>
        <v/>
      </c>
      <c r="I144" s="15" t="str">
        <f>IF(ISNUMBER(SMALL(Order_Form!$D:$D,1+($D144))),(VLOOKUP(SMALL(Order_Form!$D:$D,1+($D144)),Order_Form!$C:$Q,7,FALSE)),"")</f>
        <v/>
      </c>
      <c r="J144" s="2"/>
      <c r="K144" s="2"/>
      <c r="L144" s="18" t="str">
        <f>IF(ISNUMBER(SMALL(Order_Form!$D:$D,1+($D144))),(VLOOKUP(SMALL(Order_Form!$D:$D,1+($D144)),Order_Form!$C:$Q,8,FALSE)),"")</f>
        <v/>
      </c>
      <c r="M144" s="18" t="str">
        <f>IF(ISNUMBER(SMALL(Order_Form!$D:$D,1+($D144))),(VLOOKUP(SMALL(Order_Form!$D:$D,1+($D144)),Order_Form!$C:$Q,9,FALSE)),"")</f>
        <v/>
      </c>
      <c r="N144" s="18" t="str">
        <f>IF(ISNUMBER(SMALL(Order_Form!$D:$D,1+($D144))),(VLOOKUP(SMALL(Order_Form!$D:$D,1+($D144)),Order_Form!$C:$Q,10,FALSE)),"")</f>
        <v/>
      </c>
      <c r="O144" s="18" t="str">
        <f>IF(ISNUMBER(SMALL(Order_Form!$D:$D,1+($D144))),(VLOOKUP(SMALL(Order_Form!$D:$D,1+($D144)),Order_Form!$C:$Q,11,FALSE)),"")</f>
        <v/>
      </c>
      <c r="P144" s="18" t="str">
        <f>IF(ISNUMBER(SMALL(Order_Form!$D:$D,1+($D144))),(VLOOKUP(SMALL(Order_Form!$D:$D,1+($D144)),Order_Form!$C:$Q,12,FALSE)),"")</f>
        <v/>
      </c>
      <c r="Q144" s="18" t="str">
        <f>IF(ISNUMBER(SMALL(Order_Form!$D:$D,1+($D144))),(VLOOKUP(SMALL(Order_Form!$D:$D,1+($D144)),Order_Form!$C:$Q,13,FALSE)),"")</f>
        <v/>
      </c>
      <c r="R144" s="18" t="str">
        <f>IF(ISNUMBER(SMALL(Order_Form!$D:$D,1+($D144))),(VLOOKUP(SMALL(Order_Form!$D:$D,1+($D144)),Order_Form!$C:$Q,14,FALSE)),"")</f>
        <v/>
      </c>
      <c r="S144" s="126" t="str">
        <f>IF(ISNUMBER(SMALL(Order_Form!$D:$D,1+($D144))),(VLOOKUP(SMALL(Order_Form!$D:$D,1+($D144)),Order_Form!$C:$Q,15,FALSE)),"")</f>
        <v/>
      </c>
      <c r="U144" s="2">
        <f t="shared" si="14"/>
        <v>0</v>
      </c>
      <c r="V144" s="2">
        <f t="shared" si="15"/>
        <v>0</v>
      </c>
      <c r="W144" s="2" t="str">
        <f t="shared" si="16"/>
        <v/>
      </c>
      <c r="X144" s="2">
        <f t="shared" si="17"/>
        <v>0</v>
      </c>
    </row>
    <row r="145" spans="2:24" ht="22.9" customHeight="1" x14ac:dyDescent="0.25">
      <c r="B145" s="2">
        <f t="shared" si="13"/>
        <v>0</v>
      </c>
      <c r="C145" s="2" t="str">
        <f t="shared" si="18"/>
        <v/>
      </c>
      <c r="D145" s="2">
        <v>124</v>
      </c>
      <c r="E145" s="2" t="str">
        <f>IF(ISNUMBER(SMALL(Order_Form!$D:$D,1+($D145))),(VLOOKUP(SMALL(Order_Form!$D:$D,1+($D145)),Order_Form!$C:$Q,3,FALSE)),"")</f>
        <v/>
      </c>
      <c r="F145" s="18" t="str">
        <f>IF(ISNUMBER(SMALL(Order_Form!$D:$D,1+($D145))),(VLOOKUP(SMALL(Order_Form!$D:$D,1+($D145)),Order_Form!$C:$Q,4,FALSE)),"")</f>
        <v/>
      </c>
      <c r="G145" s="18" t="str">
        <f>IF(ISNUMBER(SMALL(Order_Form!$D:$D,1+($D145))),(VLOOKUP(SMALL(Order_Form!$D:$D,1+($D145)),Order_Form!$C:$Q,5,FALSE)),"")</f>
        <v/>
      </c>
      <c r="H145" s="18" t="str">
        <f>IF(ISNUMBER(SMALL(Order_Form!$D:$D,1+($D145))),(VLOOKUP(SMALL(Order_Form!$D:$D,1+($D145)),Order_Form!$C:$Q,6,FALSE)),"")</f>
        <v/>
      </c>
      <c r="I145" s="15" t="str">
        <f>IF(ISNUMBER(SMALL(Order_Form!$D:$D,1+($D145))),(VLOOKUP(SMALL(Order_Form!$D:$D,1+($D145)),Order_Form!$C:$Q,7,FALSE)),"")</f>
        <v/>
      </c>
      <c r="J145" s="2"/>
      <c r="K145" s="2"/>
      <c r="L145" s="18" t="str">
        <f>IF(ISNUMBER(SMALL(Order_Form!$D:$D,1+($D145))),(VLOOKUP(SMALL(Order_Form!$D:$D,1+($D145)),Order_Form!$C:$Q,8,FALSE)),"")</f>
        <v/>
      </c>
      <c r="M145" s="18" t="str">
        <f>IF(ISNUMBER(SMALL(Order_Form!$D:$D,1+($D145))),(VLOOKUP(SMALL(Order_Form!$D:$D,1+($D145)),Order_Form!$C:$Q,9,FALSE)),"")</f>
        <v/>
      </c>
      <c r="N145" s="18" t="str">
        <f>IF(ISNUMBER(SMALL(Order_Form!$D:$D,1+($D145))),(VLOOKUP(SMALL(Order_Form!$D:$D,1+($D145)),Order_Form!$C:$Q,10,FALSE)),"")</f>
        <v/>
      </c>
      <c r="O145" s="18" t="str">
        <f>IF(ISNUMBER(SMALL(Order_Form!$D:$D,1+($D145))),(VLOOKUP(SMALL(Order_Form!$D:$D,1+($D145)),Order_Form!$C:$Q,11,FALSE)),"")</f>
        <v/>
      </c>
      <c r="P145" s="18" t="str">
        <f>IF(ISNUMBER(SMALL(Order_Form!$D:$D,1+($D145))),(VLOOKUP(SMALL(Order_Form!$D:$D,1+($D145)),Order_Form!$C:$Q,12,FALSE)),"")</f>
        <v/>
      </c>
      <c r="Q145" s="18" t="str">
        <f>IF(ISNUMBER(SMALL(Order_Form!$D:$D,1+($D145))),(VLOOKUP(SMALL(Order_Form!$D:$D,1+($D145)),Order_Form!$C:$Q,13,FALSE)),"")</f>
        <v/>
      </c>
      <c r="R145" s="18" t="str">
        <f>IF(ISNUMBER(SMALL(Order_Form!$D:$D,1+($D145))),(VLOOKUP(SMALL(Order_Form!$D:$D,1+($D145)),Order_Form!$C:$Q,14,FALSE)),"")</f>
        <v/>
      </c>
      <c r="S145" s="126" t="str">
        <f>IF(ISNUMBER(SMALL(Order_Form!$D:$D,1+($D145))),(VLOOKUP(SMALL(Order_Form!$D:$D,1+($D145)),Order_Form!$C:$Q,15,FALSE)),"")</f>
        <v/>
      </c>
      <c r="U145" s="2">
        <f t="shared" si="14"/>
        <v>0</v>
      </c>
      <c r="V145" s="2">
        <f t="shared" si="15"/>
        <v>0</v>
      </c>
      <c r="W145" s="2" t="str">
        <f t="shared" si="16"/>
        <v/>
      </c>
      <c r="X145" s="2">
        <f t="shared" si="17"/>
        <v>0</v>
      </c>
    </row>
    <row r="146" spans="2:24" ht="22.9" customHeight="1" x14ac:dyDescent="0.25">
      <c r="B146" s="2">
        <f t="shared" si="13"/>
        <v>0</v>
      </c>
      <c r="C146" s="2" t="str">
        <f t="shared" si="18"/>
        <v/>
      </c>
      <c r="D146" s="2">
        <v>125</v>
      </c>
      <c r="E146" s="2" t="str">
        <f>IF(ISNUMBER(SMALL(Order_Form!$D:$D,1+($D146))),(VLOOKUP(SMALL(Order_Form!$D:$D,1+($D146)),Order_Form!$C:$Q,3,FALSE)),"")</f>
        <v/>
      </c>
      <c r="F146" s="18" t="str">
        <f>IF(ISNUMBER(SMALL(Order_Form!$D:$D,1+($D146))),(VLOOKUP(SMALL(Order_Form!$D:$D,1+($D146)),Order_Form!$C:$Q,4,FALSE)),"")</f>
        <v/>
      </c>
      <c r="G146" s="18" t="str">
        <f>IF(ISNUMBER(SMALL(Order_Form!$D:$D,1+($D146))),(VLOOKUP(SMALL(Order_Form!$D:$D,1+($D146)),Order_Form!$C:$Q,5,FALSE)),"")</f>
        <v/>
      </c>
      <c r="H146" s="18" t="str">
        <f>IF(ISNUMBER(SMALL(Order_Form!$D:$D,1+($D146))),(VLOOKUP(SMALL(Order_Form!$D:$D,1+($D146)),Order_Form!$C:$Q,6,FALSE)),"")</f>
        <v/>
      </c>
      <c r="I146" s="15" t="str">
        <f>IF(ISNUMBER(SMALL(Order_Form!$D:$D,1+($D146))),(VLOOKUP(SMALL(Order_Form!$D:$D,1+($D146)),Order_Form!$C:$Q,7,FALSE)),"")</f>
        <v/>
      </c>
      <c r="J146" s="2"/>
      <c r="K146" s="2"/>
      <c r="L146" s="18" t="str">
        <f>IF(ISNUMBER(SMALL(Order_Form!$D:$D,1+($D146))),(VLOOKUP(SMALL(Order_Form!$D:$D,1+($D146)),Order_Form!$C:$Q,8,FALSE)),"")</f>
        <v/>
      </c>
      <c r="M146" s="18" t="str">
        <f>IF(ISNUMBER(SMALL(Order_Form!$D:$D,1+($D146))),(VLOOKUP(SMALL(Order_Form!$D:$D,1+($D146)),Order_Form!$C:$Q,9,FALSE)),"")</f>
        <v/>
      </c>
      <c r="N146" s="18" t="str">
        <f>IF(ISNUMBER(SMALL(Order_Form!$D:$D,1+($D146))),(VLOOKUP(SMALL(Order_Form!$D:$D,1+($D146)),Order_Form!$C:$Q,10,FALSE)),"")</f>
        <v/>
      </c>
      <c r="O146" s="18" t="str">
        <f>IF(ISNUMBER(SMALL(Order_Form!$D:$D,1+($D146))),(VLOOKUP(SMALL(Order_Form!$D:$D,1+($D146)),Order_Form!$C:$Q,11,FALSE)),"")</f>
        <v/>
      </c>
      <c r="P146" s="18" t="str">
        <f>IF(ISNUMBER(SMALL(Order_Form!$D:$D,1+($D146))),(VLOOKUP(SMALL(Order_Form!$D:$D,1+($D146)),Order_Form!$C:$Q,12,FALSE)),"")</f>
        <v/>
      </c>
      <c r="Q146" s="18" t="str">
        <f>IF(ISNUMBER(SMALL(Order_Form!$D:$D,1+($D146))),(VLOOKUP(SMALL(Order_Form!$D:$D,1+($D146)),Order_Form!$C:$Q,13,FALSE)),"")</f>
        <v/>
      </c>
      <c r="R146" s="18" t="str">
        <f>IF(ISNUMBER(SMALL(Order_Form!$D:$D,1+($D146))),(VLOOKUP(SMALL(Order_Form!$D:$D,1+($D146)),Order_Form!$C:$Q,14,FALSE)),"")</f>
        <v/>
      </c>
      <c r="S146" s="126" t="str">
        <f>IF(ISNUMBER(SMALL(Order_Form!$D:$D,1+($D146))),(VLOOKUP(SMALL(Order_Form!$D:$D,1+($D146)),Order_Form!$C:$Q,15,FALSE)),"")</f>
        <v/>
      </c>
      <c r="U146" s="2">
        <f t="shared" si="14"/>
        <v>0</v>
      </c>
      <c r="V146" s="2">
        <f t="shared" si="15"/>
        <v>0</v>
      </c>
      <c r="W146" s="2" t="str">
        <f t="shared" si="16"/>
        <v/>
      </c>
      <c r="X146" s="2">
        <f t="shared" si="17"/>
        <v>0</v>
      </c>
    </row>
    <row r="147" spans="2:24" ht="22.9" customHeight="1" x14ac:dyDescent="0.25">
      <c r="B147" s="2">
        <f t="shared" si="13"/>
        <v>0</v>
      </c>
      <c r="C147" s="2" t="str">
        <f t="shared" si="18"/>
        <v/>
      </c>
      <c r="D147" s="2">
        <v>126</v>
      </c>
      <c r="E147" s="2" t="str">
        <f>IF(ISNUMBER(SMALL(Order_Form!$D:$D,1+($D147))),(VLOOKUP(SMALL(Order_Form!$D:$D,1+($D147)),Order_Form!$C:$Q,3,FALSE)),"")</f>
        <v/>
      </c>
      <c r="F147" s="18" t="str">
        <f>IF(ISNUMBER(SMALL(Order_Form!$D:$D,1+($D147))),(VLOOKUP(SMALL(Order_Form!$D:$D,1+($D147)),Order_Form!$C:$Q,4,FALSE)),"")</f>
        <v/>
      </c>
      <c r="G147" s="18" t="str">
        <f>IF(ISNUMBER(SMALL(Order_Form!$D:$D,1+($D147))),(VLOOKUP(SMALL(Order_Form!$D:$D,1+($D147)),Order_Form!$C:$Q,5,FALSE)),"")</f>
        <v/>
      </c>
      <c r="H147" s="18" t="str">
        <f>IF(ISNUMBER(SMALL(Order_Form!$D:$D,1+($D147))),(VLOOKUP(SMALL(Order_Form!$D:$D,1+($D147)),Order_Form!$C:$Q,6,FALSE)),"")</f>
        <v/>
      </c>
      <c r="I147" s="15" t="str">
        <f>IF(ISNUMBER(SMALL(Order_Form!$D:$D,1+($D147))),(VLOOKUP(SMALL(Order_Form!$D:$D,1+($D147)),Order_Form!$C:$Q,7,FALSE)),"")</f>
        <v/>
      </c>
      <c r="J147" s="2"/>
      <c r="K147" s="2"/>
      <c r="L147" s="18" t="str">
        <f>IF(ISNUMBER(SMALL(Order_Form!$D:$D,1+($D147))),(VLOOKUP(SMALL(Order_Form!$D:$D,1+($D147)),Order_Form!$C:$Q,8,FALSE)),"")</f>
        <v/>
      </c>
      <c r="M147" s="18" t="str">
        <f>IF(ISNUMBER(SMALL(Order_Form!$D:$D,1+($D147))),(VLOOKUP(SMALL(Order_Form!$D:$D,1+($D147)),Order_Form!$C:$Q,9,FALSE)),"")</f>
        <v/>
      </c>
      <c r="N147" s="18" t="str">
        <f>IF(ISNUMBER(SMALL(Order_Form!$D:$D,1+($D147))),(VLOOKUP(SMALL(Order_Form!$D:$D,1+($D147)),Order_Form!$C:$Q,10,FALSE)),"")</f>
        <v/>
      </c>
      <c r="O147" s="18" t="str">
        <f>IF(ISNUMBER(SMALL(Order_Form!$D:$D,1+($D147))),(VLOOKUP(SMALL(Order_Form!$D:$D,1+($D147)),Order_Form!$C:$Q,11,FALSE)),"")</f>
        <v/>
      </c>
      <c r="P147" s="18" t="str">
        <f>IF(ISNUMBER(SMALL(Order_Form!$D:$D,1+($D147))),(VLOOKUP(SMALL(Order_Form!$D:$D,1+($D147)),Order_Form!$C:$Q,12,FALSE)),"")</f>
        <v/>
      </c>
      <c r="Q147" s="18" t="str">
        <f>IF(ISNUMBER(SMALL(Order_Form!$D:$D,1+($D147))),(VLOOKUP(SMALL(Order_Form!$D:$D,1+($D147)),Order_Form!$C:$Q,13,FALSE)),"")</f>
        <v/>
      </c>
      <c r="R147" s="18" t="str">
        <f>IF(ISNUMBER(SMALL(Order_Form!$D:$D,1+($D147))),(VLOOKUP(SMALL(Order_Form!$D:$D,1+($D147)),Order_Form!$C:$Q,14,FALSE)),"")</f>
        <v/>
      </c>
      <c r="S147" s="126" t="str">
        <f>IF(ISNUMBER(SMALL(Order_Form!$D:$D,1+($D147))),(VLOOKUP(SMALL(Order_Form!$D:$D,1+($D147)),Order_Form!$C:$Q,15,FALSE)),"")</f>
        <v/>
      </c>
      <c r="U147" s="2">
        <f t="shared" si="14"/>
        <v>0</v>
      </c>
      <c r="V147" s="2">
        <f t="shared" si="15"/>
        <v>0</v>
      </c>
      <c r="W147" s="2" t="str">
        <f t="shared" si="16"/>
        <v/>
      </c>
      <c r="X147" s="2">
        <f t="shared" si="17"/>
        <v>0</v>
      </c>
    </row>
    <row r="148" spans="2:24" ht="22.9" customHeight="1" x14ac:dyDescent="0.25">
      <c r="B148" s="2">
        <f t="shared" ref="B148:B211" si="19">IF(AND(H148&gt;0,ISNONTEXT(H148)),1,0)</f>
        <v>0</v>
      </c>
      <c r="C148" s="2" t="str">
        <f t="shared" si="18"/>
        <v/>
      </c>
      <c r="D148" s="2">
        <v>127</v>
      </c>
      <c r="E148" s="2" t="str">
        <f>IF(ISNUMBER(SMALL(Order_Form!$D:$D,1+($D148))),(VLOOKUP(SMALL(Order_Form!$D:$D,1+($D148)),Order_Form!$C:$Q,3,FALSE)),"")</f>
        <v/>
      </c>
      <c r="F148" s="18" t="str">
        <f>IF(ISNUMBER(SMALL(Order_Form!$D:$D,1+($D148))),(VLOOKUP(SMALL(Order_Form!$D:$D,1+($D148)),Order_Form!$C:$Q,4,FALSE)),"")</f>
        <v/>
      </c>
      <c r="G148" s="18" t="str">
        <f>IF(ISNUMBER(SMALL(Order_Form!$D:$D,1+($D148))),(VLOOKUP(SMALL(Order_Form!$D:$D,1+($D148)),Order_Form!$C:$Q,5,FALSE)),"")</f>
        <v/>
      </c>
      <c r="H148" s="18" t="str">
        <f>IF(ISNUMBER(SMALL(Order_Form!$D:$D,1+($D148))),(VLOOKUP(SMALL(Order_Form!$D:$D,1+($D148)),Order_Form!$C:$Q,6,FALSE)),"")</f>
        <v/>
      </c>
      <c r="I148" s="15" t="str">
        <f>IF(ISNUMBER(SMALL(Order_Form!$D:$D,1+($D148))),(VLOOKUP(SMALL(Order_Form!$D:$D,1+($D148)),Order_Form!$C:$Q,7,FALSE)),"")</f>
        <v/>
      </c>
      <c r="J148" s="2"/>
      <c r="K148" s="2"/>
      <c r="L148" s="18" t="str">
        <f>IF(ISNUMBER(SMALL(Order_Form!$D:$D,1+($D148))),(VLOOKUP(SMALL(Order_Form!$D:$D,1+($D148)),Order_Form!$C:$Q,8,FALSE)),"")</f>
        <v/>
      </c>
      <c r="M148" s="18" t="str">
        <f>IF(ISNUMBER(SMALL(Order_Form!$D:$D,1+($D148))),(VLOOKUP(SMALL(Order_Form!$D:$D,1+($D148)),Order_Form!$C:$Q,9,FALSE)),"")</f>
        <v/>
      </c>
      <c r="N148" s="18" t="str">
        <f>IF(ISNUMBER(SMALL(Order_Form!$D:$D,1+($D148))),(VLOOKUP(SMALL(Order_Form!$D:$D,1+($D148)),Order_Form!$C:$Q,10,FALSE)),"")</f>
        <v/>
      </c>
      <c r="O148" s="18" t="str">
        <f>IF(ISNUMBER(SMALL(Order_Form!$D:$D,1+($D148))),(VLOOKUP(SMALL(Order_Form!$D:$D,1+($D148)),Order_Form!$C:$Q,11,FALSE)),"")</f>
        <v/>
      </c>
      <c r="P148" s="18" t="str">
        <f>IF(ISNUMBER(SMALL(Order_Form!$D:$D,1+($D148))),(VLOOKUP(SMALL(Order_Form!$D:$D,1+($D148)),Order_Form!$C:$Q,12,FALSE)),"")</f>
        <v/>
      </c>
      <c r="Q148" s="18" t="str">
        <f>IF(ISNUMBER(SMALL(Order_Form!$D:$D,1+($D148))),(VLOOKUP(SMALL(Order_Form!$D:$D,1+($D148)),Order_Form!$C:$Q,13,FALSE)),"")</f>
        <v/>
      </c>
      <c r="R148" s="18" t="str">
        <f>IF(ISNUMBER(SMALL(Order_Form!$D:$D,1+($D148))),(VLOOKUP(SMALL(Order_Form!$D:$D,1+($D148)),Order_Form!$C:$Q,14,FALSE)),"")</f>
        <v/>
      </c>
      <c r="S148" s="126" t="str">
        <f>IF(ISNUMBER(SMALL(Order_Form!$D:$D,1+($D148))),(VLOOKUP(SMALL(Order_Form!$D:$D,1+($D148)),Order_Form!$C:$Q,15,FALSE)),"")</f>
        <v/>
      </c>
      <c r="U148" s="2">
        <f t="shared" si="14"/>
        <v>0</v>
      </c>
      <c r="V148" s="2">
        <f t="shared" si="15"/>
        <v>0</v>
      </c>
      <c r="W148" s="2" t="str">
        <f t="shared" si="16"/>
        <v/>
      </c>
      <c r="X148" s="2">
        <f t="shared" si="17"/>
        <v>0</v>
      </c>
    </row>
    <row r="149" spans="2:24" ht="22.9" customHeight="1" x14ac:dyDescent="0.25">
      <c r="B149" s="2">
        <f t="shared" si="19"/>
        <v>0</v>
      </c>
      <c r="C149" s="2" t="str">
        <f t="shared" si="18"/>
        <v/>
      </c>
      <c r="D149" s="2">
        <v>128</v>
      </c>
      <c r="E149" s="2" t="str">
        <f>IF(ISNUMBER(SMALL(Order_Form!$D:$D,1+($D149))),(VLOOKUP(SMALL(Order_Form!$D:$D,1+($D149)),Order_Form!$C:$Q,3,FALSE)),"")</f>
        <v/>
      </c>
      <c r="F149" s="18" t="str">
        <f>IF(ISNUMBER(SMALL(Order_Form!$D:$D,1+($D149))),(VLOOKUP(SMALL(Order_Form!$D:$D,1+($D149)),Order_Form!$C:$Q,4,FALSE)),"")</f>
        <v/>
      </c>
      <c r="G149" s="18" t="str">
        <f>IF(ISNUMBER(SMALL(Order_Form!$D:$D,1+($D149))),(VLOOKUP(SMALL(Order_Form!$D:$D,1+($D149)),Order_Form!$C:$Q,5,FALSE)),"")</f>
        <v/>
      </c>
      <c r="H149" s="18" t="str">
        <f>IF(ISNUMBER(SMALL(Order_Form!$D:$D,1+($D149))),(VLOOKUP(SMALL(Order_Form!$D:$D,1+($D149)),Order_Form!$C:$Q,6,FALSE)),"")</f>
        <v/>
      </c>
      <c r="I149" s="15" t="str">
        <f>IF(ISNUMBER(SMALL(Order_Form!$D:$D,1+($D149))),(VLOOKUP(SMALL(Order_Form!$D:$D,1+($D149)),Order_Form!$C:$Q,7,FALSE)),"")</f>
        <v/>
      </c>
      <c r="J149" s="2"/>
      <c r="K149" s="2"/>
      <c r="L149" s="18" t="str">
        <f>IF(ISNUMBER(SMALL(Order_Form!$D:$D,1+($D149))),(VLOOKUP(SMALL(Order_Form!$D:$D,1+($D149)),Order_Form!$C:$Q,8,FALSE)),"")</f>
        <v/>
      </c>
      <c r="M149" s="18" t="str">
        <f>IF(ISNUMBER(SMALL(Order_Form!$D:$D,1+($D149))),(VLOOKUP(SMALL(Order_Form!$D:$D,1+($D149)),Order_Form!$C:$Q,9,FALSE)),"")</f>
        <v/>
      </c>
      <c r="N149" s="18" t="str">
        <f>IF(ISNUMBER(SMALL(Order_Form!$D:$D,1+($D149))),(VLOOKUP(SMALL(Order_Form!$D:$D,1+($D149)),Order_Form!$C:$Q,10,FALSE)),"")</f>
        <v/>
      </c>
      <c r="O149" s="18" t="str">
        <f>IF(ISNUMBER(SMALL(Order_Form!$D:$D,1+($D149))),(VLOOKUP(SMALL(Order_Form!$D:$D,1+($D149)),Order_Form!$C:$Q,11,FALSE)),"")</f>
        <v/>
      </c>
      <c r="P149" s="18" t="str">
        <f>IF(ISNUMBER(SMALL(Order_Form!$D:$D,1+($D149))),(VLOOKUP(SMALL(Order_Form!$D:$D,1+($D149)),Order_Form!$C:$Q,12,FALSE)),"")</f>
        <v/>
      </c>
      <c r="Q149" s="18" t="str">
        <f>IF(ISNUMBER(SMALL(Order_Form!$D:$D,1+($D149))),(VLOOKUP(SMALL(Order_Form!$D:$D,1+($D149)),Order_Form!$C:$Q,13,FALSE)),"")</f>
        <v/>
      </c>
      <c r="R149" s="18" t="str">
        <f>IF(ISNUMBER(SMALL(Order_Form!$D:$D,1+($D149))),(VLOOKUP(SMALL(Order_Form!$D:$D,1+($D149)),Order_Form!$C:$Q,14,FALSE)),"")</f>
        <v/>
      </c>
      <c r="S149" s="126" t="str">
        <f>IF(ISNUMBER(SMALL(Order_Form!$D:$D,1+($D149))),(VLOOKUP(SMALL(Order_Form!$D:$D,1+($D149)),Order_Form!$C:$Q,15,FALSE)),"")</f>
        <v/>
      </c>
      <c r="U149" s="2">
        <f t="shared" ref="U149:U212" si="20">IF(OR(E149=1,V149=1),1,0)</f>
        <v>0</v>
      </c>
      <c r="V149" s="2">
        <f t="shared" ref="V149:V212" si="21">IF(OR(B149=1,E149=2),1,0)</f>
        <v>0</v>
      </c>
      <c r="W149" s="2" t="str">
        <f t="shared" ref="W149:W212" si="22">IF(ISNUMBER(H149),H149,"")</f>
        <v/>
      </c>
      <c r="X149" s="2">
        <f t="shared" ref="X149:X212" si="23">IF(OR(AND(L149&gt;0,ISNONTEXT(L149)),L149="Assorted"),1,0)</f>
        <v>0</v>
      </c>
    </row>
    <row r="150" spans="2:24" ht="22.9" customHeight="1" x14ac:dyDescent="0.25">
      <c r="B150" s="2">
        <f t="shared" si="19"/>
        <v>0</v>
      </c>
      <c r="C150" s="2" t="str">
        <f t="shared" si="18"/>
        <v/>
      </c>
      <c r="D150" s="2">
        <v>129</v>
      </c>
      <c r="E150" s="2" t="str">
        <f>IF(ISNUMBER(SMALL(Order_Form!$D:$D,1+($D150))),(VLOOKUP(SMALL(Order_Form!$D:$D,1+($D150)),Order_Form!$C:$Q,3,FALSE)),"")</f>
        <v/>
      </c>
      <c r="F150" s="18" t="str">
        <f>IF(ISNUMBER(SMALL(Order_Form!$D:$D,1+($D150))),(VLOOKUP(SMALL(Order_Form!$D:$D,1+($D150)),Order_Form!$C:$Q,4,FALSE)),"")</f>
        <v/>
      </c>
      <c r="G150" s="18" t="str">
        <f>IF(ISNUMBER(SMALL(Order_Form!$D:$D,1+($D150))),(VLOOKUP(SMALL(Order_Form!$D:$D,1+($D150)),Order_Form!$C:$Q,5,FALSE)),"")</f>
        <v/>
      </c>
      <c r="H150" s="18" t="str">
        <f>IF(ISNUMBER(SMALL(Order_Form!$D:$D,1+($D150))),(VLOOKUP(SMALL(Order_Form!$D:$D,1+($D150)),Order_Form!$C:$Q,6,FALSE)),"")</f>
        <v/>
      </c>
      <c r="I150" s="15" t="str">
        <f>IF(ISNUMBER(SMALL(Order_Form!$D:$D,1+($D150))),(VLOOKUP(SMALL(Order_Form!$D:$D,1+($D150)),Order_Form!$C:$Q,7,FALSE)),"")</f>
        <v/>
      </c>
      <c r="J150" s="2"/>
      <c r="K150" s="2"/>
      <c r="L150" s="18" t="str">
        <f>IF(ISNUMBER(SMALL(Order_Form!$D:$D,1+($D150))),(VLOOKUP(SMALL(Order_Form!$D:$D,1+($D150)),Order_Form!$C:$Q,8,FALSE)),"")</f>
        <v/>
      </c>
      <c r="M150" s="18" t="str">
        <f>IF(ISNUMBER(SMALL(Order_Form!$D:$D,1+($D150))),(VLOOKUP(SMALL(Order_Form!$D:$D,1+($D150)),Order_Form!$C:$Q,9,FALSE)),"")</f>
        <v/>
      </c>
      <c r="N150" s="18" t="str">
        <f>IF(ISNUMBER(SMALL(Order_Form!$D:$D,1+($D150))),(VLOOKUP(SMALL(Order_Form!$D:$D,1+($D150)),Order_Form!$C:$Q,10,FALSE)),"")</f>
        <v/>
      </c>
      <c r="O150" s="18" t="str">
        <f>IF(ISNUMBER(SMALL(Order_Form!$D:$D,1+($D150))),(VLOOKUP(SMALL(Order_Form!$D:$D,1+($D150)),Order_Form!$C:$Q,11,FALSE)),"")</f>
        <v/>
      </c>
      <c r="P150" s="18" t="str">
        <f>IF(ISNUMBER(SMALL(Order_Form!$D:$D,1+($D150))),(VLOOKUP(SMALL(Order_Form!$D:$D,1+($D150)),Order_Form!$C:$Q,12,FALSE)),"")</f>
        <v/>
      </c>
      <c r="Q150" s="18" t="str">
        <f>IF(ISNUMBER(SMALL(Order_Form!$D:$D,1+($D150))),(VLOOKUP(SMALL(Order_Form!$D:$D,1+($D150)),Order_Form!$C:$Q,13,FALSE)),"")</f>
        <v/>
      </c>
      <c r="R150" s="18" t="str">
        <f>IF(ISNUMBER(SMALL(Order_Form!$D:$D,1+($D150))),(VLOOKUP(SMALL(Order_Form!$D:$D,1+($D150)),Order_Form!$C:$Q,14,FALSE)),"")</f>
        <v/>
      </c>
      <c r="S150" s="126" t="str">
        <f>IF(ISNUMBER(SMALL(Order_Form!$D:$D,1+($D150))),(VLOOKUP(SMALL(Order_Form!$D:$D,1+($D150)),Order_Form!$C:$Q,15,FALSE)),"")</f>
        <v/>
      </c>
      <c r="U150" s="2">
        <f t="shared" si="20"/>
        <v>0</v>
      </c>
      <c r="V150" s="2">
        <f t="shared" si="21"/>
        <v>0</v>
      </c>
      <c r="W150" s="2" t="str">
        <f t="shared" si="22"/>
        <v/>
      </c>
      <c r="X150" s="2">
        <f t="shared" si="23"/>
        <v>0</v>
      </c>
    </row>
    <row r="151" spans="2:24" ht="22.9" customHeight="1" x14ac:dyDescent="0.25">
      <c r="B151" s="2">
        <f t="shared" si="19"/>
        <v>0</v>
      </c>
      <c r="C151" s="2" t="str">
        <f t="shared" si="18"/>
        <v/>
      </c>
      <c r="D151" s="2">
        <v>130</v>
      </c>
      <c r="E151" s="2" t="str">
        <f>IF(ISNUMBER(SMALL(Order_Form!$D:$D,1+($D151))),(VLOOKUP(SMALL(Order_Form!$D:$D,1+($D151)),Order_Form!$C:$Q,3,FALSE)),"")</f>
        <v/>
      </c>
      <c r="F151" s="18" t="str">
        <f>IF(ISNUMBER(SMALL(Order_Form!$D:$D,1+($D151))),(VLOOKUP(SMALL(Order_Form!$D:$D,1+($D151)),Order_Form!$C:$Q,4,FALSE)),"")</f>
        <v/>
      </c>
      <c r="G151" s="18" t="str">
        <f>IF(ISNUMBER(SMALL(Order_Form!$D:$D,1+($D151))),(VLOOKUP(SMALL(Order_Form!$D:$D,1+($D151)),Order_Form!$C:$Q,5,FALSE)),"")</f>
        <v/>
      </c>
      <c r="H151" s="18" t="str">
        <f>IF(ISNUMBER(SMALL(Order_Form!$D:$D,1+($D151))),(VLOOKUP(SMALL(Order_Form!$D:$D,1+($D151)),Order_Form!$C:$Q,6,FALSE)),"")</f>
        <v/>
      </c>
      <c r="I151" s="15" t="str">
        <f>IF(ISNUMBER(SMALL(Order_Form!$D:$D,1+($D151))),(VLOOKUP(SMALL(Order_Form!$D:$D,1+($D151)),Order_Form!$C:$Q,7,FALSE)),"")</f>
        <v/>
      </c>
      <c r="J151" s="2"/>
      <c r="K151" s="2"/>
      <c r="L151" s="18" t="str">
        <f>IF(ISNUMBER(SMALL(Order_Form!$D:$D,1+($D151))),(VLOOKUP(SMALL(Order_Form!$D:$D,1+($D151)),Order_Form!$C:$Q,8,FALSE)),"")</f>
        <v/>
      </c>
      <c r="M151" s="18" t="str">
        <f>IF(ISNUMBER(SMALL(Order_Form!$D:$D,1+($D151))),(VLOOKUP(SMALL(Order_Form!$D:$D,1+($D151)),Order_Form!$C:$Q,9,FALSE)),"")</f>
        <v/>
      </c>
      <c r="N151" s="18" t="str">
        <f>IF(ISNUMBER(SMALL(Order_Form!$D:$D,1+($D151))),(VLOOKUP(SMALL(Order_Form!$D:$D,1+($D151)),Order_Form!$C:$Q,10,FALSE)),"")</f>
        <v/>
      </c>
      <c r="O151" s="18" t="str">
        <f>IF(ISNUMBER(SMALL(Order_Form!$D:$D,1+($D151))),(VLOOKUP(SMALL(Order_Form!$D:$D,1+($D151)),Order_Form!$C:$Q,11,FALSE)),"")</f>
        <v/>
      </c>
      <c r="P151" s="18" t="str">
        <f>IF(ISNUMBER(SMALL(Order_Form!$D:$D,1+($D151))),(VLOOKUP(SMALL(Order_Form!$D:$D,1+($D151)),Order_Form!$C:$Q,12,FALSE)),"")</f>
        <v/>
      </c>
      <c r="Q151" s="18" t="str">
        <f>IF(ISNUMBER(SMALL(Order_Form!$D:$D,1+($D151))),(VLOOKUP(SMALL(Order_Form!$D:$D,1+($D151)),Order_Form!$C:$Q,13,FALSE)),"")</f>
        <v/>
      </c>
      <c r="R151" s="18" t="str">
        <f>IF(ISNUMBER(SMALL(Order_Form!$D:$D,1+($D151))),(VLOOKUP(SMALL(Order_Form!$D:$D,1+($D151)),Order_Form!$C:$Q,14,FALSE)),"")</f>
        <v/>
      </c>
      <c r="S151" s="126" t="str">
        <f>IF(ISNUMBER(SMALL(Order_Form!$D:$D,1+($D151))),(VLOOKUP(SMALL(Order_Form!$D:$D,1+($D151)),Order_Form!$C:$Q,15,FALSE)),"")</f>
        <v/>
      </c>
      <c r="U151" s="2">
        <f t="shared" si="20"/>
        <v>0</v>
      </c>
      <c r="V151" s="2">
        <f t="shared" si="21"/>
        <v>0</v>
      </c>
      <c r="W151" s="2" t="str">
        <f t="shared" si="22"/>
        <v/>
      </c>
      <c r="X151" s="2">
        <f t="shared" si="23"/>
        <v>0</v>
      </c>
    </row>
    <row r="152" spans="2:24" ht="22.9" customHeight="1" x14ac:dyDescent="0.25">
      <c r="B152" s="2">
        <f t="shared" si="19"/>
        <v>0</v>
      </c>
      <c r="C152" s="2" t="str">
        <f t="shared" si="18"/>
        <v/>
      </c>
      <c r="D152" s="2">
        <v>131</v>
      </c>
      <c r="E152" s="2" t="str">
        <f>IF(ISNUMBER(SMALL(Order_Form!$D:$D,1+($D152))),(VLOOKUP(SMALL(Order_Form!$D:$D,1+($D152)),Order_Form!$C:$Q,3,FALSE)),"")</f>
        <v/>
      </c>
      <c r="F152" s="18" t="str">
        <f>IF(ISNUMBER(SMALL(Order_Form!$D:$D,1+($D152))),(VLOOKUP(SMALL(Order_Form!$D:$D,1+($D152)),Order_Form!$C:$Q,4,FALSE)),"")</f>
        <v/>
      </c>
      <c r="G152" s="18" t="str">
        <f>IF(ISNUMBER(SMALL(Order_Form!$D:$D,1+($D152))),(VLOOKUP(SMALL(Order_Form!$D:$D,1+($D152)),Order_Form!$C:$Q,5,FALSE)),"")</f>
        <v/>
      </c>
      <c r="H152" s="18" t="str">
        <f>IF(ISNUMBER(SMALL(Order_Form!$D:$D,1+($D152))),(VLOOKUP(SMALL(Order_Form!$D:$D,1+($D152)),Order_Form!$C:$Q,6,FALSE)),"")</f>
        <v/>
      </c>
      <c r="I152" s="15" t="str">
        <f>IF(ISNUMBER(SMALL(Order_Form!$D:$D,1+($D152))),(VLOOKUP(SMALL(Order_Form!$D:$D,1+($D152)),Order_Form!$C:$Q,7,FALSE)),"")</f>
        <v/>
      </c>
      <c r="J152" s="2"/>
      <c r="K152" s="2"/>
      <c r="L152" s="18" t="str">
        <f>IF(ISNUMBER(SMALL(Order_Form!$D:$D,1+($D152))),(VLOOKUP(SMALL(Order_Form!$D:$D,1+($D152)),Order_Form!$C:$Q,8,FALSE)),"")</f>
        <v/>
      </c>
      <c r="M152" s="18" t="str">
        <f>IF(ISNUMBER(SMALL(Order_Form!$D:$D,1+($D152))),(VLOOKUP(SMALL(Order_Form!$D:$D,1+($D152)),Order_Form!$C:$Q,9,FALSE)),"")</f>
        <v/>
      </c>
      <c r="N152" s="18" t="str">
        <f>IF(ISNUMBER(SMALL(Order_Form!$D:$D,1+($D152))),(VLOOKUP(SMALL(Order_Form!$D:$D,1+($D152)),Order_Form!$C:$Q,10,FALSE)),"")</f>
        <v/>
      </c>
      <c r="O152" s="18" t="str">
        <f>IF(ISNUMBER(SMALL(Order_Form!$D:$D,1+($D152))),(VLOOKUP(SMALL(Order_Form!$D:$D,1+($D152)),Order_Form!$C:$Q,11,FALSE)),"")</f>
        <v/>
      </c>
      <c r="P152" s="18" t="str">
        <f>IF(ISNUMBER(SMALL(Order_Form!$D:$D,1+($D152))),(VLOOKUP(SMALL(Order_Form!$D:$D,1+($D152)),Order_Form!$C:$Q,12,FALSE)),"")</f>
        <v/>
      </c>
      <c r="Q152" s="18" t="str">
        <f>IF(ISNUMBER(SMALL(Order_Form!$D:$D,1+($D152))),(VLOOKUP(SMALL(Order_Form!$D:$D,1+($D152)),Order_Form!$C:$Q,13,FALSE)),"")</f>
        <v/>
      </c>
      <c r="R152" s="18" t="str">
        <f>IF(ISNUMBER(SMALL(Order_Form!$D:$D,1+($D152))),(VLOOKUP(SMALL(Order_Form!$D:$D,1+($D152)),Order_Form!$C:$Q,14,FALSE)),"")</f>
        <v/>
      </c>
      <c r="S152" s="126" t="str">
        <f>IF(ISNUMBER(SMALL(Order_Form!$D:$D,1+($D152))),(VLOOKUP(SMALL(Order_Form!$D:$D,1+($D152)),Order_Form!$C:$Q,15,FALSE)),"")</f>
        <v/>
      </c>
      <c r="U152" s="2">
        <f t="shared" si="20"/>
        <v>0</v>
      </c>
      <c r="V152" s="2">
        <f t="shared" si="21"/>
        <v>0</v>
      </c>
      <c r="W152" s="2" t="str">
        <f t="shared" si="22"/>
        <v/>
      </c>
      <c r="X152" s="2">
        <f t="shared" si="23"/>
        <v>0</v>
      </c>
    </row>
    <row r="153" spans="2:24" ht="22.9" customHeight="1" x14ac:dyDescent="0.25">
      <c r="B153" s="2">
        <f t="shared" si="19"/>
        <v>0</v>
      </c>
      <c r="C153" s="2" t="str">
        <f t="shared" si="18"/>
        <v/>
      </c>
      <c r="D153" s="2">
        <v>132</v>
      </c>
      <c r="E153" s="2" t="str">
        <f>IF(ISNUMBER(SMALL(Order_Form!$D:$D,1+($D153))),(VLOOKUP(SMALL(Order_Form!$D:$D,1+($D153)),Order_Form!$C:$Q,3,FALSE)),"")</f>
        <v/>
      </c>
      <c r="F153" s="18" t="str">
        <f>IF(ISNUMBER(SMALL(Order_Form!$D:$D,1+($D153))),(VLOOKUP(SMALL(Order_Form!$D:$D,1+($D153)),Order_Form!$C:$Q,4,FALSE)),"")</f>
        <v/>
      </c>
      <c r="G153" s="18" t="str">
        <f>IF(ISNUMBER(SMALL(Order_Form!$D:$D,1+($D153))),(VLOOKUP(SMALL(Order_Form!$D:$D,1+($D153)),Order_Form!$C:$Q,5,FALSE)),"")</f>
        <v/>
      </c>
      <c r="H153" s="18" t="str">
        <f>IF(ISNUMBER(SMALL(Order_Form!$D:$D,1+($D153))),(VLOOKUP(SMALL(Order_Form!$D:$D,1+($D153)),Order_Form!$C:$Q,6,FALSE)),"")</f>
        <v/>
      </c>
      <c r="I153" s="15" t="str">
        <f>IF(ISNUMBER(SMALL(Order_Form!$D:$D,1+($D153))),(VLOOKUP(SMALL(Order_Form!$D:$D,1+($D153)),Order_Form!$C:$Q,7,FALSE)),"")</f>
        <v/>
      </c>
      <c r="J153" s="2"/>
      <c r="K153" s="2"/>
      <c r="L153" s="18" t="str">
        <f>IF(ISNUMBER(SMALL(Order_Form!$D:$D,1+($D153))),(VLOOKUP(SMALL(Order_Form!$D:$D,1+($D153)),Order_Form!$C:$Q,8,FALSE)),"")</f>
        <v/>
      </c>
      <c r="M153" s="18" t="str">
        <f>IF(ISNUMBER(SMALL(Order_Form!$D:$D,1+($D153))),(VLOOKUP(SMALL(Order_Form!$D:$D,1+($D153)),Order_Form!$C:$Q,9,FALSE)),"")</f>
        <v/>
      </c>
      <c r="N153" s="18" t="str">
        <f>IF(ISNUMBER(SMALL(Order_Form!$D:$D,1+($D153))),(VLOOKUP(SMALL(Order_Form!$D:$D,1+($D153)),Order_Form!$C:$Q,10,FALSE)),"")</f>
        <v/>
      </c>
      <c r="O153" s="18" t="str">
        <f>IF(ISNUMBER(SMALL(Order_Form!$D:$D,1+($D153))),(VLOOKUP(SMALL(Order_Form!$D:$D,1+($D153)),Order_Form!$C:$Q,11,FALSE)),"")</f>
        <v/>
      </c>
      <c r="P153" s="18" t="str">
        <f>IF(ISNUMBER(SMALL(Order_Form!$D:$D,1+($D153))),(VLOOKUP(SMALL(Order_Form!$D:$D,1+($D153)),Order_Form!$C:$Q,12,FALSE)),"")</f>
        <v/>
      </c>
      <c r="Q153" s="18" t="str">
        <f>IF(ISNUMBER(SMALL(Order_Form!$D:$D,1+($D153))),(VLOOKUP(SMALL(Order_Form!$D:$D,1+($D153)),Order_Form!$C:$Q,13,FALSE)),"")</f>
        <v/>
      </c>
      <c r="R153" s="18" t="str">
        <f>IF(ISNUMBER(SMALL(Order_Form!$D:$D,1+($D153))),(VLOOKUP(SMALL(Order_Form!$D:$D,1+($D153)),Order_Form!$C:$Q,14,FALSE)),"")</f>
        <v/>
      </c>
      <c r="S153" s="126" t="str">
        <f>IF(ISNUMBER(SMALL(Order_Form!$D:$D,1+($D153))),(VLOOKUP(SMALL(Order_Form!$D:$D,1+($D153)),Order_Form!$C:$Q,15,FALSE)),"")</f>
        <v/>
      </c>
      <c r="U153" s="2">
        <f t="shared" si="20"/>
        <v>0</v>
      </c>
      <c r="V153" s="2">
        <f t="shared" si="21"/>
        <v>0</v>
      </c>
      <c r="W153" s="2" t="str">
        <f t="shared" si="22"/>
        <v/>
      </c>
      <c r="X153" s="2">
        <f t="shared" si="23"/>
        <v>0</v>
      </c>
    </row>
    <row r="154" spans="2:24" ht="22.9" customHeight="1" x14ac:dyDescent="0.25">
      <c r="B154" s="2">
        <f t="shared" si="19"/>
        <v>0</v>
      </c>
      <c r="C154" s="2" t="str">
        <f t="shared" si="18"/>
        <v/>
      </c>
      <c r="D154" s="2">
        <v>133</v>
      </c>
      <c r="E154" s="2" t="str">
        <f>IF(ISNUMBER(SMALL(Order_Form!$D:$D,1+($D154))),(VLOOKUP(SMALL(Order_Form!$D:$D,1+($D154)),Order_Form!$C:$Q,3,FALSE)),"")</f>
        <v/>
      </c>
      <c r="F154" s="18" t="str">
        <f>IF(ISNUMBER(SMALL(Order_Form!$D:$D,1+($D154))),(VLOOKUP(SMALL(Order_Form!$D:$D,1+($D154)),Order_Form!$C:$Q,4,FALSE)),"")</f>
        <v/>
      </c>
      <c r="G154" s="18" t="str">
        <f>IF(ISNUMBER(SMALL(Order_Form!$D:$D,1+($D154))),(VLOOKUP(SMALL(Order_Form!$D:$D,1+($D154)),Order_Form!$C:$Q,5,FALSE)),"")</f>
        <v/>
      </c>
      <c r="H154" s="18" t="str">
        <f>IF(ISNUMBER(SMALL(Order_Form!$D:$D,1+($D154))),(VLOOKUP(SMALL(Order_Form!$D:$D,1+($D154)),Order_Form!$C:$Q,6,FALSE)),"")</f>
        <v/>
      </c>
      <c r="I154" s="15" t="str">
        <f>IF(ISNUMBER(SMALL(Order_Form!$D:$D,1+($D154))),(VLOOKUP(SMALL(Order_Form!$D:$D,1+($D154)),Order_Form!$C:$Q,7,FALSE)),"")</f>
        <v/>
      </c>
      <c r="J154" s="2"/>
      <c r="K154" s="2"/>
      <c r="L154" s="18" t="str">
        <f>IF(ISNUMBER(SMALL(Order_Form!$D:$D,1+($D154))),(VLOOKUP(SMALL(Order_Form!$D:$D,1+($D154)),Order_Form!$C:$Q,8,FALSE)),"")</f>
        <v/>
      </c>
      <c r="M154" s="18" t="str">
        <f>IF(ISNUMBER(SMALL(Order_Form!$D:$D,1+($D154))),(VLOOKUP(SMALL(Order_Form!$D:$D,1+($D154)),Order_Form!$C:$Q,9,FALSE)),"")</f>
        <v/>
      </c>
      <c r="N154" s="18" t="str">
        <f>IF(ISNUMBER(SMALL(Order_Form!$D:$D,1+($D154))),(VLOOKUP(SMALL(Order_Form!$D:$D,1+($D154)),Order_Form!$C:$Q,10,FALSE)),"")</f>
        <v/>
      </c>
      <c r="O154" s="18" t="str">
        <f>IF(ISNUMBER(SMALL(Order_Form!$D:$D,1+($D154))),(VLOOKUP(SMALL(Order_Form!$D:$D,1+($D154)),Order_Form!$C:$Q,11,FALSE)),"")</f>
        <v/>
      </c>
      <c r="P154" s="18" t="str">
        <f>IF(ISNUMBER(SMALL(Order_Form!$D:$D,1+($D154))),(VLOOKUP(SMALL(Order_Form!$D:$D,1+($D154)),Order_Form!$C:$Q,12,FALSE)),"")</f>
        <v/>
      </c>
      <c r="Q154" s="18" t="str">
        <f>IF(ISNUMBER(SMALL(Order_Form!$D:$D,1+($D154))),(VLOOKUP(SMALL(Order_Form!$D:$D,1+($D154)),Order_Form!$C:$Q,13,FALSE)),"")</f>
        <v/>
      </c>
      <c r="R154" s="18" t="str">
        <f>IF(ISNUMBER(SMALL(Order_Form!$D:$D,1+($D154))),(VLOOKUP(SMALL(Order_Form!$D:$D,1+($D154)),Order_Form!$C:$Q,14,FALSE)),"")</f>
        <v/>
      </c>
      <c r="S154" s="126" t="str">
        <f>IF(ISNUMBER(SMALL(Order_Form!$D:$D,1+($D154))),(VLOOKUP(SMALL(Order_Form!$D:$D,1+($D154)),Order_Form!$C:$Q,15,FALSE)),"")</f>
        <v/>
      </c>
      <c r="U154" s="2">
        <f t="shared" si="20"/>
        <v>0</v>
      </c>
      <c r="V154" s="2">
        <f t="shared" si="21"/>
        <v>0</v>
      </c>
      <c r="W154" s="2" t="str">
        <f t="shared" si="22"/>
        <v/>
      </c>
      <c r="X154" s="2">
        <f t="shared" si="23"/>
        <v>0</v>
      </c>
    </row>
    <row r="155" spans="2:24" ht="22.9" customHeight="1" x14ac:dyDescent="0.25">
      <c r="B155" s="2">
        <f t="shared" si="19"/>
        <v>0</v>
      </c>
      <c r="C155" s="2" t="str">
        <f t="shared" si="18"/>
        <v/>
      </c>
      <c r="D155" s="2">
        <v>134</v>
      </c>
      <c r="E155" s="2" t="str">
        <f>IF(ISNUMBER(SMALL(Order_Form!$D:$D,1+($D155))),(VLOOKUP(SMALL(Order_Form!$D:$D,1+($D155)),Order_Form!$C:$Q,3,FALSE)),"")</f>
        <v/>
      </c>
      <c r="F155" s="18" t="str">
        <f>IF(ISNUMBER(SMALL(Order_Form!$D:$D,1+($D155))),(VLOOKUP(SMALL(Order_Form!$D:$D,1+($D155)),Order_Form!$C:$Q,4,FALSE)),"")</f>
        <v/>
      </c>
      <c r="G155" s="18" t="str">
        <f>IF(ISNUMBER(SMALL(Order_Form!$D:$D,1+($D155))),(VLOOKUP(SMALL(Order_Form!$D:$D,1+($D155)),Order_Form!$C:$Q,5,FALSE)),"")</f>
        <v/>
      </c>
      <c r="H155" s="18" t="str">
        <f>IF(ISNUMBER(SMALL(Order_Form!$D:$D,1+($D155))),(VLOOKUP(SMALL(Order_Form!$D:$D,1+($D155)),Order_Form!$C:$Q,6,FALSE)),"")</f>
        <v/>
      </c>
      <c r="I155" s="15" t="str">
        <f>IF(ISNUMBER(SMALL(Order_Form!$D:$D,1+($D155))),(VLOOKUP(SMALL(Order_Form!$D:$D,1+($D155)),Order_Form!$C:$Q,7,FALSE)),"")</f>
        <v/>
      </c>
      <c r="J155" s="2"/>
      <c r="K155" s="2"/>
      <c r="L155" s="18" t="str">
        <f>IF(ISNUMBER(SMALL(Order_Form!$D:$D,1+($D155))),(VLOOKUP(SMALL(Order_Form!$D:$D,1+($D155)),Order_Form!$C:$Q,8,FALSE)),"")</f>
        <v/>
      </c>
      <c r="M155" s="18" t="str">
        <f>IF(ISNUMBER(SMALL(Order_Form!$D:$D,1+($D155))),(VLOOKUP(SMALL(Order_Form!$D:$D,1+($D155)),Order_Form!$C:$Q,9,FALSE)),"")</f>
        <v/>
      </c>
      <c r="N155" s="18" t="str">
        <f>IF(ISNUMBER(SMALL(Order_Form!$D:$D,1+($D155))),(VLOOKUP(SMALL(Order_Form!$D:$D,1+($D155)),Order_Form!$C:$Q,10,FALSE)),"")</f>
        <v/>
      </c>
      <c r="O155" s="18" t="str">
        <f>IF(ISNUMBER(SMALL(Order_Form!$D:$D,1+($D155))),(VLOOKUP(SMALL(Order_Form!$D:$D,1+($D155)),Order_Form!$C:$Q,11,FALSE)),"")</f>
        <v/>
      </c>
      <c r="P155" s="18" t="str">
        <f>IF(ISNUMBER(SMALL(Order_Form!$D:$D,1+($D155))),(VLOOKUP(SMALL(Order_Form!$D:$D,1+($D155)),Order_Form!$C:$Q,12,FALSE)),"")</f>
        <v/>
      </c>
      <c r="Q155" s="18" t="str">
        <f>IF(ISNUMBER(SMALL(Order_Form!$D:$D,1+($D155))),(VLOOKUP(SMALL(Order_Form!$D:$D,1+($D155)),Order_Form!$C:$Q,13,FALSE)),"")</f>
        <v/>
      </c>
      <c r="R155" s="18" t="str">
        <f>IF(ISNUMBER(SMALL(Order_Form!$D:$D,1+($D155))),(VLOOKUP(SMALL(Order_Form!$D:$D,1+($D155)),Order_Form!$C:$Q,14,FALSE)),"")</f>
        <v/>
      </c>
      <c r="S155" s="126" t="str">
        <f>IF(ISNUMBER(SMALL(Order_Form!$D:$D,1+($D155))),(VLOOKUP(SMALL(Order_Form!$D:$D,1+($D155)),Order_Form!$C:$Q,15,FALSE)),"")</f>
        <v/>
      </c>
      <c r="U155" s="2">
        <f t="shared" si="20"/>
        <v>0</v>
      </c>
      <c r="V155" s="2">
        <f t="shared" si="21"/>
        <v>0</v>
      </c>
      <c r="W155" s="2" t="str">
        <f t="shared" si="22"/>
        <v/>
      </c>
      <c r="X155" s="2">
        <f t="shared" si="23"/>
        <v>0</v>
      </c>
    </row>
    <row r="156" spans="2:24" ht="22.9" customHeight="1" x14ac:dyDescent="0.25">
      <c r="B156" s="2">
        <f t="shared" si="19"/>
        <v>0</v>
      </c>
      <c r="C156" s="2" t="str">
        <f t="shared" ref="C156:C219" si="24">IF(B156=1,D156,"")</f>
        <v/>
      </c>
      <c r="D156" s="2">
        <v>135</v>
      </c>
      <c r="E156" s="2" t="str">
        <f>IF(ISNUMBER(SMALL(Order_Form!$D:$D,1+($D156))),(VLOOKUP(SMALL(Order_Form!$D:$D,1+($D156)),Order_Form!$C:$Q,3,FALSE)),"")</f>
        <v/>
      </c>
      <c r="F156" s="18" t="str">
        <f>IF(ISNUMBER(SMALL(Order_Form!$D:$D,1+($D156))),(VLOOKUP(SMALL(Order_Form!$D:$D,1+($D156)),Order_Form!$C:$Q,4,FALSE)),"")</f>
        <v/>
      </c>
      <c r="G156" s="18" t="str">
        <f>IF(ISNUMBER(SMALL(Order_Form!$D:$D,1+($D156))),(VLOOKUP(SMALL(Order_Form!$D:$D,1+($D156)),Order_Form!$C:$Q,5,FALSE)),"")</f>
        <v/>
      </c>
      <c r="H156" s="18" t="str">
        <f>IF(ISNUMBER(SMALL(Order_Form!$D:$D,1+($D156))),(VLOOKUP(SMALL(Order_Form!$D:$D,1+($D156)),Order_Form!$C:$Q,6,FALSE)),"")</f>
        <v/>
      </c>
      <c r="I156" s="15" t="str">
        <f>IF(ISNUMBER(SMALL(Order_Form!$D:$D,1+($D156))),(VLOOKUP(SMALL(Order_Form!$D:$D,1+($D156)),Order_Form!$C:$Q,7,FALSE)),"")</f>
        <v/>
      </c>
      <c r="J156" s="2"/>
      <c r="K156" s="2"/>
      <c r="L156" s="18" t="str">
        <f>IF(ISNUMBER(SMALL(Order_Form!$D:$D,1+($D156))),(VLOOKUP(SMALL(Order_Form!$D:$D,1+($D156)),Order_Form!$C:$Q,8,FALSE)),"")</f>
        <v/>
      </c>
      <c r="M156" s="18" t="str">
        <f>IF(ISNUMBER(SMALL(Order_Form!$D:$D,1+($D156))),(VLOOKUP(SMALL(Order_Form!$D:$D,1+($D156)),Order_Form!$C:$Q,9,FALSE)),"")</f>
        <v/>
      </c>
      <c r="N156" s="18" t="str">
        <f>IF(ISNUMBER(SMALL(Order_Form!$D:$D,1+($D156))),(VLOOKUP(SMALL(Order_Form!$D:$D,1+($D156)),Order_Form!$C:$Q,10,FALSE)),"")</f>
        <v/>
      </c>
      <c r="O156" s="18" t="str">
        <f>IF(ISNUMBER(SMALL(Order_Form!$D:$D,1+($D156))),(VLOOKUP(SMALL(Order_Form!$D:$D,1+($D156)),Order_Form!$C:$Q,11,FALSE)),"")</f>
        <v/>
      </c>
      <c r="P156" s="18" t="str">
        <f>IF(ISNUMBER(SMALL(Order_Form!$D:$D,1+($D156))),(VLOOKUP(SMALL(Order_Form!$D:$D,1+($D156)),Order_Form!$C:$Q,12,FALSE)),"")</f>
        <v/>
      </c>
      <c r="Q156" s="18" t="str">
        <f>IF(ISNUMBER(SMALL(Order_Form!$D:$D,1+($D156))),(VLOOKUP(SMALL(Order_Form!$D:$D,1+($D156)),Order_Form!$C:$Q,13,FALSE)),"")</f>
        <v/>
      </c>
      <c r="R156" s="18" t="str">
        <f>IF(ISNUMBER(SMALL(Order_Form!$D:$D,1+($D156))),(VLOOKUP(SMALL(Order_Form!$D:$D,1+($D156)),Order_Form!$C:$Q,14,FALSE)),"")</f>
        <v/>
      </c>
      <c r="S156" s="126" t="str">
        <f>IF(ISNUMBER(SMALL(Order_Form!$D:$D,1+($D156))),(VLOOKUP(SMALL(Order_Form!$D:$D,1+($D156)),Order_Form!$C:$Q,15,FALSE)),"")</f>
        <v/>
      </c>
      <c r="U156" s="2">
        <f t="shared" si="20"/>
        <v>0</v>
      </c>
      <c r="V156" s="2">
        <f t="shared" si="21"/>
        <v>0</v>
      </c>
      <c r="W156" s="2" t="str">
        <f t="shared" si="22"/>
        <v/>
      </c>
      <c r="X156" s="2">
        <f t="shared" si="23"/>
        <v>0</v>
      </c>
    </row>
    <row r="157" spans="2:24" ht="22.9" customHeight="1" x14ac:dyDescent="0.25">
      <c r="B157" s="2">
        <f t="shared" si="19"/>
        <v>0</v>
      </c>
      <c r="C157" s="2" t="str">
        <f t="shared" si="24"/>
        <v/>
      </c>
      <c r="D157" s="2">
        <v>136</v>
      </c>
      <c r="E157" s="2" t="str">
        <f>IF(ISNUMBER(SMALL(Order_Form!$D:$D,1+($D157))),(VLOOKUP(SMALL(Order_Form!$D:$D,1+($D157)),Order_Form!$C:$Q,3,FALSE)),"")</f>
        <v/>
      </c>
      <c r="F157" s="18" t="str">
        <f>IF(ISNUMBER(SMALL(Order_Form!$D:$D,1+($D157))),(VLOOKUP(SMALL(Order_Form!$D:$D,1+($D157)),Order_Form!$C:$Q,4,FALSE)),"")</f>
        <v/>
      </c>
      <c r="G157" s="18" t="str">
        <f>IF(ISNUMBER(SMALL(Order_Form!$D:$D,1+($D157))),(VLOOKUP(SMALL(Order_Form!$D:$D,1+($D157)),Order_Form!$C:$Q,5,FALSE)),"")</f>
        <v/>
      </c>
      <c r="H157" s="18" t="str">
        <f>IF(ISNUMBER(SMALL(Order_Form!$D:$D,1+($D157))),(VLOOKUP(SMALL(Order_Form!$D:$D,1+($D157)),Order_Form!$C:$Q,6,FALSE)),"")</f>
        <v/>
      </c>
      <c r="I157" s="15" t="str">
        <f>IF(ISNUMBER(SMALL(Order_Form!$D:$D,1+($D157))),(VLOOKUP(SMALL(Order_Form!$D:$D,1+($D157)),Order_Form!$C:$Q,7,FALSE)),"")</f>
        <v/>
      </c>
      <c r="J157" s="2"/>
      <c r="K157" s="2"/>
      <c r="L157" s="18" t="str">
        <f>IF(ISNUMBER(SMALL(Order_Form!$D:$D,1+($D157))),(VLOOKUP(SMALL(Order_Form!$D:$D,1+($D157)),Order_Form!$C:$Q,8,FALSE)),"")</f>
        <v/>
      </c>
      <c r="M157" s="18" t="str">
        <f>IF(ISNUMBER(SMALL(Order_Form!$D:$D,1+($D157))),(VLOOKUP(SMALL(Order_Form!$D:$D,1+($D157)),Order_Form!$C:$Q,9,FALSE)),"")</f>
        <v/>
      </c>
      <c r="N157" s="18" t="str">
        <f>IF(ISNUMBER(SMALL(Order_Form!$D:$D,1+($D157))),(VLOOKUP(SMALL(Order_Form!$D:$D,1+($D157)),Order_Form!$C:$Q,10,FALSE)),"")</f>
        <v/>
      </c>
      <c r="O157" s="18" t="str">
        <f>IF(ISNUMBER(SMALL(Order_Form!$D:$D,1+($D157))),(VLOOKUP(SMALL(Order_Form!$D:$D,1+($D157)),Order_Form!$C:$Q,11,FALSE)),"")</f>
        <v/>
      </c>
      <c r="P157" s="18" t="str">
        <f>IF(ISNUMBER(SMALL(Order_Form!$D:$D,1+($D157))),(VLOOKUP(SMALL(Order_Form!$D:$D,1+($D157)),Order_Form!$C:$Q,12,FALSE)),"")</f>
        <v/>
      </c>
      <c r="Q157" s="18" t="str">
        <f>IF(ISNUMBER(SMALL(Order_Form!$D:$D,1+($D157))),(VLOOKUP(SMALL(Order_Form!$D:$D,1+($D157)),Order_Form!$C:$Q,13,FALSE)),"")</f>
        <v/>
      </c>
      <c r="R157" s="18" t="str">
        <f>IF(ISNUMBER(SMALL(Order_Form!$D:$D,1+($D157))),(VLOOKUP(SMALL(Order_Form!$D:$D,1+($D157)),Order_Form!$C:$Q,14,FALSE)),"")</f>
        <v/>
      </c>
      <c r="S157" s="126" t="str">
        <f>IF(ISNUMBER(SMALL(Order_Form!$D:$D,1+($D157))),(VLOOKUP(SMALL(Order_Form!$D:$D,1+($D157)),Order_Form!$C:$Q,15,FALSE)),"")</f>
        <v/>
      </c>
      <c r="U157" s="2">
        <f t="shared" si="20"/>
        <v>0</v>
      </c>
      <c r="V157" s="2">
        <f t="shared" si="21"/>
        <v>0</v>
      </c>
      <c r="W157" s="2" t="str">
        <f t="shared" si="22"/>
        <v/>
      </c>
      <c r="X157" s="2">
        <f t="shared" si="23"/>
        <v>0</v>
      </c>
    </row>
    <row r="158" spans="2:24" ht="22.9" customHeight="1" x14ac:dyDescent="0.25">
      <c r="B158" s="2">
        <f t="shared" si="19"/>
        <v>0</v>
      </c>
      <c r="C158" s="2" t="str">
        <f t="shared" si="24"/>
        <v/>
      </c>
      <c r="D158" s="2">
        <v>137</v>
      </c>
      <c r="E158" s="2" t="str">
        <f>IF(ISNUMBER(SMALL(Order_Form!$D:$D,1+($D158))),(VLOOKUP(SMALL(Order_Form!$D:$D,1+($D158)),Order_Form!$C:$Q,3,FALSE)),"")</f>
        <v/>
      </c>
      <c r="F158" s="18" t="str">
        <f>IF(ISNUMBER(SMALL(Order_Form!$D:$D,1+($D158))),(VLOOKUP(SMALL(Order_Form!$D:$D,1+($D158)),Order_Form!$C:$Q,4,FALSE)),"")</f>
        <v/>
      </c>
      <c r="G158" s="18" t="str">
        <f>IF(ISNUMBER(SMALL(Order_Form!$D:$D,1+($D158))),(VLOOKUP(SMALL(Order_Form!$D:$D,1+($D158)),Order_Form!$C:$Q,5,FALSE)),"")</f>
        <v/>
      </c>
      <c r="H158" s="18" t="str">
        <f>IF(ISNUMBER(SMALL(Order_Form!$D:$D,1+($D158))),(VLOOKUP(SMALL(Order_Form!$D:$D,1+($D158)),Order_Form!$C:$Q,6,FALSE)),"")</f>
        <v/>
      </c>
      <c r="I158" s="15" t="str">
        <f>IF(ISNUMBER(SMALL(Order_Form!$D:$D,1+($D158))),(VLOOKUP(SMALL(Order_Form!$D:$D,1+($D158)),Order_Form!$C:$Q,7,FALSE)),"")</f>
        <v/>
      </c>
      <c r="J158" s="2"/>
      <c r="K158" s="2"/>
      <c r="L158" s="18" t="str">
        <f>IF(ISNUMBER(SMALL(Order_Form!$D:$D,1+($D158))),(VLOOKUP(SMALL(Order_Form!$D:$D,1+($D158)),Order_Form!$C:$Q,8,FALSE)),"")</f>
        <v/>
      </c>
      <c r="M158" s="18" t="str">
        <f>IF(ISNUMBER(SMALL(Order_Form!$D:$D,1+($D158))),(VLOOKUP(SMALL(Order_Form!$D:$D,1+($D158)),Order_Form!$C:$Q,9,FALSE)),"")</f>
        <v/>
      </c>
      <c r="N158" s="18" t="str">
        <f>IF(ISNUMBER(SMALL(Order_Form!$D:$D,1+($D158))),(VLOOKUP(SMALL(Order_Form!$D:$D,1+($D158)),Order_Form!$C:$Q,10,FALSE)),"")</f>
        <v/>
      </c>
      <c r="O158" s="18" t="str">
        <f>IF(ISNUMBER(SMALL(Order_Form!$D:$D,1+($D158))),(VLOOKUP(SMALL(Order_Form!$D:$D,1+($D158)),Order_Form!$C:$Q,11,FALSE)),"")</f>
        <v/>
      </c>
      <c r="P158" s="18" t="str">
        <f>IF(ISNUMBER(SMALL(Order_Form!$D:$D,1+($D158))),(VLOOKUP(SMALL(Order_Form!$D:$D,1+($D158)),Order_Form!$C:$Q,12,FALSE)),"")</f>
        <v/>
      </c>
      <c r="Q158" s="18" t="str">
        <f>IF(ISNUMBER(SMALL(Order_Form!$D:$D,1+($D158))),(VLOOKUP(SMALL(Order_Form!$D:$D,1+($D158)),Order_Form!$C:$Q,13,FALSE)),"")</f>
        <v/>
      </c>
      <c r="R158" s="18" t="str">
        <f>IF(ISNUMBER(SMALL(Order_Form!$D:$D,1+($D158))),(VLOOKUP(SMALL(Order_Form!$D:$D,1+($D158)),Order_Form!$C:$Q,14,FALSE)),"")</f>
        <v/>
      </c>
      <c r="S158" s="126" t="str">
        <f>IF(ISNUMBER(SMALL(Order_Form!$D:$D,1+($D158))),(VLOOKUP(SMALL(Order_Form!$D:$D,1+($D158)),Order_Form!$C:$Q,15,FALSE)),"")</f>
        <v/>
      </c>
      <c r="U158" s="2">
        <f t="shared" si="20"/>
        <v>0</v>
      </c>
      <c r="V158" s="2">
        <f t="shared" si="21"/>
        <v>0</v>
      </c>
      <c r="W158" s="2" t="str">
        <f t="shared" si="22"/>
        <v/>
      </c>
      <c r="X158" s="2">
        <f t="shared" si="23"/>
        <v>0</v>
      </c>
    </row>
    <row r="159" spans="2:24" ht="22.9" customHeight="1" x14ac:dyDescent="0.25">
      <c r="B159" s="2">
        <f t="shared" si="19"/>
        <v>0</v>
      </c>
      <c r="C159" s="2" t="str">
        <f t="shared" si="24"/>
        <v/>
      </c>
      <c r="D159" s="2">
        <v>138</v>
      </c>
      <c r="E159" s="2" t="str">
        <f>IF(ISNUMBER(SMALL(Order_Form!$D:$D,1+($D159))),(VLOOKUP(SMALL(Order_Form!$D:$D,1+($D159)),Order_Form!$C:$Q,3,FALSE)),"")</f>
        <v/>
      </c>
      <c r="F159" s="18" t="str">
        <f>IF(ISNUMBER(SMALL(Order_Form!$D:$D,1+($D159))),(VLOOKUP(SMALL(Order_Form!$D:$D,1+($D159)),Order_Form!$C:$Q,4,FALSE)),"")</f>
        <v/>
      </c>
      <c r="G159" s="18" t="str">
        <f>IF(ISNUMBER(SMALL(Order_Form!$D:$D,1+($D159))),(VLOOKUP(SMALL(Order_Form!$D:$D,1+($D159)),Order_Form!$C:$Q,5,FALSE)),"")</f>
        <v/>
      </c>
      <c r="H159" s="18" t="str">
        <f>IF(ISNUMBER(SMALL(Order_Form!$D:$D,1+($D159))),(VLOOKUP(SMALL(Order_Form!$D:$D,1+($D159)),Order_Form!$C:$Q,6,FALSE)),"")</f>
        <v/>
      </c>
      <c r="I159" s="15" t="str">
        <f>IF(ISNUMBER(SMALL(Order_Form!$D:$D,1+($D159))),(VLOOKUP(SMALL(Order_Form!$D:$D,1+($D159)),Order_Form!$C:$Q,7,FALSE)),"")</f>
        <v/>
      </c>
      <c r="J159" s="2"/>
      <c r="K159" s="2"/>
      <c r="L159" s="18" t="str">
        <f>IF(ISNUMBER(SMALL(Order_Form!$D:$D,1+($D159))),(VLOOKUP(SMALL(Order_Form!$D:$D,1+($D159)),Order_Form!$C:$Q,8,FALSE)),"")</f>
        <v/>
      </c>
      <c r="M159" s="18" t="str">
        <f>IF(ISNUMBER(SMALL(Order_Form!$D:$D,1+($D159))),(VLOOKUP(SMALL(Order_Form!$D:$D,1+($D159)),Order_Form!$C:$Q,9,FALSE)),"")</f>
        <v/>
      </c>
      <c r="N159" s="18" t="str">
        <f>IF(ISNUMBER(SMALL(Order_Form!$D:$D,1+($D159))),(VLOOKUP(SMALL(Order_Form!$D:$D,1+($D159)),Order_Form!$C:$Q,10,FALSE)),"")</f>
        <v/>
      </c>
      <c r="O159" s="18" t="str">
        <f>IF(ISNUMBER(SMALL(Order_Form!$D:$D,1+($D159))),(VLOOKUP(SMALL(Order_Form!$D:$D,1+($D159)),Order_Form!$C:$Q,11,FALSE)),"")</f>
        <v/>
      </c>
      <c r="P159" s="18" t="str">
        <f>IF(ISNUMBER(SMALL(Order_Form!$D:$D,1+($D159))),(VLOOKUP(SMALL(Order_Form!$D:$D,1+($D159)),Order_Form!$C:$Q,12,FALSE)),"")</f>
        <v/>
      </c>
      <c r="Q159" s="18" t="str">
        <f>IF(ISNUMBER(SMALL(Order_Form!$D:$D,1+($D159))),(VLOOKUP(SMALL(Order_Form!$D:$D,1+($D159)),Order_Form!$C:$Q,13,FALSE)),"")</f>
        <v/>
      </c>
      <c r="R159" s="18" t="str">
        <f>IF(ISNUMBER(SMALL(Order_Form!$D:$D,1+($D159))),(VLOOKUP(SMALL(Order_Form!$D:$D,1+($D159)),Order_Form!$C:$Q,14,FALSE)),"")</f>
        <v/>
      </c>
      <c r="S159" s="126" t="str">
        <f>IF(ISNUMBER(SMALL(Order_Form!$D:$D,1+($D159))),(VLOOKUP(SMALL(Order_Form!$D:$D,1+($D159)),Order_Form!$C:$Q,15,FALSE)),"")</f>
        <v/>
      </c>
      <c r="U159" s="2">
        <f t="shared" si="20"/>
        <v>0</v>
      </c>
      <c r="V159" s="2">
        <f t="shared" si="21"/>
        <v>0</v>
      </c>
      <c r="W159" s="2" t="str">
        <f t="shared" si="22"/>
        <v/>
      </c>
      <c r="X159" s="2">
        <f t="shared" si="23"/>
        <v>0</v>
      </c>
    </row>
    <row r="160" spans="2:24" ht="22.9" customHeight="1" x14ac:dyDescent="0.25">
      <c r="B160" s="2">
        <f t="shared" si="19"/>
        <v>0</v>
      </c>
      <c r="C160" s="2" t="str">
        <f t="shared" si="24"/>
        <v/>
      </c>
      <c r="D160" s="2">
        <v>139</v>
      </c>
      <c r="E160" s="2" t="str">
        <f>IF(ISNUMBER(SMALL(Order_Form!$D:$D,1+($D160))),(VLOOKUP(SMALL(Order_Form!$D:$D,1+($D160)),Order_Form!$C:$Q,3,FALSE)),"")</f>
        <v/>
      </c>
      <c r="F160" s="18" t="str">
        <f>IF(ISNUMBER(SMALL(Order_Form!$D:$D,1+($D160))),(VLOOKUP(SMALL(Order_Form!$D:$D,1+($D160)),Order_Form!$C:$Q,4,FALSE)),"")</f>
        <v/>
      </c>
      <c r="G160" s="18" t="str">
        <f>IF(ISNUMBER(SMALL(Order_Form!$D:$D,1+($D160))),(VLOOKUP(SMALL(Order_Form!$D:$D,1+($D160)),Order_Form!$C:$Q,5,FALSE)),"")</f>
        <v/>
      </c>
      <c r="H160" s="18" t="str">
        <f>IF(ISNUMBER(SMALL(Order_Form!$D:$D,1+($D160))),(VLOOKUP(SMALL(Order_Form!$D:$D,1+($D160)),Order_Form!$C:$Q,6,FALSE)),"")</f>
        <v/>
      </c>
      <c r="I160" s="15" t="str">
        <f>IF(ISNUMBER(SMALL(Order_Form!$D:$D,1+($D160))),(VLOOKUP(SMALL(Order_Form!$D:$D,1+($D160)),Order_Form!$C:$Q,7,FALSE)),"")</f>
        <v/>
      </c>
      <c r="J160" s="2"/>
      <c r="K160" s="2"/>
      <c r="L160" s="18" t="str">
        <f>IF(ISNUMBER(SMALL(Order_Form!$D:$D,1+($D160))),(VLOOKUP(SMALL(Order_Form!$D:$D,1+($D160)),Order_Form!$C:$Q,8,FALSE)),"")</f>
        <v/>
      </c>
      <c r="M160" s="18" t="str">
        <f>IF(ISNUMBER(SMALL(Order_Form!$D:$D,1+($D160))),(VLOOKUP(SMALL(Order_Form!$D:$D,1+($D160)),Order_Form!$C:$Q,9,FALSE)),"")</f>
        <v/>
      </c>
      <c r="N160" s="18" t="str">
        <f>IF(ISNUMBER(SMALL(Order_Form!$D:$D,1+($D160))),(VLOOKUP(SMALL(Order_Form!$D:$D,1+($D160)),Order_Form!$C:$Q,10,FALSE)),"")</f>
        <v/>
      </c>
      <c r="O160" s="18" t="str">
        <f>IF(ISNUMBER(SMALL(Order_Form!$D:$D,1+($D160))),(VLOOKUP(SMALL(Order_Form!$D:$D,1+($D160)),Order_Form!$C:$Q,11,FALSE)),"")</f>
        <v/>
      </c>
      <c r="P160" s="18" t="str">
        <f>IF(ISNUMBER(SMALL(Order_Form!$D:$D,1+($D160))),(VLOOKUP(SMALL(Order_Form!$D:$D,1+($D160)),Order_Form!$C:$Q,12,FALSE)),"")</f>
        <v/>
      </c>
      <c r="Q160" s="18" t="str">
        <f>IF(ISNUMBER(SMALL(Order_Form!$D:$D,1+($D160))),(VLOOKUP(SMALL(Order_Form!$D:$D,1+($D160)),Order_Form!$C:$Q,13,FALSE)),"")</f>
        <v/>
      </c>
      <c r="R160" s="18" t="str">
        <f>IF(ISNUMBER(SMALL(Order_Form!$D:$D,1+($D160))),(VLOOKUP(SMALL(Order_Form!$D:$D,1+($D160)),Order_Form!$C:$Q,14,FALSE)),"")</f>
        <v/>
      </c>
      <c r="S160" s="126" t="str">
        <f>IF(ISNUMBER(SMALL(Order_Form!$D:$D,1+($D160))),(VLOOKUP(SMALL(Order_Form!$D:$D,1+($D160)),Order_Form!$C:$Q,15,FALSE)),"")</f>
        <v/>
      </c>
      <c r="U160" s="2">
        <f t="shared" si="20"/>
        <v>0</v>
      </c>
      <c r="V160" s="2">
        <f t="shared" si="21"/>
        <v>0</v>
      </c>
      <c r="W160" s="2" t="str">
        <f t="shared" si="22"/>
        <v/>
      </c>
      <c r="X160" s="2">
        <f t="shared" si="23"/>
        <v>0</v>
      </c>
    </row>
    <row r="161" spans="2:24" ht="22.9" customHeight="1" x14ac:dyDescent="0.25">
      <c r="B161" s="2">
        <f t="shared" si="19"/>
        <v>0</v>
      </c>
      <c r="C161" s="2" t="str">
        <f t="shared" si="24"/>
        <v/>
      </c>
      <c r="D161" s="2">
        <v>140</v>
      </c>
      <c r="E161" s="2" t="str">
        <f>IF(ISNUMBER(SMALL(Order_Form!$D:$D,1+($D161))),(VLOOKUP(SMALL(Order_Form!$D:$D,1+($D161)),Order_Form!$C:$Q,3,FALSE)),"")</f>
        <v/>
      </c>
      <c r="F161" s="18" t="str">
        <f>IF(ISNUMBER(SMALL(Order_Form!$D:$D,1+($D161))),(VLOOKUP(SMALL(Order_Form!$D:$D,1+($D161)),Order_Form!$C:$Q,4,FALSE)),"")</f>
        <v/>
      </c>
      <c r="G161" s="18" t="str">
        <f>IF(ISNUMBER(SMALL(Order_Form!$D:$D,1+($D161))),(VLOOKUP(SMALL(Order_Form!$D:$D,1+($D161)),Order_Form!$C:$Q,5,FALSE)),"")</f>
        <v/>
      </c>
      <c r="H161" s="18" t="str">
        <f>IF(ISNUMBER(SMALL(Order_Form!$D:$D,1+($D161))),(VLOOKUP(SMALL(Order_Form!$D:$D,1+($D161)),Order_Form!$C:$Q,6,FALSE)),"")</f>
        <v/>
      </c>
      <c r="I161" s="15" t="str">
        <f>IF(ISNUMBER(SMALL(Order_Form!$D:$D,1+($D161))),(VLOOKUP(SMALL(Order_Form!$D:$D,1+($D161)),Order_Form!$C:$Q,7,FALSE)),"")</f>
        <v/>
      </c>
      <c r="J161" s="2"/>
      <c r="K161" s="2"/>
      <c r="L161" s="18" t="str">
        <f>IF(ISNUMBER(SMALL(Order_Form!$D:$D,1+($D161))),(VLOOKUP(SMALL(Order_Form!$D:$D,1+($D161)),Order_Form!$C:$Q,8,FALSE)),"")</f>
        <v/>
      </c>
      <c r="M161" s="18" t="str">
        <f>IF(ISNUMBER(SMALL(Order_Form!$D:$D,1+($D161))),(VLOOKUP(SMALL(Order_Form!$D:$D,1+($D161)),Order_Form!$C:$Q,9,FALSE)),"")</f>
        <v/>
      </c>
      <c r="N161" s="18" t="str">
        <f>IF(ISNUMBER(SMALL(Order_Form!$D:$D,1+($D161))),(VLOOKUP(SMALL(Order_Form!$D:$D,1+($D161)),Order_Form!$C:$Q,10,FALSE)),"")</f>
        <v/>
      </c>
      <c r="O161" s="18" t="str">
        <f>IF(ISNUMBER(SMALL(Order_Form!$D:$D,1+($D161))),(VLOOKUP(SMALL(Order_Form!$D:$D,1+($D161)),Order_Form!$C:$Q,11,FALSE)),"")</f>
        <v/>
      </c>
      <c r="P161" s="18" t="str">
        <f>IF(ISNUMBER(SMALL(Order_Form!$D:$D,1+($D161))),(VLOOKUP(SMALL(Order_Form!$D:$D,1+($D161)),Order_Form!$C:$Q,12,FALSE)),"")</f>
        <v/>
      </c>
      <c r="Q161" s="18" t="str">
        <f>IF(ISNUMBER(SMALL(Order_Form!$D:$D,1+($D161))),(VLOOKUP(SMALL(Order_Form!$D:$D,1+($D161)),Order_Form!$C:$Q,13,FALSE)),"")</f>
        <v/>
      </c>
      <c r="R161" s="18" t="str">
        <f>IF(ISNUMBER(SMALL(Order_Form!$D:$D,1+($D161))),(VLOOKUP(SMALL(Order_Form!$D:$D,1+($D161)),Order_Form!$C:$Q,14,FALSE)),"")</f>
        <v/>
      </c>
      <c r="S161" s="126" t="str">
        <f>IF(ISNUMBER(SMALL(Order_Form!$D:$D,1+($D161))),(VLOOKUP(SMALL(Order_Form!$D:$D,1+($D161)),Order_Form!$C:$Q,15,FALSE)),"")</f>
        <v/>
      </c>
      <c r="U161" s="2">
        <f t="shared" si="20"/>
        <v>0</v>
      </c>
      <c r="V161" s="2">
        <f t="shared" si="21"/>
        <v>0</v>
      </c>
      <c r="W161" s="2" t="str">
        <f t="shared" si="22"/>
        <v/>
      </c>
      <c r="X161" s="2">
        <f t="shared" si="23"/>
        <v>0</v>
      </c>
    </row>
    <row r="162" spans="2:24" ht="22.9" customHeight="1" x14ac:dyDescent="0.25">
      <c r="B162" s="2">
        <f t="shared" si="19"/>
        <v>0</v>
      </c>
      <c r="C162" s="2" t="str">
        <f t="shared" si="24"/>
        <v/>
      </c>
      <c r="D162" s="2">
        <v>141</v>
      </c>
      <c r="E162" s="2" t="str">
        <f>IF(ISNUMBER(SMALL(Order_Form!$D:$D,1+($D162))),(VLOOKUP(SMALL(Order_Form!$D:$D,1+($D162)),Order_Form!$C:$Q,3,FALSE)),"")</f>
        <v/>
      </c>
      <c r="F162" s="18" t="str">
        <f>IF(ISNUMBER(SMALL(Order_Form!$D:$D,1+($D162))),(VLOOKUP(SMALL(Order_Form!$D:$D,1+($D162)),Order_Form!$C:$Q,4,FALSE)),"")</f>
        <v/>
      </c>
      <c r="G162" s="18" t="str">
        <f>IF(ISNUMBER(SMALL(Order_Form!$D:$D,1+($D162))),(VLOOKUP(SMALL(Order_Form!$D:$D,1+($D162)),Order_Form!$C:$Q,5,FALSE)),"")</f>
        <v/>
      </c>
      <c r="H162" s="18" t="str">
        <f>IF(ISNUMBER(SMALL(Order_Form!$D:$D,1+($D162))),(VLOOKUP(SMALL(Order_Form!$D:$D,1+($D162)),Order_Form!$C:$Q,6,FALSE)),"")</f>
        <v/>
      </c>
      <c r="I162" s="15" t="str">
        <f>IF(ISNUMBER(SMALL(Order_Form!$D:$D,1+($D162))),(VLOOKUP(SMALL(Order_Form!$D:$D,1+($D162)),Order_Form!$C:$Q,7,FALSE)),"")</f>
        <v/>
      </c>
      <c r="J162" s="2"/>
      <c r="K162" s="2"/>
      <c r="L162" s="18" t="str">
        <f>IF(ISNUMBER(SMALL(Order_Form!$D:$D,1+($D162))),(VLOOKUP(SMALL(Order_Form!$D:$D,1+($D162)),Order_Form!$C:$Q,8,FALSE)),"")</f>
        <v/>
      </c>
      <c r="M162" s="18" t="str">
        <f>IF(ISNUMBER(SMALL(Order_Form!$D:$D,1+($D162))),(VLOOKUP(SMALL(Order_Form!$D:$D,1+($D162)),Order_Form!$C:$Q,9,FALSE)),"")</f>
        <v/>
      </c>
      <c r="N162" s="18" t="str">
        <f>IF(ISNUMBER(SMALL(Order_Form!$D:$D,1+($D162))),(VLOOKUP(SMALL(Order_Form!$D:$D,1+($D162)),Order_Form!$C:$Q,10,FALSE)),"")</f>
        <v/>
      </c>
      <c r="O162" s="18" t="str">
        <f>IF(ISNUMBER(SMALL(Order_Form!$D:$D,1+($D162))),(VLOOKUP(SMALL(Order_Form!$D:$D,1+($D162)),Order_Form!$C:$Q,11,FALSE)),"")</f>
        <v/>
      </c>
      <c r="P162" s="18" t="str">
        <f>IF(ISNUMBER(SMALL(Order_Form!$D:$D,1+($D162))),(VLOOKUP(SMALL(Order_Form!$D:$D,1+($D162)),Order_Form!$C:$Q,12,FALSE)),"")</f>
        <v/>
      </c>
      <c r="Q162" s="18" t="str">
        <f>IF(ISNUMBER(SMALL(Order_Form!$D:$D,1+($D162))),(VLOOKUP(SMALL(Order_Form!$D:$D,1+($D162)),Order_Form!$C:$Q,13,FALSE)),"")</f>
        <v/>
      </c>
      <c r="R162" s="18" t="str">
        <f>IF(ISNUMBER(SMALL(Order_Form!$D:$D,1+($D162))),(VLOOKUP(SMALL(Order_Form!$D:$D,1+($D162)),Order_Form!$C:$Q,14,FALSE)),"")</f>
        <v/>
      </c>
      <c r="S162" s="126" t="str">
        <f>IF(ISNUMBER(SMALL(Order_Form!$D:$D,1+($D162))),(VLOOKUP(SMALL(Order_Form!$D:$D,1+($D162)),Order_Form!$C:$Q,15,FALSE)),"")</f>
        <v/>
      </c>
      <c r="U162" s="2">
        <f t="shared" si="20"/>
        <v>0</v>
      </c>
      <c r="V162" s="2">
        <f t="shared" si="21"/>
        <v>0</v>
      </c>
      <c r="W162" s="2" t="str">
        <f t="shared" si="22"/>
        <v/>
      </c>
      <c r="X162" s="2">
        <f t="shared" si="23"/>
        <v>0</v>
      </c>
    </row>
    <row r="163" spans="2:24" ht="22.9" customHeight="1" x14ac:dyDescent="0.25">
      <c r="B163" s="2">
        <f t="shared" si="19"/>
        <v>0</v>
      </c>
      <c r="C163" s="2" t="str">
        <f t="shared" si="24"/>
        <v/>
      </c>
      <c r="D163" s="2">
        <v>142</v>
      </c>
      <c r="E163" s="2" t="str">
        <f>IF(ISNUMBER(SMALL(Order_Form!$D:$D,1+($D163))),(VLOOKUP(SMALL(Order_Form!$D:$D,1+($D163)),Order_Form!$C:$Q,3,FALSE)),"")</f>
        <v/>
      </c>
      <c r="F163" s="18" t="str">
        <f>IF(ISNUMBER(SMALL(Order_Form!$D:$D,1+($D163))),(VLOOKUP(SMALL(Order_Form!$D:$D,1+($D163)),Order_Form!$C:$Q,4,FALSE)),"")</f>
        <v/>
      </c>
      <c r="G163" s="18" t="str">
        <f>IF(ISNUMBER(SMALL(Order_Form!$D:$D,1+($D163))),(VLOOKUP(SMALL(Order_Form!$D:$D,1+($D163)),Order_Form!$C:$Q,5,FALSE)),"")</f>
        <v/>
      </c>
      <c r="H163" s="18" t="str">
        <f>IF(ISNUMBER(SMALL(Order_Form!$D:$D,1+($D163))),(VLOOKUP(SMALL(Order_Form!$D:$D,1+($D163)),Order_Form!$C:$Q,6,FALSE)),"")</f>
        <v/>
      </c>
      <c r="I163" s="15" t="str">
        <f>IF(ISNUMBER(SMALL(Order_Form!$D:$D,1+($D163))),(VLOOKUP(SMALL(Order_Form!$D:$D,1+($D163)),Order_Form!$C:$Q,7,FALSE)),"")</f>
        <v/>
      </c>
      <c r="J163" s="2"/>
      <c r="K163" s="2"/>
      <c r="L163" s="18" t="str">
        <f>IF(ISNUMBER(SMALL(Order_Form!$D:$D,1+($D163))),(VLOOKUP(SMALL(Order_Form!$D:$D,1+($D163)),Order_Form!$C:$Q,8,FALSE)),"")</f>
        <v/>
      </c>
      <c r="M163" s="18" t="str">
        <f>IF(ISNUMBER(SMALL(Order_Form!$D:$D,1+($D163))),(VLOOKUP(SMALL(Order_Form!$D:$D,1+($D163)),Order_Form!$C:$Q,9,FALSE)),"")</f>
        <v/>
      </c>
      <c r="N163" s="18" t="str">
        <f>IF(ISNUMBER(SMALL(Order_Form!$D:$D,1+($D163))),(VLOOKUP(SMALL(Order_Form!$D:$D,1+($D163)),Order_Form!$C:$Q,10,FALSE)),"")</f>
        <v/>
      </c>
      <c r="O163" s="18" t="str">
        <f>IF(ISNUMBER(SMALL(Order_Form!$D:$D,1+($D163))),(VLOOKUP(SMALL(Order_Form!$D:$D,1+($D163)),Order_Form!$C:$Q,11,FALSE)),"")</f>
        <v/>
      </c>
      <c r="P163" s="18" t="str">
        <f>IF(ISNUMBER(SMALL(Order_Form!$D:$D,1+($D163))),(VLOOKUP(SMALL(Order_Form!$D:$D,1+($D163)),Order_Form!$C:$Q,12,FALSE)),"")</f>
        <v/>
      </c>
      <c r="Q163" s="18" t="str">
        <f>IF(ISNUMBER(SMALL(Order_Form!$D:$D,1+($D163))),(VLOOKUP(SMALL(Order_Form!$D:$D,1+($D163)),Order_Form!$C:$Q,13,FALSE)),"")</f>
        <v/>
      </c>
      <c r="R163" s="18" t="str">
        <f>IF(ISNUMBER(SMALL(Order_Form!$D:$D,1+($D163))),(VLOOKUP(SMALL(Order_Form!$D:$D,1+($D163)),Order_Form!$C:$Q,14,FALSE)),"")</f>
        <v/>
      </c>
      <c r="S163" s="126" t="str">
        <f>IF(ISNUMBER(SMALL(Order_Form!$D:$D,1+($D163))),(VLOOKUP(SMALL(Order_Form!$D:$D,1+($D163)),Order_Form!$C:$Q,15,FALSE)),"")</f>
        <v/>
      </c>
      <c r="U163" s="2">
        <f t="shared" si="20"/>
        <v>0</v>
      </c>
      <c r="V163" s="2">
        <f t="shared" si="21"/>
        <v>0</v>
      </c>
      <c r="W163" s="2" t="str">
        <f t="shared" si="22"/>
        <v/>
      </c>
      <c r="X163" s="2">
        <f t="shared" si="23"/>
        <v>0</v>
      </c>
    </row>
    <row r="164" spans="2:24" ht="22.9" customHeight="1" x14ac:dyDescent="0.25">
      <c r="B164" s="2">
        <f t="shared" si="19"/>
        <v>0</v>
      </c>
      <c r="C164" s="2" t="str">
        <f t="shared" si="24"/>
        <v/>
      </c>
      <c r="D164" s="2">
        <v>143</v>
      </c>
      <c r="E164" s="2" t="str">
        <f>IF(ISNUMBER(SMALL(Order_Form!$D:$D,1+($D164))),(VLOOKUP(SMALL(Order_Form!$D:$D,1+($D164)),Order_Form!$C:$Q,3,FALSE)),"")</f>
        <v/>
      </c>
      <c r="F164" s="18" t="str">
        <f>IF(ISNUMBER(SMALL(Order_Form!$D:$D,1+($D164))),(VLOOKUP(SMALL(Order_Form!$D:$D,1+($D164)),Order_Form!$C:$Q,4,FALSE)),"")</f>
        <v/>
      </c>
      <c r="G164" s="18" t="str">
        <f>IF(ISNUMBER(SMALL(Order_Form!$D:$D,1+($D164))),(VLOOKUP(SMALL(Order_Form!$D:$D,1+($D164)),Order_Form!$C:$Q,5,FALSE)),"")</f>
        <v/>
      </c>
      <c r="H164" s="18" t="str">
        <f>IF(ISNUMBER(SMALL(Order_Form!$D:$D,1+($D164))),(VLOOKUP(SMALL(Order_Form!$D:$D,1+($D164)),Order_Form!$C:$Q,6,FALSE)),"")</f>
        <v/>
      </c>
      <c r="I164" s="15" t="str">
        <f>IF(ISNUMBER(SMALL(Order_Form!$D:$D,1+($D164))),(VLOOKUP(SMALL(Order_Form!$D:$D,1+($D164)),Order_Form!$C:$Q,7,FALSE)),"")</f>
        <v/>
      </c>
      <c r="J164" s="2"/>
      <c r="K164" s="2"/>
      <c r="L164" s="18" t="str">
        <f>IF(ISNUMBER(SMALL(Order_Form!$D:$D,1+($D164))),(VLOOKUP(SMALL(Order_Form!$D:$D,1+($D164)),Order_Form!$C:$Q,8,FALSE)),"")</f>
        <v/>
      </c>
      <c r="M164" s="18" t="str">
        <f>IF(ISNUMBER(SMALL(Order_Form!$D:$D,1+($D164))),(VLOOKUP(SMALL(Order_Form!$D:$D,1+($D164)),Order_Form!$C:$Q,9,FALSE)),"")</f>
        <v/>
      </c>
      <c r="N164" s="18" t="str">
        <f>IF(ISNUMBER(SMALL(Order_Form!$D:$D,1+($D164))),(VLOOKUP(SMALL(Order_Form!$D:$D,1+($D164)),Order_Form!$C:$Q,10,FALSE)),"")</f>
        <v/>
      </c>
      <c r="O164" s="18" t="str">
        <f>IF(ISNUMBER(SMALL(Order_Form!$D:$D,1+($D164))),(VLOOKUP(SMALL(Order_Form!$D:$D,1+($D164)),Order_Form!$C:$Q,11,FALSE)),"")</f>
        <v/>
      </c>
      <c r="P164" s="18" t="str">
        <f>IF(ISNUMBER(SMALL(Order_Form!$D:$D,1+($D164))),(VLOOKUP(SMALL(Order_Form!$D:$D,1+($D164)),Order_Form!$C:$Q,12,FALSE)),"")</f>
        <v/>
      </c>
      <c r="Q164" s="18" t="str">
        <f>IF(ISNUMBER(SMALL(Order_Form!$D:$D,1+($D164))),(VLOOKUP(SMALL(Order_Form!$D:$D,1+($D164)),Order_Form!$C:$Q,13,FALSE)),"")</f>
        <v/>
      </c>
      <c r="R164" s="18" t="str">
        <f>IF(ISNUMBER(SMALL(Order_Form!$D:$D,1+($D164))),(VLOOKUP(SMALL(Order_Form!$D:$D,1+($D164)),Order_Form!$C:$Q,14,FALSE)),"")</f>
        <v/>
      </c>
      <c r="S164" s="126" t="str">
        <f>IF(ISNUMBER(SMALL(Order_Form!$D:$D,1+($D164))),(VLOOKUP(SMALL(Order_Form!$D:$D,1+($D164)),Order_Form!$C:$Q,15,FALSE)),"")</f>
        <v/>
      </c>
      <c r="U164" s="2">
        <f t="shared" si="20"/>
        <v>0</v>
      </c>
      <c r="V164" s="2">
        <f t="shared" si="21"/>
        <v>0</v>
      </c>
      <c r="W164" s="2" t="str">
        <f t="shared" si="22"/>
        <v/>
      </c>
      <c r="X164" s="2">
        <f t="shared" si="23"/>
        <v>0</v>
      </c>
    </row>
    <row r="165" spans="2:24" ht="22.9" customHeight="1" x14ac:dyDescent="0.25">
      <c r="B165" s="2">
        <f t="shared" si="19"/>
        <v>0</v>
      </c>
      <c r="C165" s="2" t="str">
        <f t="shared" si="24"/>
        <v/>
      </c>
      <c r="D165" s="2">
        <v>144</v>
      </c>
      <c r="E165" s="2" t="str">
        <f>IF(ISNUMBER(SMALL(Order_Form!$D:$D,1+($D165))),(VLOOKUP(SMALL(Order_Form!$D:$D,1+($D165)),Order_Form!$C:$Q,3,FALSE)),"")</f>
        <v/>
      </c>
      <c r="F165" s="18" t="str">
        <f>IF(ISNUMBER(SMALL(Order_Form!$D:$D,1+($D165))),(VLOOKUP(SMALL(Order_Form!$D:$D,1+($D165)),Order_Form!$C:$Q,4,FALSE)),"")</f>
        <v/>
      </c>
      <c r="G165" s="18" t="str">
        <f>IF(ISNUMBER(SMALL(Order_Form!$D:$D,1+($D165))),(VLOOKUP(SMALL(Order_Form!$D:$D,1+($D165)),Order_Form!$C:$Q,5,FALSE)),"")</f>
        <v/>
      </c>
      <c r="H165" s="18" t="str">
        <f>IF(ISNUMBER(SMALL(Order_Form!$D:$D,1+($D165))),(VLOOKUP(SMALL(Order_Form!$D:$D,1+($D165)),Order_Form!$C:$Q,6,FALSE)),"")</f>
        <v/>
      </c>
      <c r="I165" s="15" t="str">
        <f>IF(ISNUMBER(SMALL(Order_Form!$D:$D,1+($D165))),(VLOOKUP(SMALL(Order_Form!$D:$D,1+($D165)),Order_Form!$C:$Q,7,FALSE)),"")</f>
        <v/>
      </c>
      <c r="J165" s="2"/>
      <c r="K165" s="2"/>
      <c r="L165" s="18" t="str">
        <f>IF(ISNUMBER(SMALL(Order_Form!$D:$D,1+($D165))),(VLOOKUP(SMALL(Order_Form!$D:$D,1+($D165)),Order_Form!$C:$Q,8,FALSE)),"")</f>
        <v/>
      </c>
      <c r="M165" s="18" t="str">
        <f>IF(ISNUMBER(SMALL(Order_Form!$D:$D,1+($D165))),(VLOOKUP(SMALL(Order_Form!$D:$D,1+($D165)),Order_Form!$C:$Q,9,FALSE)),"")</f>
        <v/>
      </c>
      <c r="N165" s="18" t="str">
        <f>IF(ISNUMBER(SMALL(Order_Form!$D:$D,1+($D165))),(VLOOKUP(SMALL(Order_Form!$D:$D,1+($D165)),Order_Form!$C:$Q,10,FALSE)),"")</f>
        <v/>
      </c>
      <c r="O165" s="18" t="str">
        <f>IF(ISNUMBER(SMALL(Order_Form!$D:$D,1+($D165))),(VLOOKUP(SMALL(Order_Form!$D:$D,1+($D165)),Order_Form!$C:$Q,11,FALSE)),"")</f>
        <v/>
      </c>
      <c r="P165" s="18" t="str">
        <f>IF(ISNUMBER(SMALL(Order_Form!$D:$D,1+($D165))),(VLOOKUP(SMALL(Order_Form!$D:$D,1+($D165)),Order_Form!$C:$Q,12,FALSE)),"")</f>
        <v/>
      </c>
      <c r="Q165" s="18" t="str">
        <f>IF(ISNUMBER(SMALL(Order_Form!$D:$D,1+($D165))),(VLOOKUP(SMALL(Order_Form!$D:$D,1+($D165)),Order_Form!$C:$Q,13,FALSE)),"")</f>
        <v/>
      </c>
      <c r="R165" s="18" t="str">
        <f>IF(ISNUMBER(SMALL(Order_Form!$D:$D,1+($D165))),(VLOOKUP(SMALL(Order_Form!$D:$D,1+($D165)),Order_Form!$C:$Q,14,FALSE)),"")</f>
        <v/>
      </c>
      <c r="S165" s="126" t="str">
        <f>IF(ISNUMBER(SMALL(Order_Form!$D:$D,1+($D165))),(VLOOKUP(SMALL(Order_Form!$D:$D,1+($D165)),Order_Form!$C:$Q,15,FALSE)),"")</f>
        <v/>
      </c>
      <c r="U165" s="2">
        <f t="shared" si="20"/>
        <v>0</v>
      </c>
      <c r="V165" s="2">
        <f t="shared" si="21"/>
        <v>0</v>
      </c>
      <c r="W165" s="2" t="str">
        <f t="shared" si="22"/>
        <v/>
      </c>
      <c r="X165" s="2">
        <f t="shared" si="23"/>
        <v>0</v>
      </c>
    </row>
    <row r="166" spans="2:24" ht="22.9" customHeight="1" x14ac:dyDescent="0.25">
      <c r="B166" s="2">
        <f t="shared" si="19"/>
        <v>0</v>
      </c>
      <c r="C166" s="2" t="str">
        <f t="shared" si="24"/>
        <v/>
      </c>
      <c r="D166" s="2">
        <v>145</v>
      </c>
      <c r="E166" s="2" t="str">
        <f>IF(ISNUMBER(SMALL(Order_Form!$D:$D,1+($D166))),(VLOOKUP(SMALL(Order_Form!$D:$D,1+($D166)),Order_Form!$C:$Q,3,FALSE)),"")</f>
        <v/>
      </c>
      <c r="F166" s="18" t="str">
        <f>IF(ISNUMBER(SMALL(Order_Form!$D:$D,1+($D166))),(VLOOKUP(SMALL(Order_Form!$D:$D,1+($D166)),Order_Form!$C:$Q,4,FALSE)),"")</f>
        <v/>
      </c>
      <c r="G166" s="18" t="str">
        <f>IF(ISNUMBER(SMALL(Order_Form!$D:$D,1+($D166))),(VLOOKUP(SMALL(Order_Form!$D:$D,1+($D166)),Order_Form!$C:$Q,5,FALSE)),"")</f>
        <v/>
      </c>
      <c r="H166" s="18" t="str">
        <f>IF(ISNUMBER(SMALL(Order_Form!$D:$D,1+($D166))),(VLOOKUP(SMALL(Order_Form!$D:$D,1+($D166)),Order_Form!$C:$Q,6,FALSE)),"")</f>
        <v/>
      </c>
      <c r="I166" s="15" t="str">
        <f>IF(ISNUMBER(SMALL(Order_Form!$D:$D,1+($D166))),(VLOOKUP(SMALL(Order_Form!$D:$D,1+($D166)),Order_Form!$C:$Q,7,FALSE)),"")</f>
        <v/>
      </c>
      <c r="J166" s="2"/>
      <c r="K166" s="2"/>
      <c r="L166" s="18" t="str">
        <f>IF(ISNUMBER(SMALL(Order_Form!$D:$D,1+($D166))),(VLOOKUP(SMALL(Order_Form!$D:$D,1+($D166)),Order_Form!$C:$Q,8,FALSE)),"")</f>
        <v/>
      </c>
      <c r="M166" s="18" t="str">
        <f>IF(ISNUMBER(SMALL(Order_Form!$D:$D,1+($D166))),(VLOOKUP(SMALL(Order_Form!$D:$D,1+($D166)),Order_Form!$C:$Q,9,FALSE)),"")</f>
        <v/>
      </c>
      <c r="N166" s="18" t="str">
        <f>IF(ISNUMBER(SMALL(Order_Form!$D:$D,1+($D166))),(VLOOKUP(SMALL(Order_Form!$D:$D,1+($D166)),Order_Form!$C:$Q,10,FALSE)),"")</f>
        <v/>
      </c>
      <c r="O166" s="18" t="str">
        <f>IF(ISNUMBER(SMALL(Order_Form!$D:$D,1+($D166))),(VLOOKUP(SMALL(Order_Form!$D:$D,1+($D166)),Order_Form!$C:$Q,11,FALSE)),"")</f>
        <v/>
      </c>
      <c r="P166" s="18" t="str">
        <f>IF(ISNUMBER(SMALL(Order_Form!$D:$D,1+($D166))),(VLOOKUP(SMALL(Order_Form!$D:$D,1+($D166)),Order_Form!$C:$Q,12,FALSE)),"")</f>
        <v/>
      </c>
      <c r="Q166" s="18" t="str">
        <f>IF(ISNUMBER(SMALL(Order_Form!$D:$D,1+($D166))),(VLOOKUP(SMALL(Order_Form!$D:$D,1+($D166)),Order_Form!$C:$Q,13,FALSE)),"")</f>
        <v/>
      </c>
      <c r="R166" s="18" t="str">
        <f>IF(ISNUMBER(SMALL(Order_Form!$D:$D,1+($D166))),(VLOOKUP(SMALL(Order_Form!$D:$D,1+($D166)),Order_Form!$C:$Q,14,FALSE)),"")</f>
        <v/>
      </c>
      <c r="S166" s="126" t="str">
        <f>IF(ISNUMBER(SMALL(Order_Form!$D:$D,1+($D166))),(VLOOKUP(SMALL(Order_Form!$D:$D,1+($D166)),Order_Form!$C:$Q,15,FALSE)),"")</f>
        <v/>
      </c>
      <c r="U166" s="2">
        <f t="shared" si="20"/>
        <v>0</v>
      </c>
      <c r="V166" s="2">
        <f t="shared" si="21"/>
        <v>0</v>
      </c>
      <c r="W166" s="2" t="str">
        <f t="shared" si="22"/>
        <v/>
      </c>
      <c r="X166" s="2">
        <f t="shared" si="23"/>
        <v>0</v>
      </c>
    </row>
    <row r="167" spans="2:24" ht="22.9" customHeight="1" x14ac:dyDescent="0.25">
      <c r="B167" s="2">
        <f t="shared" si="19"/>
        <v>0</v>
      </c>
      <c r="C167" s="2" t="str">
        <f t="shared" si="24"/>
        <v/>
      </c>
      <c r="D167" s="2">
        <v>146</v>
      </c>
      <c r="E167" s="2" t="str">
        <f>IF(ISNUMBER(SMALL(Order_Form!$D:$D,1+($D167))),(VLOOKUP(SMALL(Order_Form!$D:$D,1+($D167)),Order_Form!$C:$Q,3,FALSE)),"")</f>
        <v/>
      </c>
      <c r="F167" s="18" t="str">
        <f>IF(ISNUMBER(SMALL(Order_Form!$D:$D,1+($D167))),(VLOOKUP(SMALL(Order_Form!$D:$D,1+($D167)),Order_Form!$C:$Q,4,FALSE)),"")</f>
        <v/>
      </c>
      <c r="G167" s="18" t="str">
        <f>IF(ISNUMBER(SMALL(Order_Form!$D:$D,1+($D167))),(VLOOKUP(SMALL(Order_Form!$D:$D,1+($D167)),Order_Form!$C:$Q,5,FALSE)),"")</f>
        <v/>
      </c>
      <c r="H167" s="18" t="str">
        <f>IF(ISNUMBER(SMALL(Order_Form!$D:$D,1+($D167))),(VLOOKUP(SMALL(Order_Form!$D:$D,1+($D167)),Order_Form!$C:$Q,6,FALSE)),"")</f>
        <v/>
      </c>
      <c r="I167" s="15" t="str">
        <f>IF(ISNUMBER(SMALL(Order_Form!$D:$D,1+($D167))),(VLOOKUP(SMALL(Order_Form!$D:$D,1+($D167)),Order_Form!$C:$Q,7,FALSE)),"")</f>
        <v/>
      </c>
      <c r="J167" s="2"/>
      <c r="K167" s="2"/>
      <c r="L167" s="18" t="str">
        <f>IF(ISNUMBER(SMALL(Order_Form!$D:$D,1+($D167))),(VLOOKUP(SMALL(Order_Form!$D:$D,1+($D167)),Order_Form!$C:$Q,8,FALSE)),"")</f>
        <v/>
      </c>
      <c r="M167" s="18" t="str">
        <f>IF(ISNUMBER(SMALL(Order_Form!$D:$D,1+($D167))),(VLOOKUP(SMALL(Order_Form!$D:$D,1+($D167)),Order_Form!$C:$Q,9,FALSE)),"")</f>
        <v/>
      </c>
      <c r="N167" s="18" t="str">
        <f>IF(ISNUMBER(SMALL(Order_Form!$D:$D,1+($D167))),(VLOOKUP(SMALL(Order_Form!$D:$D,1+($D167)),Order_Form!$C:$Q,10,FALSE)),"")</f>
        <v/>
      </c>
      <c r="O167" s="18" t="str">
        <f>IF(ISNUMBER(SMALL(Order_Form!$D:$D,1+($D167))),(VLOOKUP(SMALL(Order_Form!$D:$D,1+($D167)),Order_Form!$C:$Q,11,FALSE)),"")</f>
        <v/>
      </c>
      <c r="P167" s="18" t="str">
        <f>IF(ISNUMBER(SMALL(Order_Form!$D:$D,1+($D167))),(VLOOKUP(SMALL(Order_Form!$D:$D,1+($D167)),Order_Form!$C:$Q,12,FALSE)),"")</f>
        <v/>
      </c>
      <c r="Q167" s="18" t="str">
        <f>IF(ISNUMBER(SMALL(Order_Form!$D:$D,1+($D167))),(VLOOKUP(SMALL(Order_Form!$D:$D,1+($D167)),Order_Form!$C:$Q,13,FALSE)),"")</f>
        <v/>
      </c>
      <c r="R167" s="18" t="str">
        <f>IF(ISNUMBER(SMALL(Order_Form!$D:$D,1+($D167))),(VLOOKUP(SMALL(Order_Form!$D:$D,1+($D167)),Order_Form!$C:$Q,14,FALSE)),"")</f>
        <v/>
      </c>
      <c r="S167" s="126" t="str">
        <f>IF(ISNUMBER(SMALL(Order_Form!$D:$D,1+($D167))),(VLOOKUP(SMALL(Order_Form!$D:$D,1+($D167)),Order_Form!$C:$Q,15,FALSE)),"")</f>
        <v/>
      </c>
      <c r="U167" s="2">
        <f t="shared" si="20"/>
        <v>0</v>
      </c>
      <c r="V167" s="2">
        <f t="shared" si="21"/>
        <v>0</v>
      </c>
      <c r="W167" s="2" t="str">
        <f t="shared" si="22"/>
        <v/>
      </c>
      <c r="X167" s="2">
        <f t="shared" si="23"/>
        <v>0</v>
      </c>
    </row>
    <row r="168" spans="2:24" ht="22.9" customHeight="1" x14ac:dyDescent="0.25">
      <c r="B168" s="2">
        <f t="shared" si="19"/>
        <v>0</v>
      </c>
      <c r="C168" s="2" t="str">
        <f t="shared" si="24"/>
        <v/>
      </c>
      <c r="D168" s="2">
        <v>147</v>
      </c>
      <c r="E168" s="2" t="str">
        <f>IF(ISNUMBER(SMALL(Order_Form!$D:$D,1+($D168))),(VLOOKUP(SMALL(Order_Form!$D:$D,1+($D168)),Order_Form!$C:$Q,3,FALSE)),"")</f>
        <v/>
      </c>
      <c r="F168" s="18" t="str">
        <f>IF(ISNUMBER(SMALL(Order_Form!$D:$D,1+($D168))),(VLOOKUP(SMALL(Order_Form!$D:$D,1+($D168)),Order_Form!$C:$Q,4,FALSE)),"")</f>
        <v/>
      </c>
      <c r="G168" s="18" t="str">
        <f>IF(ISNUMBER(SMALL(Order_Form!$D:$D,1+($D168))),(VLOOKUP(SMALL(Order_Form!$D:$D,1+($D168)),Order_Form!$C:$Q,5,FALSE)),"")</f>
        <v/>
      </c>
      <c r="H168" s="18" t="str">
        <f>IF(ISNUMBER(SMALL(Order_Form!$D:$D,1+($D168))),(VLOOKUP(SMALL(Order_Form!$D:$D,1+($D168)),Order_Form!$C:$Q,6,FALSE)),"")</f>
        <v/>
      </c>
      <c r="I168" s="15" t="str">
        <f>IF(ISNUMBER(SMALL(Order_Form!$D:$D,1+($D168))),(VLOOKUP(SMALL(Order_Form!$D:$D,1+($D168)),Order_Form!$C:$Q,7,FALSE)),"")</f>
        <v/>
      </c>
      <c r="J168" s="2"/>
      <c r="K168" s="2"/>
      <c r="L168" s="18" t="str">
        <f>IF(ISNUMBER(SMALL(Order_Form!$D:$D,1+($D168))),(VLOOKUP(SMALL(Order_Form!$D:$D,1+($D168)),Order_Form!$C:$Q,8,FALSE)),"")</f>
        <v/>
      </c>
      <c r="M168" s="18" t="str">
        <f>IF(ISNUMBER(SMALL(Order_Form!$D:$D,1+($D168))),(VLOOKUP(SMALL(Order_Form!$D:$D,1+($D168)),Order_Form!$C:$Q,9,FALSE)),"")</f>
        <v/>
      </c>
      <c r="N168" s="18" t="str">
        <f>IF(ISNUMBER(SMALL(Order_Form!$D:$D,1+($D168))),(VLOOKUP(SMALL(Order_Form!$D:$D,1+($D168)),Order_Form!$C:$Q,10,FALSE)),"")</f>
        <v/>
      </c>
      <c r="O168" s="18" t="str">
        <f>IF(ISNUMBER(SMALL(Order_Form!$D:$D,1+($D168))),(VLOOKUP(SMALL(Order_Form!$D:$D,1+($D168)),Order_Form!$C:$Q,11,FALSE)),"")</f>
        <v/>
      </c>
      <c r="P168" s="18" t="str">
        <f>IF(ISNUMBER(SMALL(Order_Form!$D:$D,1+($D168))),(VLOOKUP(SMALL(Order_Form!$D:$D,1+($D168)),Order_Form!$C:$Q,12,FALSE)),"")</f>
        <v/>
      </c>
      <c r="Q168" s="18" t="str">
        <f>IF(ISNUMBER(SMALL(Order_Form!$D:$D,1+($D168))),(VLOOKUP(SMALL(Order_Form!$D:$D,1+($D168)),Order_Form!$C:$Q,13,FALSE)),"")</f>
        <v/>
      </c>
      <c r="R168" s="18" t="str">
        <f>IF(ISNUMBER(SMALL(Order_Form!$D:$D,1+($D168))),(VLOOKUP(SMALL(Order_Form!$D:$D,1+($D168)),Order_Form!$C:$Q,14,FALSE)),"")</f>
        <v/>
      </c>
      <c r="S168" s="126" t="str">
        <f>IF(ISNUMBER(SMALL(Order_Form!$D:$D,1+($D168))),(VLOOKUP(SMALL(Order_Form!$D:$D,1+($D168)),Order_Form!$C:$Q,15,FALSE)),"")</f>
        <v/>
      </c>
      <c r="U168" s="2">
        <f t="shared" si="20"/>
        <v>0</v>
      </c>
      <c r="V168" s="2">
        <f t="shared" si="21"/>
        <v>0</v>
      </c>
      <c r="W168" s="2" t="str">
        <f t="shared" si="22"/>
        <v/>
      </c>
      <c r="X168" s="2">
        <f t="shared" si="23"/>
        <v>0</v>
      </c>
    </row>
    <row r="169" spans="2:24" ht="22.9" customHeight="1" x14ac:dyDescent="0.25">
      <c r="B169" s="2">
        <f t="shared" si="19"/>
        <v>0</v>
      </c>
      <c r="C169" s="2" t="str">
        <f t="shared" si="24"/>
        <v/>
      </c>
      <c r="D169" s="2">
        <v>148</v>
      </c>
      <c r="E169" s="2" t="str">
        <f>IF(ISNUMBER(SMALL(Order_Form!$D:$D,1+($D169))),(VLOOKUP(SMALL(Order_Form!$D:$D,1+($D169)),Order_Form!$C:$Q,3,FALSE)),"")</f>
        <v/>
      </c>
      <c r="F169" s="18" t="str">
        <f>IF(ISNUMBER(SMALL(Order_Form!$D:$D,1+($D169))),(VLOOKUP(SMALL(Order_Form!$D:$D,1+($D169)),Order_Form!$C:$Q,4,FALSE)),"")</f>
        <v/>
      </c>
      <c r="G169" s="18" t="str">
        <f>IF(ISNUMBER(SMALL(Order_Form!$D:$D,1+($D169))),(VLOOKUP(SMALL(Order_Form!$D:$D,1+($D169)),Order_Form!$C:$Q,5,FALSE)),"")</f>
        <v/>
      </c>
      <c r="H169" s="18" t="str">
        <f>IF(ISNUMBER(SMALL(Order_Form!$D:$D,1+($D169))),(VLOOKUP(SMALL(Order_Form!$D:$D,1+($D169)),Order_Form!$C:$Q,6,FALSE)),"")</f>
        <v/>
      </c>
      <c r="I169" s="15" t="str">
        <f>IF(ISNUMBER(SMALL(Order_Form!$D:$D,1+($D169))),(VLOOKUP(SMALL(Order_Form!$D:$D,1+($D169)),Order_Form!$C:$Q,7,FALSE)),"")</f>
        <v/>
      </c>
      <c r="J169" s="2"/>
      <c r="K169" s="2"/>
      <c r="L169" s="18" t="str">
        <f>IF(ISNUMBER(SMALL(Order_Form!$D:$D,1+($D169))),(VLOOKUP(SMALL(Order_Form!$D:$D,1+($D169)),Order_Form!$C:$Q,8,FALSE)),"")</f>
        <v/>
      </c>
      <c r="M169" s="18" t="str">
        <f>IF(ISNUMBER(SMALL(Order_Form!$D:$D,1+($D169))),(VLOOKUP(SMALL(Order_Form!$D:$D,1+($D169)),Order_Form!$C:$Q,9,FALSE)),"")</f>
        <v/>
      </c>
      <c r="N169" s="18" t="str">
        <f>IF(ISNUMBER(SMALL(Order_Form!$D:$D,1+($D169))),(VLOOKUP(SMALL(Order_Form!$D:$D,1+($D169)),Order_Form!$C:$Q,10,FALSE)),"")</f>
        <v/>
      </c>
      <c r="O169" s="18" t="str">
        <f>IF(ISNUMBER(SMALL(Order_Form!$D:$D,1+($D169))),(VLOOKUP(SMALL(Order_Form!$D:$D,1+($D169)),Order_Form!$C:$Q,11,FALSE)),"")</f>
        <v/>
      </c>
      <c r="P169" s="18" t="str">
        <f>IF(ISNUMBER(SMALL(Order_Form!$D:$D,1+($D169))),(VLOOKUP(SMALL(Order_Form!$D:$D,1+($D169)),Order_Form!$C:$Q,12,FALSE)),"")</f>
        <v/>
      </c>
      <c r="Q169" s="18" t="str">
        <f>IF(ISNUMBER(SMALL(Order_Form!$D:$D,1+($D169))),(VLOOKUP(SMALL(Order_Form!$D:$D,1+($D169)),Order_Form!$C:$Q,13,FALSE)),"")</f>
        <v/>
      </c>
      <c r="R169" s="18" t="str">
        <f>IF(ISNUMBER(SMALL(Order_Form!$D:$D,1+($D169))),(VLOOKUP(SMALL(Order_Form!$D:$D,1+($D169)),Order_Form!$C:$Q,14,FALSE)),"")</f>
        <v/>
      </c>
      <c r="S169" s="126" t="str">
        <f>IF(ISNUMBER(SMALL(Order_Form!$D:$D,1+($D169))),(VLOOKUP(SMALL(Order_Form!$D:$D,1+($D169)),Order_Form!$C:$Q,15,FALSE)),"")</f>
        <v/>
      </c>
      <c r="U169" s="2">
        <f t="shared" si="20"/>
        <v>0</v>
      </c>
      <c r="V169" s="2">
        <f t="shared" si="21"/>
        <v>0</v>
      </c>
      <c r="W169" s="2" t="str">
        <f t="shared" si="22"/>
        <v/>
      </c>
      <c r="X169" s="2">
        <f t="shared" si="23"/>
        <v>0</v>
      </c>
    </row>
    <row r="170" spans="2:24" ht="22.9" customHeight="1" x14ac:dyDescent="0.25">
      <c r="B170" s="2">
        <f t="shared" si="19"/>
        <v>0</v>
      </c>
      <c r="C170" s="2" t="str">
        <f t="shared" si="24"/>
        <v/>
      </c>
      <c r="D170" s="2">
        <v>149</v>
      </c>
      <c r="E170" s="2" t="str">
        <f>IF(ISNUMBER(SMALL(Order_Form!$D:$D,1+($D170))),(VLOOKUP(SMALL(Order_Form!$D:$D,1+($D170)),Order_Form!$C:$Q,3,FALSE)),"")</f>
        <v/>
      </c>
      <c r="F170" s="18" t="str">
        <f>IF(ISNUMBER(SMALL(Order_Form!$D:$D,1+($D170))),(VLOOKUP(SMALL(Order_Form!$D:$D,1+($D170)),Order_Form!$C:$Q,4,FALSE)),"")</f>
        <v/>
      </c>
      <c r="G170" s="18" t="str">
        <f>IF(ISNUMBER(SMALL(Order_Form!$D:$D,1+($D170))),(VLOOKUP(SMALL(Order_Form!$D:$D,1+($D170)),Order_Form!$C:$Q,5,FALSE)),"")</f>
        <v/>
      </c>
      <c r="H170" s="18" t="str">
        <f>IF(ISNUMBER(SMALL(Order_Form!$D:$D,1+($D170))),(VLOOKUP(SMALL(Order_Form!$D:$D,1+($D170)),Order_Form!$C:$Q,6,FALSE)),"")</f>
        <v/>
      </c>
      <c r="I170" s="15" t="str">
        <f>IF(ISNUMBER(SMALL(Order_Form!$D:$D,1+($D170))),(VLOOKUP(SMALL(Order_Form!$D:$D,1+($D170)),Order_Form!$C:$Q,7,FALSE)),"")</f>
        <v/>
      </c>
      <c r="J170" s="2"/>
      <c r="K170" s="2"/>
      <c r="L170" s="18" t="str">
        <f>IF(ISNUMBER(SMALL(Order_Form!$D:$D,1+($D170))),(VLOOKUP(SMALL(Order_Form!$D:$D,1+($D170)),Order_Form!$C:$Q,8,FALSE)),"")</f>
        <v/>
      </c>
      <c r="M170" s="18" t="str">
        <f>IF(ISNUMBER(SMALL(Order_Form!$D:$D,1+($D170))),(VLOOKUP(SMALL(Order_Form!$D:$D,1+($D170)),Order_Form!$C:$Q,9,FALSE)),"")</f>
        <v/>
      </c>
      <c r="N170" s="18" t="str">
        <f>IF(ISNUMBER(SMALL(Order_Form!$D:$D,1+($D170))),(VLOOKUP(SMALL(Order_Form!$D:$D,1+($D170)),Order_Form!$C:$Q,10,FALSE)),"")</f>
        <v/>
      </c>
      <c r="O170" s="18" t="str">
        <f>IF(ISNUMBER(SMALL(Order_Form!$D:$D,1+($D170))),(VLOOKUP(SMALL(Order_Form!$D:$D,1+($D170)),Order_Form!$C:$Q,11,FALSE)),"")</f>
        <v/>
      </c>
      <c r="P170" s="18" t="str">
        <f>IF(ISNUMBER(SMALL(Order_Form!$D:$D,1+($D170))),(VLOOKUP(SMALL(Order_Form!$D:$D,1+($D170)),Order_Form!$C:$Q,12,FALSE)),"")</f>
        <v/>
      </c>
      <c r="Q170" s="18" t="str">
        <f>IF(ISNUMBER(SMALL(Order_Form!$D:$D,1+($D170))),(VLOOKUP(SMALL(Order_Form!$D:$D,1+($D170)),Order_Form!$C:$Q,13,FALSE)),"")</f>
        <v/>
      </c>
      <c r="R170" s="18" t="str">
        <f>IF(ISNUMBER(SMALL(Order_Form!$D:$D,1+($D170))),(VLOOKUP(SMALL(Order_Form!$D:$D,1+($D170)),Order_Form!$C:$Q,14,FALSE)),"")</f>
        <v/>
      </c>
      <c r="S170" s="126" t="str">
        <f>IF(ISNUMBER(SMALL(Order_Form!$D:$D,1+($D170))),(VLOOKUP(SMALL(Order_Form!$D:$D,1+($D170)),Order_Form!$C:$Q,15,FALSE)),"")</f>
        <v/>
      </c>
      <c r="U170" s="2">
        <f t="shared" si="20"/>
        <v>0</v>
      </c>
      <c r="V170" s="2">
        <f t="shared" si="21"/>
        <v>0</v>
      </c>
      <c r="W170" s="2" t="str">
        <f t="shared" si="22"/>
        <v/>
      </c>
      <c r="X170" s="2">
        <f t="shared" si="23"/>
        <v>0</v>
      </c>
    </row>
    <row r="171" spans="2:24" ht="22.9" customHeight="1" x14ac:dyDescent="0.25">
      <c r="B171" s="2">
        <f t="shared" si="19"/>
        <v>0</v>
      </c>
      <c r="C171" s="2" t="str">
        <f t="shared" si="24"/>
        <v/>
      </c>
      <c r="D171" s="2">
        <v>150</v>
      </c>
      <c r="E171" s="2" t="str">
        <f>IF(ISNUMBER(SMALL(Order_Form!$D:$D,1+($D171))),(VLOOKUP(SMALL(Order_Form!$D:$D,1+($D171)),Order_Form!$C:$Q,3,FALSE)),"")</f>
        <v/>
      </c>
      <c r="F171" s="18" t="str">
        <f>IF(ISNUMBER(SMALL(Order_Form!$D:$D,1+($D171))),(VLOOKUP(SMALL(Order_Form!$D:$D,1+($D171)),Order_Form!$C:$Q,4,FALSE)),"")</f>
        <v/>
      </c>
      <c r="G171" s="18" t="str">
        <f>IF(ISNUMBER(SMALL(Order_Form!$D:$D,1+($D171))),(VLOOKUP(SMALL(Order_Form!$D:$D,1+($D171)),Order_Form!$C:$Q,5,FALSE)),"")</f>
        <v/>
      </c>
      <c r="H171" s="18" t="str">
        <f>IF(ISNUMBER(SMALL(Order_Form!$D:$D,1+($D171))),(VLOOKUP(SMALL(Order_Form!$D:$D,1+($D171)),Order_Form!$C:$Q,6,FALSE)),"")</f>
        <v/>
      </c>
      <c r="I171" s="15" t="str">
        <f>IF(ISNUMBER(SMALL(Order_Form!$D:$D,1+($D171))),(VLOOKUP(SMALL(Order_Form!$D:$D,1+($D171)),Order_Form!$C:$Q,7,FALSE)),"")</f>
        <v/>
      </c>
      <c r="J171" s="2"/>
      <c r="K171" s="2"/>
      <c r="L171" s="18" t="str">
        <f>IF(ISNUMBER(SMALL(Order_Form!$D:$D,1+($D171))),(VLOOKUP(SMALL(Order_Form!$D:$D,1+($D171)),Order_Form!$C:$Q,8,FALSE)),"")</f>
        <v/>
      </c>
      <c r="M171" s="18" t="str">
        <f>IF(ISNUMBER(SMALL(Order_Form!$D:$D,1+($D171))),(VLOOKUP(SMALL(Order_Form!$D:$D,1+($D171)),Order_Form!$C:$Q,9,FALSE)),"")</f>
        <v/>
      </c>
      <c r="N171" s="18" t="str">
        <f>IF(ISNUMBER(SMALL(Order_Form!$D:$D,1+($D171))),(VLOOKUP(SMALL(Order_Form!$D:$D,1+($D171)),Order_Form!$C:$Q,10,FALSE)),"")</f>
        <v/>
      </c>
      <c r="O171" s="18" t="str">
        <f>IF(ISNUMBER(SMALL(Order_Form!$D:$D,1+($D171))),(VLOOKUP(SMALL(Order_Form!$D:$D,1+($D171)),Order_Form!$C:$Q,11,FALSE)),"")</f>
        <v/>
      </c>
      <c r="P171" s="18" t="str">
        <f>IF(ISNUMBER(SMALL(Order_Form!$D:$D,1+($D171))),(VLOOKUP(SMALL(Order_Form!$D:$D,1+($D171)),Order_Form!$C:$Q,12,FALSE)),"")</f>
        <v/>
      </c>
      <c r="Q171" s="18" t="str">
        <f>IF(ISNUMBER(SMALL(Order_Form!$D:$D,1+($D171))),(VLOOKUP(SMALL(Order_Form!$D:$D,1+($D171)),Order_Form!$C:$Q,13,FALSE)),"")</f>
        <v/>
      </c>
      <c r="R171" s="18" t="str">
        <f>IF(ISNUMBER(SMALL(Order_Form!$D:$D,1+($D171))),(VLOOKUP(SMALL(Order_Form!$D:$D,1+($D171)),Order_Form!$C:$Q,14,FALSE)),"")</f>
        <v/>
      </c>
      <c r="S171" s="126" t="str">
        <f>IF(ISNUMBER(SMALL(Order_Form!$D:$D,1+($D171))),(VLOOKUP(SMALL(Order_Form!$D:$D,1+($D171)),Order_Form!$C:$Q,15,FALSE)),"")</f>
        <v/>
      </c>
      <c r="U171" s="2">
        <f t="shared" si="20"/>
        <v>0</v>
      </c>
      <c r="V171" s="2">
        <f t="shared" si="21"/>
        <v>0</v>
      </c>
      <c r="W171" s="2" t="str">
        <f t="shared" si="22"/>
        <v/>
      </c>
      <c r="X171" s="2">
        <f t="shared" si="23"/>
        <v>0</v>
      </c>
    </row>
    <row r="172" spans="2:24" ht="22.9" customHeight="1" x14ac:dyDescent="0.25">
      <c r="B172" s="2">
        <f t="shared" si="19"/>
        <v>0</v>
      </c>
      <c r="C172" s="2" t="str">
        <f t="shared" si="24"/>
        <v/>
      </c>
      <c r="D172" s="2">
        <v>151</v>
      </c>
      <c r="E172" s="2" t="str">
        <f>IF(ISNUMBER(SMALL(Order_Form!$D:$D,1+($D172))),(VLOOKUP(SMALL(Order_Form!$D:$D,1+($D172)),Order_Form!$C:$Q,3,FALSE)),"")</f>
        <v/>
      </c>
      <c r="F172" s="18" t="str">
        <f>IF(ISNUMBER(SMALL(Order_Form!$D:$D,1+($D172))),(VLOOKUP(SMALL(Order_Form!$D:$D,1+($D172)),Order_Form!$C:$Q,4,FALSE)),"")</f>
        <v/>
      </c>
      <c r="G172" s="18" t="str">
        <f>IF(ISNUMBER(SMALL(Order_Form!$D:$D,1+($D172))),(VLOOKUP(SMALL(Order_Form!$D:$D,1+($D172)),Order_Form!$C:$Q,5,FALSE)),"")</f>
        <v/>
      </c>
      <c r="H172" s="18" t="str">
        <f>IF(ISNUMBER(SMALL(Order_Form!$D:$D,1+($D172))),(VLOOKUP(SMALL(Order_Form!$D:$D,1+($D172)),Order_Form!$C:$Q,6,FALSE)),"")</f>
        <v/>
      </c>
      <c r="I172" s="15" t="str">
        <f>IF(ISNUMBER(SMALL(Order_Form!$D:$D,1+($D172))),(VLOOKUP(SMALL(Order_Form!$D:$D,1+($D172)),Order_Form!$C:$Q,7,FALSE)),"")</f>
        <v/>
      </c>
      <c r="J172" s="2"/>
      <c r="K172" s="2"/>
      <c r="L172" s="18" t="str">
        <f>IF(ISNUMBER(SMALL(Order_Form!$D:$D,1+($D172))),(VLOOKUP(SMALL(Order_Form!$D:$D,1+($D172)),Order_Form!$C:$Q,8,FALSE)),"")</f>
        <v/>
      </c>
      <c r="M172" s="18" t="str">
        <f>IF(ISNUMBER(SMALL(Order_Form!$D:$D,1+($D172))),(VLOOKUP(SMALL(Order_Form!$D:$D,1+($D172)),Order_Form!$C:$Q,9,FALSE)),"")</f>
        <v/>
      </c>
      <c r="N172" s="18" t="str">
        <f>IF(ISNUMBER(SMALL(Order_Form!$D:$D,1+($D172))),(VLOOKUP(SMALL(Order_Form!$D:$D,1+($D172)),Order_Form!$C:$Q,10,FALSE)),"")</f>
        <v/>
      </c>
      <c r="O172" s="18" t="str">
        <f>IF(ISNUMBER(SMALL(Order_Form!$D:$D,1+($D172))),(VLOOKUP(SMALL(Order_Form!$D:$D,1+($D172)),Order_Form!$C:$Q,11,FALSE)),"")</f>
        <v/>
      </c>
      <c r="P172" s="18" t="str">
        <f>IF(ISNUMBER(SMALL(Order_Form!$D:$D,1+($D172))),(VLOOKUP(SMALL(Order_Form!$D:$D,1+($D172)),Order_Form!$C:$Q,12,FALSE)),"")</f>
        <v/>
      </c>
      <c r="Q172" s="18" t="str">
        <f>IF(ISNUMBER(SMALL(Order_Form!$D:$D,1+($D172))),(VLOOKUP(SMALL(Order_Form!$D:$D,1+($D172)),Order_Form!$C:$Q,13,FALSE)),"")</f>
        <v/>
      </c>
      <c r="R172" s="18" t="str">
        <f>IF(ISNUMBER(SMALL(Order_Form!$D:$D,1+($D172))),(VLOOKUP(SMALL(Order_Form!$D:$D,1+($D172)),Order_Form!$C:$Q,14,FALSE)),"")</f>
        <v/>
      </c>
      <c r="S172" s="126" t="str">
        <f>IF(ISNUMBER(SMALL(Order_Form!$D:$D,1+($D172))),(VLOOKUP(SMALL(Order_Form!$D:$D,1+($D172)),Order_Form!$C:$Q,15,FALSE)),"")</f>
        <v/>
      </c>
      <c r="U172" s="2">
        <f t="shared" si="20"/>
        <v>0</v>
      </c>
      <c r="V172" s="2">
        <f t="shared" si="21"/>
        <v>0</v>
      </c>
      <c r="W172" s="2" t="str">
        <f t="shared" si="22"/>
        <v/>
      </c>
      <c r="X172" s="2">
        <f t="shared" si="23"/>
        <v>0</v>
      </c>
    </row>
    <row r="173" spans="2:24" ht="22.9" customHeight="1" x14ac:dyDescent="0.25">
      <c r="B173" s="2">
        <f t="shared" si="19"/>
        <v>0</v>
      </c>
      <c r="C173" s="2" t="str">
        <f t="shared" si="24"/>
        <v/>
      </c>
      <c r="D173" s="2">
        <v>152</v>
      </c>
      <c r="E173" s="2" t="str">
        <f>IF(ISNUMBER(SMALL(Order_Form!$D:$D,1+($D173))),(VLOOKUP(SMALL(Order_Form!$D:$D,1+($D173)),Order_Form!$C:$Q,3,FALSE)),"")</f>
        <v/>
      </c>
      <c r="F173" s="18" t="str">
        <f>IF(ISNUMBER(SMALL(Order_Form!$D:$D,1+($D173))),(VLOOKUP(SMALL(Order_Form!$D:$D,1+($D173)),Order_Form!$C:$Q,4,FALSE)),"")</f>
        <v/>
      </c>
      <c r="G173" s="18" t="str">
        <f>IF(ISNUMBER(SMALL(Order_Form!$D:$D,1+($D173))),(VLOOKUP(SMALL(Order_Form!$D:$D,1+($D173)),Order_Form!$C:$Q,5,FALSE)),"")</f>
        <v/>
      </c>
      <c r="H173" s="18" t="str">
        <f>IF(ISNUMBER(SMALL(Order_Form!$D:$D,1+($D173))),(VLOOKUP(SMALL(Order_Form!$D:$D,1+($D173)),Order_Form!$C:$Q,6,FALSE)),"")</f>
        <v/>
      </c>
      <c r="I173" s="15" t="str">
        <f>IF(ISNUMBER(SMALL(Order_Form!$D:$D,1+($D173))),(VLOOKUP(SMALL(Order_Form!$D:$D,1+($D173)),Order_Form!$C:$Q,7,FALSE)),"")</f>
        <v/>
      </c>
      <c r="J173" s="2"/>
      <c r="K173" s="2"/>
      <c r="L173" s="18" t="str">
        <f>IF(ISNUMBER(SMALL(Order_Form!$D:$D,1+($D173))),(VLOOKUP(SMALL(Order_Form!$D:$D,1+($D173)),Order_Form!$C:$Q,8,FALSE)),"")</f>
        <v/>
      </c>
      <c r="M173" s="18" t="str">
        <f>IF(ISNUMBER(SMALL(Order_Form!$D:$D,1+($D173))),(VLOOKUP(SMALL(Order_Form!$D:$D,1+($D173)),Order_Form!$C:$Q,9,FALSE)),"")</f>
        <v/>
      </c>
      <c r="N173" s="18" t="str">
        <f>IF(ISNUMBER(SMALL(Order_Form!$D:$D,1+($D173))),(VLOOKUP(SMALL(Order_Form!$D:$D,1+($D173)),Order_Form!$C:$Q,10,FALSE)),"")</f>
        <v/>
      </c>
      <c r="O173" s="18" t="str">
        <f>IF(ISNUMBER(SMALL(Order_Form!$D:$D,1+($D173))),(VLOOKUP(SMALL(Order_Form!$D:$D,1+($D173)),Order_Form!$C:$Q,11,FALSE)),"")</f>
        <v/>
      </c>
      <c r="P173" s="18" t="str">
        <f>IF(ISNUMBER(SMALL(Order_Form!$D:$D,1+($D173))),(VLOOKUP(SMALL(Order_Form!$D:$D,1+($D173)),Order_Form!$C:$Q,12,FALSE)),"")</f>
        <v/>
      </c>
      <c r="Q173" s="18" t="str">
        <f>IF(ISNUMBER(SMALL(Order_Form!$D:$D,1+($D173))),(VLOOKUP(SMALL(Order_Form!$D:$D,1+($D173)),Order_Form!$C:$Q,13,FALSE)),"")</f>
        <v/>
      </c>
      <c r="R173" s="18" t="str">
        <f>IF(ISNUMBER(SMALL(Order_Form!$D:$D,1+($D173))),(VLOOKUP(SMALL(Order_Form!$D:$D,1+($D173)),Order_Form!$C:$Q,14,FALSE)),"")</f>
        <v/>
      </c>
      <c r="S173" s="126" t="str">
        <f>IF(ISNUMBER(SMALL(Order_Form!$D:$D,1+($D173))),(VLOOKUP(SMALL(Order_Form!$D:$D,1+($D173)),Order_Form!$C:$Q,15,FALSE)),"")</f>
        <v/>
      </c>
      <c r="U173" s="2">
        <f t="shared" si="20"/>
        <v>0</v>
      </c>
      <c r="V173" s="2">
        <f t="shared" si="21"/>
        <v>0</v>
      </c>
      <c r="W173" s="2" t="str">
        <f t="shared" si="22"/>
        <v/>
      </c>
      <c r="X173" s="2">
        <f t="shared" si="23"/>
        <v>0</v>
      </c>
    </row>
    <row r="174" spans="2:24" ht="22.9" customHeight="1" x14ac:dyDescent="0.25">
      <c r="B174" s="2">
        <f t="shared" si="19"/>
        <v>0</v>
      </c>
      <c r="C174" s="2" t="str">
        <f t="shared" si="24"/>
        <v/>
      </c>
      <c r="D174" s="2">
        <v>153</v>
      </c>
      <c r="E174" s="2" t="str">
        <f>IF(ISNUMBER(SMALL(Order_Form!$D:$D,1+($D174))),(VLOOKUP(SMALL(Order_Form!$D:$D,1+($D174)),Order_Form!$C:$Q,3,FALSE)),"")</f>
        <v/>
      </c>
      <c r="F174" s="18" t="str">
        <f>IF(ISNUMBER(SMALL(Order_Form!$D:$D,1+($D174))),(VLOOKUP(SMALL(Order_Form!$D:$D,1+($D174)),Order_Form!$C:$Q,4,FALSE)),"")</f>
        <v/>
      </c>
      <c r="G174" s="18" t="str">
        <f>IF(ISNUMBER(SMALL(Order_Form!$D:$D,1+($D174))),(VLOOKUP(SMALL(Order_Form!$D:$D,1+($D174)),Order_Form!$C:$Q,5,FALSE)),"")</f>
        <v/>
      </c>
      <c r="H174" s="18" t="str">
        <f>IF(ISNUMBER(SMALL(Order_Form!$D:$D,1+($D174))),(VLOOKUP(SMALL(Order_Form!$D:$D,1+($D174)),Order_Form!$C:$Q,6,FALSE)),"")</f>
        <v/>
      </c>
      <c r="I174" s="15" t="str">
        <f>IF(ISNUMBER(SMALL(Order_Form!$D:$D,1+($D174))),(VLOOKUP(SMALL(Order_Form!$D:$D,1+($D174)),Order_Form!$C:$Q,7,FALSE)),"")</f>
        <v/>
      </c>
      <c r="J174" s="2"/>
      <c r="K174" s="2"/>
      <c r="L174" s="18" t="str">
        <f>IF(ISNUMBER(SMALL(Order_Form!$D:$D,1+($D174))),(VLOOKUP(SMALL(Order_Form!$D:$D,1+($D174)),Order_Form!$C:$Q,8,FALSE)),"")</f>
        <v/>
      </c>
      <c r="M174" s="18" t="str">
        <f>IF(ISNUMBER(SMALL(Order_Form!$D:$D,1+($D174))),(VLOOKUP(SMALL(Order_Form!$D:$D,1+($D174)),Order_Form!$C:$Q,9,FALSE)),"")</f>
        <v/>
      </c>
      <c r="N174" s="18" t="str">
        <f>IF(ISNUMBER(SMALL(Order_Form!$D:$D,1+($D174))),(VLOOKUP(SMALL(Order_Form!$D:$D,1+($D174)),Order_Form!$C:$Q,10,FALSE)),"")</f>
        <v/>
      </c>
      <c r="O174" s="18" t="str">
        <f>IF(ISNUMBER(SMALL(Order_Form!$D:$D,1+($D174))),(VLOOKUP(SMALL(Order_Form!$D:$D,1+($D174)),Order_Form!$C:$Q,11,FALSE)),"")</f>
        <v/>
      </c>
      <c r="P174" s="18" t="str">
        <f>IF(ISNUMBER(SMALL(Order_Form!$D:$D,1+($D174))),(VLOOKUP(SMALL(Order_Form!$D:$D,1+($D174)),Order_Form!$C:$Q,12,FALSE)),"")</f>
        <v/>
      </c>
      <c r="Q174" s="18" t="str">
        <f>IF(ISNUMBER(SMALL(Order_Form!$D:$D,1+($D174))),(VLOOKUP(SMALL(Order_Form!$D:$D,1+($D174)),Order_Form!$C:$Q,13,FALSE)),"")</f>
        <v/>
      </c>
      <c r="R174" s="18" t="str">
        <f>IF(ISNUMBER(SMALL(Order_Form!$D:$D,1+($D174))),(VLOOKUP(SMALL(Order_Form!$D:$D,1+($D174)),Order_Form!$C:$Q,14,FALSE)),"")</f>
        <v/>
      </c>
      <c r="S174" s="126" t="str">
        <f>IF(ISNUMBER(SMALL(Order_Form!$D:$D,1+($D174))),(VLOOKUP(SMALL(Order_Form!$D:$D,1+($D174)),Order_Form!$C:$Q,15,FALSE)),"")</f>
        <v/>
      </c>
      <c r="U174" s="2">
        <f t="shared" si="20"/>
        <v>0</v>
      </c>
      <c r="V174" s="2">
        <f t="shared" si="21"/>
        <v>0</v>
      </c>
      <c r="W174" s="2" t="str">
        <f t="shared" si="22"/>
        <v/>
      </c>
      <c r="X174" s="2">
        <f t="shared" si="23"/>
        <v>0</v>
      </c>
    </row>
    <row r="175" spans="2:24" ht="22.9" customHeight="1" x14ac:dyDescent="0.25">
      <c r="B175" s="2">
        <f t="shared" si="19"/>
        <v>0</v>
      </c>
      <c r="C175" s="2" t="str">
        <f t="shared" si="24"/>
        <v/>
      </c>
      <c r="D175" s="2">
        <v>154</v>
      </c>
      <c r="E175" s="2" t="str">
        <f>IF(ISNUMBER(SMALL(Order_Form!$D:$D,1+($D175))),(VLOOKUP(SMALL(Order_Form!$D:$D,1+($D175)),Order_Form!$C:$Q,3,FALSE)),"")</f>
        <v/>
      </c>
      <c r="F175" s="18" t="str">
        <f>IF(ISNUMBER(SMALL(Order_Form!$D:$D,1+($D175))),(VLOOKUP(SMALL(Order_Form!$D:$D,1+($D175)),Order_Form!$C:$Q,4,FALSE)),"")</f>
        <v/>
      </c>
      <c r="G175" s="18" t="str">
        <f>IF(ISNUMBER(SMALL(Order_Form!$D:$D,1+($D175))),(VLOOKUP(SMALL(Order_Form!$D:$D,1+($D175)),Order_Form!$C:$Q,5,FALSE)),"")</f>
        <v/>
      </c>
      <c r="H175" s="18" t="str">
        <f>IF(ISNUMBER(SMALL(Order_Form!$D:$D,1+($D175))),(VLOOKUP(SMALL(Order_Form!$D:$D,1+($D175)),Order_Form!$C:$Q,6,FALSE)),"")</f>
        <v/>
      </c>
      <c r="I175" s="15" t="str">
        <f>IF(ISNUMBER(SMALL(Order_Form!$D:$D,1+($D175))),(VLOOKUP(SMALL(Order_Form!$D:$D,1+($D175)),Order_Form!$C:$Q,7,FALSE)),"")</f>
        <v/>
      </c>
      <c r="J175" s="2"/>
      <c r="K175" s="2"/>
      <c r="L175" s="18" t="str">
        <f>IF(ISNUMBER(SMALL(Order_Form!$D:$D,1+($D175))),(VLOOKUP(SMALL(Order_Form!$D:$D,1+($D175)),Order_Form!$C:$Q,8,FALSE)),"")</f>
        <v/>
      </c>
      <c r="M175" s="18" t="str">
        <f>IF(ISNUMBER(SMALL(Order_Form!$D:$D,1+($D175))),(VLOOKUP(SMALL(Order_Form!$D:$D,1+($D175)),Order_Form!$C:$Q,9,FALSE)),"")</f>
        <v/>
      </c>
      <c r="N175" s="18" t="str">
        <f>IF(ISNUMBER(SMALL(Order_Form!$D:$D,1+($D175))),(VLOOKUP(SMALL(Order_Form!$D:$D,1+($D175)),Order_Form!$C:$Q,10,FALSE)),"")</f>
        <v/>
      </c>
      <c r="O175" s="18" t="str">
        <f>IF(ISNUMBER(SMALL(Order_Form!$D:$D,1+($D175))),(VLOOKUP(SMALL(Order_Form!$D:$D,1+($D175)),Order_Form!$C:$Q,11,FALSE)),"")</f>
        <v/>
      </c>
      <c r="P175" s="18" t="str">
        <f>IF(ISNUMBER(SMALL(Order_Form!$D:$D,1+($D175))),(VLOOKUP(SMALL(Order_Form!$D:$D,1+($D175)),Order_Form!$C:$Q,12,FALSE)),"")</f>
        <v/>
      </c>
      <c r="Q175" s="18" t="str">
        <f>IF(ISNUMBER(SMALL(Order_Form!$D:$D,1+($D175))),(VLOOKUP(SMALL(Order_Form!$D:$D,1+($D175)),Order_Form!$C:$Q,13,FALSE)),"")</f>
        <v/>
      </c>
      <c r="R175" s="18" t="str">
        <f>IF(ISNUMBER(SMALL(Order_Form!$D:$D,1+($D175))),(VLOOKUP(SMALL(Order_Form!$D:$D,1+($D175)),Order_Form!$C:$Q,14,FALSE)),"")</f>
        <v/>
      </c>
      <c r="S175" s="126" t="str">
        <f>IF(ISNUMBER(SMALL(Order_Form!$D:$D,1+($D175))),(VLOOKUP(SMALL(Order_Form!$D:$D,1+($D175)),Order_Form!$C:$Q,15,FALSE)),"")</f>
        <v/>
      </c>
      <c r="U175" s="2">
        <f t="shared" si="20"/>
        <v>0</v>
      </c>
      <c r="V175" s="2">
        <f t="shared" si="21"/>
        <v>0</v>
      </c>
      <c r="W175" s="2" t="str">
        <f t="shared" si="22"/>
        <v/>
      </c>
      <c r="X175" s="2">
        <f t="shared" si="23"/>
        <v>0</v>
      </c>
    </row>
    <row r="176" spans="2:24" ht="22.9" customHeight="1" x14ac:dyDescent="0.25">
      <c r="B176" s="2">
        <f t="shared" si="19"/>
        <v>0</v>
      </c>
      <c r="C176" s="2" t="str">
        <f t="shared" si="24"/>
        <v/>
      </c>
      <c r="D176" s="2">
        <v>155</v>
      </c>
      <c r="E176" s="2" t="str">
        <f>IF(ISNUMBER(SMALL(Order_Form!$D:$D,1+($D176))),(VLOOKUP(SMALL(Order_Form!$D:$D,1+($D176)),Order_Form!$C:$Q,3,FALSE)),"")</f>
        <v/>
      </c>
      <c r="F176" s="18" t="str">
        <f>IF(ISNUMBER(SMALL(Order_Form!$D:$D,1+($D176))),(VLOOKUP(SMALL(Order_Form!$D:$D,1+($D176)),Order_Form!$C:$Q,4,FALSE)),"")</f>
        <v/>
      </c>
      <c r="G176" s="18" t="str">
        <f>IF(ISNUMBER(SMALL(Order_Form!$D:$D,1+($D176))),(VLOOKUP(SMALL(Order_Form!$D:$D,1+($D176)),Order_Form!$C:$Q,5,FALSE)),"")</f>
        <v/>
      </c>
      <c r="H176" s="18" t="str">
        <f>IF(ISNUMBER(SMALL(Order_Form!$D:$D,1+($D176))),(VLOOKUP(SMALL(Order_Form!$D:$D,1+($D176)),Order_Form!$C:$Q,6,FALSE)),"")</f>
        <v/>
      </c>
      <c r="I176" s="15" t="str">
        <f>IF(ISNUMBER(SMALL(Order_Form!$D:$D,1+($D176))),(VLOOKUP(SMALL(Order_Form!$D:$D,1+($D176)),Order_Form!$C:$Q,7,FALSE)),"")</f>
        <v/>
      </c>
      <c r="J176" s="2"/>
      <c r="K176" s="2"/>
      <c r="L176" s="18" t="str">
        <f>IF(ISNUMBER(SMALL(Order_Form!$D:$D,1+($D176))),(VLOOKUP(SMALL(Order_Form!$D:$D,1+($D176)),Order_Form!$C:$Q,8,FALSE)),"")</f>
        <v/>
      </c>
      <c r="M176" s="18" t="str">
        <f>IF(ISNUMBER(SMALL(Order_Form!$D:$D,1+($D176))),(VLOOKUP(SMALL(Order_Form!$D:$D,1+($D176)),Order_Form!$C:$Q,9,FALSE)),"")</f>
        <v/>
      </c>
      <c r="N176" s="18" t="str">
        <f>IF(ISNUMBER(SMALL(Order_Form!$D:$D,1+($D176))),(VLOOKUP(SMALL(Order_Form!$D:$D,1+($D176)),Order_Form!$C:$Q,10,FALSE)),"")</f>
        <v/>
      </c>
      <c r="O176" s="18" t="str">
        <f>IF(ISNUMBER(SMALL(Order_Form!$D:$D,1+($D176))),(VLOOKUP(SMALL(Order_Form!$D:$D,1+($D176)),Order_Form!$C:$Q,11,FALSE)),"")</f>
        <v/>
      </c>
      <c r="P176" s="18" t="str">
        <f>IF(ISNUMBER(SMALL(Order_Form!$D:$D,1+($D176))),(VLOOKUP(SMALL(Order_Form!$D:$D,1+($D176)),Order_Form!$C:$Q,12,FALSE)),"")</f>
        <v/>
      </c>
      <c r="Q176" s="18" t="str">
        <f>IF(ISNUMBER(SMALL(Order_Form!$D:$D,1+($D176))),(VLOOKUP(SMALL(Order_Form!$D:$D,1+($D176)),Order_Form!$C:$Q,13,FALSE)),"")</f>
        <v/>
      </c>
      <c r="R176" s="18" t="str">
        <f>IF(ISNUMBER(SMALL(Order_Form!$D:$D,1+($D176))),(VLOOKUP(SMALL(Order_Form!$D:$D,1+($D176)),Order_Form!$C:$Q,14,FALSE)),"")</f>
        <v/>
      </c>
      <c r="S176" s="126" t="str">
        <f>IF(ISNUMBER(SMALL(Order_Form!$D:$D,1+($D176))),(VLOOKUP(SMALL(Order_Form!$D:$D,1+($D176)),Order_Form!$C:$Q,15,FALSE)),"")</f>
        <v/>
      </c>
      <c r="U176" s="2">
        <f t="shared" si="20"/>
        <v>0</v>
      </c>
      <c r="V176" s="2">
        <f t="shared" si="21"/>
        <v>0</v>
      </c>
      <c r="W176" s="2" t="str">
        <f t="shared" si="22"/>
        <v/>
      </c>
      <c r="X176" s="2">
        <f t="shared" si="23"/>
        <v>0</v>
      </c>
    </row>
    <row r="177" spans="2:24" ht="22.9" customHeight="1" x14ac:dyDescent="0.25">
      <c r="B177" s="2">
        <f t="shared" si="19"/>
        <v>0</v>
      </c>
      <c r="C177" s="2" t="str">
        <f t="shared" si="24"/>
        <v/>
      </c>
      <c r="D177" s="2">
        <v>156</v>
      </c>
      <c r="E177" s="2" t="str">
        <f>IF(ISNUMBER(SMALL(Order_Form!$D:$D,1+($D177))),(VLOOKUP(SMALL(Order_Form!$D:$D,1+($D177)),Order_Form!$C:$Q,3,FALSE)),"")</f>
        <v/>
      </c>
      <c r="F177" s="18" t="str">
        <f>IF(ISNUMBER(SMALL(Order_Form!$D:$D,1+($D177))),(VLOOKUP(SMALL(Order_Form!$D:$D,1+($D177)),Order_Form!$C:$Q,4,FALSE)),"")</f>
        <v/>
      </c>
      <c r="G177" s="18" t="str">
        <f>IF(ISNUMBER(SMALL(Order_Form!$D:$D,1+($D177))),(VLOOKUP(SMALL(Order_Form!$D:$D,1+($D177)),Order_Form!$C:$Q,5,FALSE)),"")</f>
        <v/>
      </c>
      <c r="H177" s="18" t="str">
        <f>IF(ISNUMBER(SMALL(Order_Form!$D:$D,1+($D177))),(VLOOKUP(SMALL(Order_Form!$D:$D,1+($D177)),Order_Form!$C:$Q,6,FALSE)),"")</f>
        <v/>
      </c>
      <c r="I177" s="15" t="str">
        <f>IF(ISNUMBER(SMALL(Order_Form!$D:$D,1+($D177))),(VLOOKUP(SMALL(Order_Form!$D:$D,1+($D177)),Order_Form!$C:$Q,7,FALSE)),"")</f>
        <v/>
      </c>
      <c r="J177" s="2"/>
      <c r="K177" s="2"/>
      <c r="L177" s="18" t="str">
        <f>IF(ISNUMBER(SMALL(Order_Form!$D:$D,1+($D177))),(VLOOKUP(SMALL(Order_Form!$D:$D,1+($D177)),Order_Form!$C:$Q,8,FALSE)),"")</f>
        <v/>
      </c>
      <c r="M177" s="18" t="str">
        <f>IF(ISNUMBER(SMALL(Order_Form!$D:$D,1+($D177))),(VLOOKUP(SMALL(Order_Form!$D:$D,1+($D177)),Order_Form!$C:$Q,9,FALSE)),"")</f>
        <v/>
      </c>
      <c r="N177" s="18" t="str">
        <f>IF(ISNUMBER(SMALL(Order_Form!$D:$D,1+($D177))),(VLOOKUP(SMALL(Order_Form!$D:$D,1+($D177)),Order_Form!$C:$Q,10,FALSE)),"")</f>
        <v/>
      </c>
      <c r="O177" s="18" t="str">
        <f>IF(ISNUMBER(SMALL(Order_Form!$D:$D,1+($D177))),(VLOOKUP(SMALL(Order_Form!$D:$D,1+($D177)),Order_Form!$C:$Q,11,FALSE)),"")</f>
        <v/>
      </c>
      <c r="P177" s="18" t="str">
        <f>IF(ISNUMBER(SMALL(Order_Form!$D:$D,1+($D177))),(VLOOKUP(SMALL(Order_Form!$D:$D,1+($D177)),Order_Form!$C:$Q,12,FALSE)),"")</f>
        <v/>
      </c>
      <c r="Q177" s="18" t="str">
        <f>IF(ISNUMBER(SMALL(Order_Form!$D:$D,1+($D177))),(VLOOKUP(SMALL(Order_Form!$D:$D,1+($D177)),Order_Form!$C:$Q,13,FALSE)),"")</f>
        <v/>
      </c>
      <c r="R177" s="18" t="str">
        <f>IF(ISNUMBER(SMALL(Order_Form!$D:$D,1+($D177))),(VLOOKUP(SMALL(Order_Form!$D:$D,1+($D177)),Order_Form!$C:$Q,14,FALSE)),"")</f>
        <v/>
      </c>
      <c r="S177" s="126" t="str">
        <f>IF(ISNUMBER(SMALL(Order_Form!$D:$D,1+($D177))),(VLOOKUP(SMALL(Order_Form!$D:$D,1+($D177)),Order_Form!$C:$Q,15,FALSE)),"")</f>
        <v/>
      </c>
      <c r="U177" s="2">
        <f t="shared" si="20"/>
        <v>0</v>
      </c>
      <c r="V177" s="2">
        <f t="shared" si="21"/>
        <v>0</v>
      </c>
      <c r="W177" s="2" t="str">
        <f t="shared" si="22"/>
        <v/>
      </c>
      <c r="X177" s="2">
        <f t="shared" si="23"/>
        <v>0</v>
      </c>
    </row>
    <row r="178" spans="2:24" ht="22.9" customHeight="1" x14ac:dyDescent="0.25">
      <c r="B178" s="2">
        <f t="shared" si="19"/>
        <v>0</v>
      </c>
      <c r="C178" s="2" t="str">
        <f t="shared" si="24"/>
        <v/>
      </c>
      <c r="D178" s="2">
        <v>157</v>
      </c>
      <c r="E178" s="2" t="str">
        <f>IF(ISNUMBER(SMALL(Order_Form!$D:$D,1+($D178))),(VLOOKUP(SMALL(Order_Form!$D:$D,1+($D178)),Order_Form!$C:$Q,3,FALSE)),"")</f>
        <v/>
      </c>
      <c r="F178" s="18" t="str">
        <f>IF(ISNUMBER(SMALL(Order_Form!$D:$D,1+($D178))),(VLOOKUP(SMALL(Order_Form!$D:$D,1+($D178)),Order_Form!$C:$Q,4,FALSE)),"")</f>
        <v/>
      </c>
      <c r="G178" s="18" t="str">
        <f>IF(ISNUMBER(SMALL(Order_Form!$D:$D,1+($D178))),(VLOOKUP(SMALL(Order_Form!$D:$D,1+($D178)),Order_Form!$C:$Q,5,FALSE)),"")</f>
        <v/>
      </c>
      <c r="H178" s="18" t="str">
        <f>IF(ISNUMBER(SMALL(Order_Form!$D:$D,1+($D178))),(VLOOKUP(SMALL(Order_Form!$D:$D,1+($D178)),Order_Form!$C:$Q,6,FALSE)),"")</f>
        <v/>
      </c>
      <c r="I178" s="15" t="str">
        <f>IF(ISNUMBER(SMALL(Order_Form!$D:$D,1+($D178))),(VLOOKUP(SMALL(Order_Form!$D:$D,1+($D178)),Order_Form!$C:$Q,7,FALSE)),"")</f>
        <v/>
      </c>
      <c r="J178" s="2"/>
      <c r="K178" s="2"/>
      <c r="L178" s="18" t="str">
        <f>IF(ISNUMBER(SMALL(Order_Form!$D:$D,1+($D178))),(VLOOKUP(SMALL(Order_Form!$D:$D,1+($D178)),Order_Form!$C:$Q,8,FALSE)),"")</f>
        <v/>
      </c>
      <c r="M178" s="18" t="str">
        <f>IF(ISNUMBER(SMALL(Order_Form!$D:$D,1+($D178))),(VLOOKUP(SMALL(Order_Form!$D:$D,1+($D178)),Order_Form!$C:$Q,9,FALSE)),"")</f>
        <v/>
      </c>
      <c r="N178" s="18" t="str">
        <f>IF(ISNUMBER(SMALL(Order_Form!$D:$D,1+($D178))),(VLOOKUP(SMALL(Order_Form!$D:$D,1+($D178)),Order_Form!$C:$Q,10,FALSE)),"")</f>
        <v/>
      </c>
      <c r="O178" s="18" t="str">
        <f>IF(ISNUMBER(SMALL(Order_Form!$D:$D,1+($D178))),(VLOOKUP(SMALL(Order_Form!$D:$D,1+($D178)),Order_Form!$C:$Q,11,FALSE)),"")</f>
        <v/>
      </c>
      <c r="P178" s="18" t="str">
        <f>IF(ISNUMBER(SMALL(Order_Form!$D:$D,1+($D178))),(VLOOKUP(SMALL(Order_Form!$D:$D,1+($D178)),Order_Form!$C:$Q,12,FALSE)),"")</f>
        <v/>
      </c>
      <c r="Q178" s="18" t="str">
        <f>IF(ISNUMBER(SMALL(Order_Form!$D:$D,1+($D178))),(VLOOKUP(SMALL(Order_Form!$D:$D,1+($D178)),Order_Form!$C:$Q,13,FALSE)),"")</f>
        <v/>
      </c>
      <c r="R178" s="18" t="str">
        <f>IF(ISNUMBER(SMALL(Order_Form!$D:$D,1+($D178))),(VLOOKUP(SMALL(Order_Form!$D:$D,1+($D178)),Order_Form!$C:$Q,14,FALSE)),"")</f>
        <v/>
      </c>
      <c r="S178" s="126" t="str">
        <f>IF(ISNUMBER(SMALL(Order_Form!$D:$D,1+($D178))),(VLOOKUP(SMALL(Order_Form!$D:$D,1+($D178)),Order_Form!$C:$Q,15,FALSE)),"")</f>
        <v/>
      </c>
      <c r="U178" s="2">
        <f t="shared" si="20"/>
        <v>0</v>
      </c>
      <c r="V178" s="2">
        <f t="shared" si="21"/>
        <v>0</v>
      </c>
      <c r="W178" s="2" t="str">
        <f t="shared" si="22"/>
        <v/>
      </c>
      <c r="X178" s="2">
        <f t="shared" si="23"/>
        <v>0</v>
      </c>
    </row>
    <row r="179" spans="2:24" ht="22.9" customHeight="1" x14ac:dyDescent="0.25">
      <c r="B179" s="2">
        <f t="shared" si="19"/>
        <v>0</v>
      </c>
      <c r="C179" s="2" t="str">
        <f t="shared" si="24"/>
        <v/>
      </c>
      <c r="D179" s="2">
        <v>158</v>
      </c>
      <c r="E179" s="2" t="str">
        <f>IF(ISNUMBER(SMALL(Order_Form!$D:$D,1+($D179))),(VLOOKUP(SMALL(Order_Form!$D:$D,1+($D179)),Order_Form!$C:$Q,3,FALSE)),"")</f>
        <v/>
      </c>
      <c r="F179" s="18" t="str">
        <f>IF(ISNUMBER(SMALL(Order_Form!$D:$D,1+($D179))),(VLOOKUP(SMALL(Order_Form!$D:$D,1+($D179)),Order_Form!$C:$Q,4,FALSE)),"")</f>
        <v/>
      </c>
      <c r="G179" s="18" t="str">
        <f>IF(ISNUMBER(SMALL(Order_Form!$D:$D,1+($D179))),(VLOOKUP(SMALL(Order_Form!$D:$D,1+($D179)),Order_Form!$C:$Q,5,FALSE)),"")</f>
        <v/>
      </c>
      <c r="H179" s="18" t="str">
        <f>IF(ISNUMBER(SMALL(Order_Form!$D:$D,1+($D179))),(VLOOKUP(SMALL(Order_Form!$D:$D,1+($D179)),Order_Form!$C:$Q,6,FALSE)),"")</f>
        <v/>
      </c>
      <c r="I179" s="15" t="str">
        <f>IF(ISNUMBER(SMALL(Order_Form!$D:$D,1+($D179))),(VLOOKUP(SMALL(Order_Form!$D:$D,1+($D179)),Order_Form!$C:$Q,7,FALSE)),"")</f>
        <v/>
      </c>
      <c r="J179" s="2"/>
      <c r="K179" s="2"/>
      <c r="L179" s="18" t="str">
        <f>IF(ISNUMBER(SMALL(Order_Form!$D:$D,1+($D179))),(VLOOKUP(SMALL(Order_Form!$D:$D,1+($D179)),Order_Form!$C:$Q,8,FALSE)),"")</f>
        <v/>
      </c>
      <c r="M179" s="18" t="str">
        <f>IF(ISNUMBER(SMALL(Order_Form!$D:$D,1+($D179))),(VLOOKUP(SMALL(Order_Form!$D:$D,1+($D179)),Order_Form!$C:$Q,9,FALSE)),"")</f>
        <v/>
      </c>
      <c r="N179" s="18" t="str">
        <f>IF(ISNUMBER(SMALL(Order_Form!$D:$D,1+($D179))),(VLOOKUP(SMALL(Order_Form!$D:$D,1+($D179)),Order_Form!$C:$Q,10,FALSE)),"")</f>
        <v/>
      </c>
      <c r="O179" s="18" t="str">
        <f>IF(ISNUMBER(SMALL(Order_Form!$D:$D,1+($D179))),(VLOOKUP(SMALL(Order_Form!$D:$D,1+($D179)),Order_Form!$C:$Q,11,FALSE)),"")</f>
        <v/>
      </c>
      <c r="P179" s="18" t="str">
        <f>IF(ISNUMBER(SMALL(Order_Form!$D:$D,1+($D179))),(VLOOKUP(SMALL(Order_Form!$D:$D,1+($D179)),Order_Form!$C:$Q,12,FALSE)),"")</f>
        <v/>
      </c>
      <c r="Q179" s="18" t="str">
        <f>IF(ISNUMBER(SMALL(Order_Form!$D:$D,1+($D179))),(VLOOKUP(SMALL(Order_Form!$D:$D,1+($D179)),Order_Form!$C:$Q,13,FALSE)),"")</f>
        <v/>
      </c>
      <c r="R179" s="18" t="str">
        <f>IF(ISNUMBER(SMALL(Order_Form!$D:$D,1+($D179))),(VLOOKUP(SMALL(Order_Form!$D:$D,1+($D179)),Order_Form!$C:$Q,14,FALSE)),"")</f>
        <v/>
      </c>
      <c r="S179" s="126" t="str">
        <f>IF(ISNUMBER(SMALL(Order_Form!$D:$D,1+($D179))),(VLOOKUP(SMALL(Order_Form!$D:$D,1+($D179)),Order_Form!$C:$Q,15,FALSE)),"")</f>
        <v/>
      </c>
      <c r="U179" s="2">
        <f t="shared" si="20"/>
        <v>0</v>
      </c>
      <c r="V179" s="2">
        <f t="shared" si="21"/>
        <v>0</v>
      </c>
      <c r="W179" s="2" t="str">
        <f t="shared" si="22"/>
        <v/>
      </c>
      <c r="X179" s="2">
        <f t="shared" si="23"/>
        <v>0</v>
      </c>
    </row>
    <row r="180" spans="2:24" ht="22.9" customHeight="1" x14ac:dyDescent="0.25">
      <c r="B180" s="2">
        <f t="shared" si="19"/>
        <v>0</v>
      </c>
      <c r="C180" s="2" t="str">
        <f t="shared" si="24"/>
        <v/>
      </c>
      <c r="D180" s="2">
        <v>159</v>
      </c>
      <c r="E180" s="2" t="str">
        <f>IF(ISNUMBER(SMALL(Order_Form!$D:$D,1+($D180))),(VLOOKUP(SMALL(Order_Form!$D:$D,1+($D180)),Order_Form!$C:$Q,3,FALSE)),"")</f>
        <v/>
      </c>
      <c r="F180" s="18" t="str">
        <f>IF(ISNUMBER(SMALL(Order_Form!$D:$D,1+($D180))),(VLOOKUP(SMALL(Order_Form!$D:$D,1+($D180)),Order_Form!$C:$Q,4,FALSE)),"")</f>
        <v/>
      </c>
      <c r="G180" s="18" t="str">
        <f>IF(ISNUMBER(SMALL(Order_Form!$D:$D,1+($D180))),(VLOOKUP(SMALL(Order_Form!$D:$D,1+($D180)),Order_Form!$C:$Q,5,FALSE)),"")</f>
        <v/>
      </c>
      <c r="H180" s="18" t="str">
        <f>IF(ISNUMBER(SMALL(Order_Form!$D:$D,1+($D180))),(VLOOKUP(SMALL(Order_Form!$D:$D,1+($D180)),Order_Form!$C:$Q,6,FALSE)),"")</f>
        <v/>
      </c>
      <c r="I180" s="15" t="str">
        <f>IF(ISNUMBER(SMALL(Order_Form!$D:$D,1+($D180))),(VLOOKUP(SMALL(Order_Form!$D:$D,1+($D180)),Order_Form!$C:$Q,7,FALSE)),"")</f>
        <v/>
      </c>
      <c r="J180" s="2"/>
      <c r="K180" s="2"/>
      <c r="L180" s="18" t="str">
        <f>IF(ISNUMBER(SMALL(Order_Form!$D:$D,1+($D180))),(VLOOKUP(SMALL(Order_Form!$D:$D,1+($D180)),Order_Form!$C:$Q,8,FALSE)),"")</f>
        <v/>
      </c>
      <c r="M180" s="18" t="str">
        <f>IF(ISNUMBER(SMALL(Order_Form!$D:$D,1+($D180))),(VLOOKUP(SMALL(Order_Form!$D:$D,1+($D180)),Order_Form!$C:$Q,9,FALSE)),"")</f>
        <v/>
      </c>
      <c r="N180" s="18" t="str">
        <f>IF(ISNUMBER(SMALL(Order_Form!$D:$D,1+($D180))),(VLOOKUP(SMALL(Order_Form!$D:$D,1+($D180)),Order_Form!$C:$Q,10,FALSE)),"")</f>
        <v/>
      </c>
      <c r="O180" s="18" t="str">
        <f>IF(ISNUMBER(SMALL(Order_Form!$D:$D,1+($D180))),(VLOOKUP(SMALL(Order_Form!$D:$D,1+($D180)),Order_Form!$C:$Q,11,FALSE)),"")</f>
        <v/>
      </c>
      <c r="P180" s="18" t="str">
        <f>IF(ISNUMBER(SMALL(Order_Form!$D:$D,1+($D180))),(VLOOKUP(SMALL(Order_Form!$D:$D,1+($D180)),Order_Form!$C:$Q,12,FALSE)),"")</f>
        <v/>
      </c>
      <c r="Q180" s="18" t="str">
        <f>IF(ISNUMBER(SMALL(Order_Form!$D:$D,1+($D180))),(VLOOKUP(SMALL(Order_Form!$D:$D,1+($D180)),Order_Form!$C:$Q,13,FALSE)),"")</f>
        <v/>
      </c>
      <c r="R180" s="18" t="str">
        <f>IF(ISNUMBER(SMALL(Order_Form!$D:$D,1+($D180))),(VLOOKUP(SMALL(Order_Form!$D:$D,1+($D180)),Order_Form!$C:$Q,14,FALSE)),"")</f>
        <v/>
      </c>
      <c r="S180" s="126" t="str">
        <f>IF(ISNUMBER(SMALL(Order_Form!$D:$D,1+($D180))),(VLOOKUP(SMALL(Order_Form!$D:$D,1+($D180)),Order_Form!$C:$Q,15,FALSE)),"")</f>
        <v/>
      </c>
      <c r="U180" s="2">
        <f t="shared" si="20"/>
        <v>0</v>
      </c>
      <c r="V180" s="2">
        <f t="shared" si="21"/>
        <v>0</v>
      </c>
      <c r="W180" s="2" t="str">
        <f t="shared" si="22"/>
        <v/>
      </c>
      <c r="X180" s="2">
        <f t="shared" si="23"/>
        <v>0</v>
      </c>
    </row>
    <row r="181" spans="2:24" ht="22.9" customHeight="1" x14ac:dyDescent="0.25">
      <c r="B181" s="2">
        <f t="shared" si="19"/>
        <v>0</v>
      </c>
      <c r="C181" s="2" t="str">
        <f t="shared" si="24"/>
        <v/>
      </c>
      <c r="D181" s="2">
        <v>160</v>
      </c>
      <c r="E181" s="2" t="str">
        <f>IF(ISNUMBER(SMALL(Order_Form!$D:$D,1+($D181))),(VLOOKUP(SMALL(Order_Form!$D:$D,1+($D181)),Order_Form!$C:$Q,3,FALSE)),"")</f>
        <v/>
      </c>
      <c r="F181" s="18" t="str">
        <f>IF(ISNUMBER(SMALL(Order_Form!$D:$D,1+($D181))),(VLOOKUP(SMALL(Order_Form!$D:$D,1+($D181)),Order_Form!$C:$Q,4,FALSE)),"")</f>
        <v/>
      </c>
      <c r="G181" s="18" t="str">
        <f>IF(ISNUMBER(SMALL(Order_Form!$D:$D,1+($D181))),(VLOOKUP(SMALL(Order_Form!$D:$D,1+($D181)),Order_Form!$C:$Q,5,FALSE)),"")</f>
        <v/>
      </c>
      <c r="H181" s="18" t="str">
        <f>IF(ISNUMBER(SMALL(Order_Form!$D:$D,1+($D181))),(VLOOKUP(SMALL(Order_Form!$D:$D,1+($D181)),Order_Form!$C:$Q,6,FALSE)),"")</f>
        <v/>
      </c>
      <c r="I181" s="15" t="str">
        <f>IF(ISNUMBER(SMALL(Order_Form!$D:$D,1+($D181))),(VLOOKUP(SMALL(Order_Form!$D:$D,1+($D181)),Order_Form!$C:$Q,7,FALSE)),"")</f>
        <v/>
      </c>
      <c r="J181" s="2"/>
      <c r="K181" s="2"/>
      <c r="L181" s="18" t="str">
        <f>IF(ISNUMBER(SMALL(Order_Form!$D:$D,1+($D181))),(VLOOKUP(SMALL(Order_Form!$D:$D,1+($D181)),Order_Form!$C:$Q,8,FALSE)),"")</f>
        <v/>
      </c>
      <c r="M181" s="18" t="str">
        <f>IF(ISNUMBER(SMALL(Order_Form!$D:$D,1+($D181))),(VLOOKUP(SMALL(Order_Form!$D:$D,1+($D181)),Order_Form!$C:$Q,9,FALSE)),"")</f>
        <v/>
      </c>
      <c r="N181" s="18" t="str">
        <f>IF(ISNUMBER(SMALL(Order_Form!$D:$D,1+($D181))),(VLOOKUP(SMALL(Order_Form!$D:$D,1+($D181)),Order_Form!$C:$Q,10,FALSE)),"")</f>
        <v/>
      </c>
      <c r="O181" s="18" t="str">
        <f>IF(ISNUMBER(SMALL(Order_Form!$D:$D,1+($D181))),(VLOOKUP(SMALL(Order_Form!$D:$D,1+($D181)),Order_Form!$C:$Q,11,FALSE)),"")</f>
        <v/>
      </c>
      <c r="P181" s="18" t="str">
        <f>IF(ISNUMBER(SMALL(Order_Form!$D:$D,1+($D181))),(VLOOKUP(SMALL(Order_Form!$D:$D,1+($D181)),Order_Form!$C:$Q,12,FALSE)),"")</f>
        <v/>
      </c>
      <c r="Q181" s="18" t="str">
        <f>IF(ISNUMBER(SMALL(Order_Form!$D:$D,1+($D181))),(VLOOKUP(SMALL(Order_Form!$D:$D,1+($D181)),Order_Form!$C:$Q,13,FALSE)),"")</f>
        <v/>
      </c>
      <c r="R181" s="18" t="str">
        <f>IF(ISNUMBER(SMALL(Order_Form!$D:$D,1+($D181))),(VLOOKUP(SMALL(Order_Form!$D:$D,1+($D181)),Order_Form!$C:$Q,14,FALSE)),"")</f>
        <v/>
      </c>
      <c r="S181" s="126" t="str">
        <f>IF(ISNUMBER(SMALL(Order_Form!$D:$D,1+($D181))),(VLOOKUP(SMALL(Order_Form!$D:$D,1+($D181)),Order_Form!$C:$Q,15,FALSE)),"")</f>
        <v/>
      </c>
      <c r="U181" s="2">
        <f t="shared" si="20"/>
        <v>0</v>
      </c>
      <c r="V181" s="2">
        <f t="shared" si="21"/>
        <v>0</v>
      </c>
      <c r="W181" s="2" t="str">
        <f t="shared" si="22"/>
        <v/>
      </c>
      <c r="X181" s="2">
        <f t="shared" si="23"/>
        <v>0</v>
      </c>
    </row>
    <row r="182" spans="2:24" ht="22.9" customHeight="1" x14ac:dyDescent="0.25">
      <c r="B182" s="2">
        <f t="shared" si="19"/>
        <v>0</v>
      </c>
      <c r="C182" s="2" t="str">
        <f t="shared" si="24"/>
        <v/>
      </c>
      <c r="D182" s="2">
        <v>161</v>
      </c>
      <c r="E182" s="2" t="str">
        <f>IF(ISNUMBER(SMALL(Order_Form!$D:$D,1+($D182))),(VLOOKUP(SMALL(Order_Form!$D:$D,1+($D182)),Order_Form!$C:$Q,3,FALSE)),"")</f>
        <v/>
      </c>
      <c r="F182" s="18" t="str">
        <f>IF(ISNUMBER(SMALL(Order_Form!$D:$D,1+($D182))),(VLOOKUP(SMALL(Order_Form!$D:$D,1+($D182)),Order_Form!$C:$Q,4,FALSE)),"")</f>
        <v/>
      </c>
      <c r="G182" s="18" t="str">
        <f>IF(ISNUMBER(SMALL(Order_Form!$D:$D,1+($D182))),(VLOOKUP(SMALL(Order_Form!$D:$D,1+($D182)),Order_Form!$C:$Q,5,FALSE)),"")</f>
        <v/>
      </c>
      <c r="H182" s="18" t="str">
        <f>IF(ISNUMBER(SMALL(Order_Form!$D:$D,1+($D182))),(VLOOKUP(SMALL(Order_Form!$D:$D,1+($D182)),Order_Form!$C:$Q,6,FALSE)),"")</f>
        <v/>
      </c>
      <c r="I182" s="15" t="str">
        <f>IF(ISNUMBER(SMALL(Order_Form!$D:$D,1+($D182))),(VLOOKUP(SMALL(Order_Form!$D:$D,1+($D182)),Order_Form!$C:$Q,7,FALSE)),"")</f>
        <v/>
      </c>
      <c r="J182" s="2"/>
      <c r="K182" s="2"/>
      <c r="L182" s="18" t="str">
        <f>IF(ISNUMBER(SMALL(Order_Form!$D:$D,1+($D182))),(VLOOKUP(SMALL(Order_Form!$D:$D,1+($D182)),Order_Form!$C:$Q,8,FALSE)),"")</f>
        <v/>
      </c>
      <c r="M182" s="18" t="str">
        <f>IF(ISNUMBER(SMALL(Order_Form!$D:$D,1+($D182))),(VLOOKUP(SMALL(Order_Form!$D:$D,1+($D182)),Order_Form!$C:$Q,9,FALSE)),"")</f>
        <v/>
      </c>
      <c r="N182" s="18" t="str">
        <f>IF(ISNUMBER(SMALL(Order_Form!$D:$D,1+($D182))),(VLOOKUP(SMALL(Order_Form!$D:$D,1+($D182)),Order_Form!$C:$Q,10,FALSE)),"")</f>
        <v/>
      </c>
      <c r="O182" s="18" t="str">
        <f>IF(ISNUMBER(SMALL(Order_Form!$D:$D,1+($D182))),(VLOOKUP(SMALL(Order_Form!$D:$D,1+($D182)),Order_Form!$C:$Q,11,FALSE)),"")</f>
        <v/>
      </c>
      <c r="P182" s="18" t="str">
        <f>IF(ISNUMBER(SMALL(Order_Form!$D:$D,1+($D182))),(VLOOKUP(SMALL(Order_Form!$D:$D,1+($D182)),Order_Form!$C:$Q,12,FALSE)),"")</f>
        <v/>
      </c>
      <c r="Q182" s="18" t="str">
        <f>IF(ISNUMBER(SMALL(Order_Form!$D:$D,1+($D182))),(VLOOKUP(SMALL(Order_Form!$D:$D,1+($D182)),Order_Form!$C:$Q,13,FALSE)),"")</f>
        <v/>
      </c>
      <c r="R182" s="18" t="str">
        <f>IF(ISNUMBER(SMALL(Order_Form!$D:$D,1+($D182))),(VLOOKUP(SMALL(Order_Form!$D:$D,1+($D182)),Order_Form!$C:$Q,14,FALSE)),"")</f>
        <v/>
      </c>
      <c r="S182" s="126" t="str">
        <f>IF(ISNUMBER(SMALL(Order_Form!$D:$D,1+($D182))),(VLOOKUP(SMALL(Order_Form!$D:$D,1+($D182)),Order_Form!$C:$Q,15,FALSE)),"")</f>
        <v/>
      </c>
      <c r="U182" s="2">
        <f t="shared" si="20"/>
        <v>0</v>
      </c>
      <c r="V182" s="2">
        <f t="shared" si="21"/>
        <v>0</v>
      </c>
      <c r="W182" s="2" t="str">
        <f t="shared" si="22"/>
        <v/>
      </c>
      <c r="X182" s="2">
        <f t="shared" si="23"/>
        <v>0</v>
      </c>
    </row>
    <row r="183" spans="2:24" ht="22.9" customHeight="1" x14ac:dyDescent="0.25">
      <c r="B183" s="2">
        <f t="shared" si="19"/>
        <v>0</v>
      </c>
      <c r="C183" s="2" t="str">
        <f t="shared" si="24"/>
        <v/>
      </c>
      <c r="D183" s="2">
        <v>162</v>
      </c>
      <c r="E183" s="2" t="str">
        <f>IF(ISNUMBER(SMALL(Order_Form!$D:$D,1+($D183))),(VLOOKUP(SMALL(Order_Form!$D:$D,1+($D183)),Order_Form!$C:$Q,3,FALSE)),"")</f>
        <v/>
      </c>
      <c r="F183" s="18" t="str">
        <f>IF(ISNUMBER(SMALL(Order_Form!$D:$D,1+($D183))),(VLOOKUP(SMALL(Order_Form!$D:$D,1+($D183)),Order_Form!$C:$Q,4,FALSE)),"")</f>
        <v/>
      </c>
      <c r="G183" s="18" t="str">
        <f>IF(ISNUMBER(SMALL(Order_Form!$D:$D,1+($D183))),(VLOOKUP(SMALL(Order_Form!$D:$D,1+($D183)),Order_Form!$C:$Q,5,FALSE)),"")</f>
        <v/>
      </c>
      <c r="H183" s="18" t="str">
        <f>IF(ISNUMBER(SMALL(Order_Form!$D:$D,1+($D183))),(VLOOKUP(SMALL(Order_Form!$D:$D,1+($D183)),Order_Form!$C:$Q,6,FALSE)),"")</f>
        <v/>
      </c>
      <c r="I183" s="15" t="str">
        <f>IF(ISNUMBER(SMALL(Order_Form!$D:$D,1+($D183))),(VLOOKUP(SMALL(Order_Form!$D:$D,1+($D183)),Order_Form!$C:$Q,7,FALSE)),"")</f>
        <v/>
      </c>
      <c r="J183" s="2"/>
      <c r="K183" s="2"/>
      <c r="L183" s="18" t="str">
        <f>IF(ISNUMBER(SMALL(Order_Form!$D:$D,1+($D183))),(VLOOKUP(SMALL(Order_Form!$D:$D,1+($D183)),Order_Form!$C:$Q,8,FALSE)),"")</f>
        <v/>
      </c>
      <c r="M183" s="18" t="str">
        <f>IF(ISNUMBER(SMALL(Order_Form!$D:$D,1+($D183))),(VLOOKUP(SMALL(Order_Form!$D:$D,1+($D183)),Order_Form!$C:$Q,9,FALSE)),"")</f>
        <v/>
      </c>
      <c r="N183" s="18" t="str">
        <f>IF(ISNUMBER(SMALL(Order_Form!$D:$D,1+($D183))),(VLOOKUP(SMALL(Order_Form!$D:$D,1+($D183)),Order_Form!$C:$Q,10,FALSE)),"")</f>
        <v/>
      </c>
      <c r="O183" s="18" t="str">
        <f>IF(ISNUMBER(SMALL(Order_Form!$D:$D,1+($D183))),(VLOOKUP(SMALL(Order_Form!$D:$D,1+($D183)),Order_Form!$C:$Q,11,FALSE)),"")</f>
        <v/>
      </c>
      <c r="P183" s="18" t="str">
        <f>IF(ISNUMBER(SMALL(Order_Form!$D:$D,1+($D183))),(VLOOKUP(SMALL(Order_Form!$D:$D,1+($D183)),Order_Form!$C:$Q,12,FALSE)),"")</f>
        <v/>
      </c>
      <c r="Q183" s="18" t="str">
        <f>IF(ISNUMBER(SMALL(Order_Form!$D:$D,1+($D183))),(VLOOKUP(SMALL(Order_Form!$D:$D,1+($D183)),Order_Form!$C:$Q,13,FALSE)),"")</f>
        <v/>
      </c>
      <c r="R183" s="18" t="str">
        <f>IF(ISNUMBER(SMALL(Order_Form!$D:$D,1+($D183))),(VLOOKUP(SMALL(Order_Form!$D:$D,1+($D183)),Order_Form!$C:$Q,14,FALSE)),"")</f>
        <v/>
      </c>
      <c r="S183" s="126" t="str">
        <f>IF(ISNUMBER(SMALL(Order_Form!$D:$D,1+($D183))),(VLOOKUP(SMALL(Order_Form!$D:$D,1+($D183)),Order_Form!$C:$Q,15,FALSE)),"")</f>
        <v/>
      </c>
      <c r="U183" s="2">
        <f t="shared" si="20"/>
        <v>0</v>
      </c>
      <c r="V183" s="2">
        <f t="shared" si="21"/>
        <v>0</v>
      </c>
      <c r="W183" s="2" t="str">
        <f t="shared" si="22"/>
        <v/>
      </c>
      <c r="X183" s="2">
        <f t="shared" si="23"/>
        <v>0</v>
      </c>
    </row>
    <row r="184" spans="2:24" ht="22.9" customHeight="1" x14ac:dyDescent="0.25">
      <c r="B184" s="2">
        <f t="shared" si="19"/>
        <v>0</v>
      </c>
      <c r="C184" s="2" t="str">
        <f t="shared" si="24"/>
        <v/>
      </c>
      <c r="D184" s="2">
        <v>163</v>
      </c>
      <c r="E184" s="2" t="str">
        <f>IF(ISNUMBER(SMALL(Order_Form!$D:$D,1+($D184))),(VLOOKUP(SMALL(Order_Form!$D:$D,1+($D184)),Order_Form!$C:$Q,3,FALSE)),"")</f>
        <v/>
      </c>
      <c r="F184" s="18" t="str">
        <f>IF(ISNUMBER(SMALL(Order_Form!$D:$D,1+($D184))),(VLOOKUP(SMALL(Order_Form!$D:$D,1+($D184)),Order_Form!$C:$Q,4,FALSE)),"")</f>
        <v/>
      </c>
      <c r="G184" s="18" t="str">
        <f>IF(ISNUMBER(SMALL(Order_Form!$D:$D,1+($D184))),(VLOOKUP(SMALL(Order_Form!$D:$D,1+($D184)),Order_Form!$C:$Q,5,FALSE)),"")</f>
        <v/>
      </c>
      <c r="H184" s="18" t="str">
        <f>IF(ISNUMBER(SMALL(Order_Form!$D:$D,1+($D184))),(VLOOKUP(SMALL(Order_Form!$D:$D,1+($D184)),Order_Form!$C:$Q,6,FALSE)),"")</f>
        <v/>
      </c>
      <c r="I184" s="15" t="str">
        <f>IF(ISNUMBER(SMALL(Order_Form!$D:$D,1+($D184))),(VLOOKUP(SMALL(Order_Form!$D:$D,1+($D184)),Order_Form!$C:$Q,7,FALSE)),"")</f>
        <v/>
      </c>
      <c r="J184" s="2"/>
      <c r="K184" s="2"/>
      <c r="L184" s="18" t="str">
        <f>IF(ISNUMBER(SMALL(Order_Form!$D:$D,1+($D184))),(VLOOKUP(SMALL(Order_Form!$D:$D,1+($D184)),Order_Form!$C:$Q,8,FALSE)),"")</f>
        <v/>
      </c>
      <c r="M184" s="18" t="str">
        <f>IF(ISNUMBER(SMALL(Order_Form!$D:$D,1+($D184))),(VLOOKUP(SMALL(Order_Form!$D:$D,1+($D184)),Order_Form!$C:$Q,9,FALSE)),"")</f>
        <v/>
      </c>
      <c r="N184" s="18" t="str">
        <f>IF(ISNUMBER(SMALL(Order_Form!$D:$D,1+($D184))),(VLOOKUP(SMALL(Order_Form!$D:$D,1+($D184)),Order_Form!$C:$Q,10,FALSE)),"")</f>
        <v/>
      </c>
      <c r="O184" s="18" t="str">
        <f>IF(ISNUMBER(SMALL(Order_Form!$D:$D,1+($D184))),(VLOOKUP(SMALL(Order_Form!$D:$D,1+($D184)),Order_Form!$C:$Q,11,FALSE)),"")</f>
        <v/>
      </c>
      <c r="P184" s="18" t="str">
        <f>IF(ISNUMBER(SMALL(Order_Form!$D:$D,1+($D184))),(VLOOKUP(SMALL(Order_Form!$D:$D,1+($D184)),Order_Form!$C:$Q,12,FALSE)),"")</f>
        <v/>
      </c>
      <c r="Q184" s="18" t="str">
        <f>IF(ISNUMBER(SMALL(Order_Form!$D:$D,1+($D184))),(VLOOKUP(SMALL(Order_Form!$D:$D,1+($D184)),Order_Form!$C:$Q,13,FALSE)),"")</f>
        <v/>
      </c>
      <c r="R184" s="18" t="str">
        <f>IF(ISNUMBER(SMALL(Order_Form!$D:$D,1+($D184))),(VLOOKUP(SMALL(Order_Form!$D:$D,1+($D184)),Order_Form!$C:$Q,14,FALSE)),"")</f>
        <v/>
      </c>
      <c r="S184" s="126" t="str">
        <f>IF(ISNUMBER(SMALL(Order_Form!$D:$D,1+($D184))),(VLOOKUP(SMALL(Order_Form!$D:$D,1+($D184)),Order_Form!$C:$Q,15,FALSE)),"")</f>
        <v/>
      </c>
      <c r="U184" s="2">
        <f t="shared" si="20"/>
        <v>0</v>
      </c>
      <c r="V184" s="2">
        <f t="shared" si="21"/>
        <v>0</v>
      </c>
      <c r="W184" s="2" t="str">
        <f t="shared" si="22"/>
        <v/>
      </c>
      <c r="X184" s="2">
        <f t="shared" si="23"/>
        <v>0</v>
      </c>
    </row>
    <row r="185" spans="2:24" ht="22.9" customHeight="1" x14ac:dyDescent="0.25">
      <c r="B185" s="2">
        <f t="shared" si="19"/>
        <v>0</v>
      </c>
      <c r="C185" s="2" t="str">
        <f t="shared" si="24"/>
        <v/>
      </c>
      <c r="D185" s="2">
        <v>164</v>
      </c>
      <c r="E185" s="2" t="str">
        <f>IF(ISNUMBER(SMALL(Order_Form!$D:$D,1+($D185))),(VLOOKUP(SMALL(Order_Form!$D:$D,1+($D185)),Order_Form!$C:$Q,3,FALSE)),"")</f>
        <v/>
      </c>
      <c r="F185" s="18" t="str">
        <f>IF(ISNUMBER(SMALL(Order_Form!$D:$D,1+($D185))),(VLOOKUP(SMALL(Order_Form!$D:$D,1+($D185)),Order_Form!$C:$Q,4,FALSE)),"")</f>
        <v/>
      </c>
      <c r="G185" s="18" t="str">
        <f>IF(ISNUMBER(SMALL(Order_Form!$D:$D,1+($D185))),(VLOOKUP(SMALL(Order_Form!$D:$D,1+($D185)),Order_Form!$C:$Q,5,FALSE)),"")</f>
        <v/>
      </c>
      <c r="H185" s="18" t="str">
        <f>IF(ISNUMBER(SMALL(Order_Form!$D:$D,1+($D185))),(VLOOKUP(SMALL(Order_Form!$D:$D,1+($D185)),Order_Form!$C:$Q,6,FALSE)),"")</f>
        <v/>
      </c>
      <c r="I185" s="15" t="str">
        <f>IF(ISNUMBER(SMALL(Order_Form!$D:$D,1+($D185))),(VLOOKUP(SMALL(Order_Form!$D:$D,1+($D185)),Order_Form!$C:$Q,7,FALSE)),"")</f>
        <v/>
      </c>
      <c r="J185" s="2"/>
      <c r="K185" s="2"/>
      <c r="L185" s="18" t="str">
        <f>IF(ISNUMBER(SMALL(Order_Form!$D:$D,1+($D185))),(VLOOKUP(SMALL(Order_Form!$D:$D,1+($D185)),Order_Form!$C:$Q,8,FALSE)),"")</f>
        <v/>
      </c>
      <c r="M185" s="18" t="str">
        <f>IF(ISNUMBER(SMALL(Order_Form!$D:$D,1+($D185))),(VLOOKUP(SMALL(Order_Form!$D:$D,1+($D185)),Order_Form!$C:$Q,9,FALSE)),"")</f>
        <v/>
      </c>
      <c r="N185" s="18" t="str">
        <f>IF(ISNUMBER(SMALL(Order_Form!$D:$D,1+($D185))),(VLOOKUP(SMALL(Order_Form!$D:$D,1+($D185)),Order_Form!$C:$Q,10,FALSE)),"")</f>
        <v/>
      </c>
      <c r="O185" s="18" t="str">
        <f>IF(ISNUMBER(SMALL(Order_Form!$D:$D,1+($D185))),(VLOOKUP(SMALL(Order_Form!$D:$D,1+($D185)),Order_Form!$C:$Q,11,FALSE)),"")</f>
        <v/>
      </c>
      <c r="P185" s="18" t="str">
        <f>IF(ISNUMBER(SMALL(Order_Form!$D:$D,1+($D185))),(VLOOKUP(SMALL(Order_Form!$D:$D,1+($D185)),Order_Form!$C:$Q,12,FALSE)),"")</f>
        <v/>
      </c>
      <c r="Q185" s="18" t="str">
        <f>IF(ISNUMBER(SMALL(Order_Form!$D:$D,1+($D185))),(VLOOKUP(SMALL(Order_Form!$D:$D,1+($D185)),Order_Form!$C:$Q,13,FALSE)),"")</f>
        <v/>
      </c>
      <c r="R185" s="18" t="str">
        <f>IF(ISNUMBER(SMALL(Order_Form!$D:$D,1+($D185))),(VLOOKUP(SMALL(Order_Form!$D:$D,1+($D185)),Order_Form!$C:$Q,14,FALSE)),"")</f>
        <v/>
      </c>
      <c r="S185" s="126" t="str">
        <f>IF(ISNUMBER(SMALL(Order_Form!$D:$D,1+($D185))),(VLOOKUP(SMALL(Order_Form!$D:$D,1+($D185)),Order_Form!$C:$Q,15,FALSE)),"")</f>
        <v/>
      </c>
      <c r="U185" s="2">
        <f t="shared" si="20"/>
        <v>0</v>
      </c>
      <c r="V185" s="2">
        <f t="shared" si="21"/>
        <v>0</v>
      </c>
      <c r="W185" s="2" t="str">
        <f t="shared" si="22"/>
        <v/>
      </c>
      <c r="X185" s="2">
        <f t="shared" si="23"/>
        <v>0</v>
      </c>
    </row>
    <row r="186" spans="2:24" ht="22.9" customHeight="1" x14ac:dyDescent="0.25">
      <c r="B186" s="2">
        <f t="shared" si="19"/>
        <v>0</v>
      </c>
      <c r="C186" s="2" t="str">
        <f t="shared" si="24"/>
        <v/>
      </c>
      <c r="D186" s="2">
        <v>165</v>
      </c>
      <c r="E186" s="2" t="str">
        <f>IF(ISNUMBER(SMALL(Order_Form!$D:$D,1+($D186))),(VLOOKUP(SMALL(Order_Form!$D:$D,1+($D186)),Order_Form!$C:$Q,3,FALSE)),"")</f>
        <v/>
      </c>
      <c r="F186" s="18" t="str">
        <f>IF(ISNUMBER(SMALL(Order_Form!$D:$D,1+($D186))),(VLOOKUP(SMALL(Order_Form!$D:$D,1+($D186)),Order_Form!$C:$Q,4,FALSE)),"")</f>
        <v/>
      </c>
      <c r="G186" s="18" t="str">
        <f>IF(ISNUMBER(SMALL(Order_Form!$D:$D,1+($D186))),(VLOOKUP(SMALL(Order_Form!$D:$D,1+($D186)),Order_Form!$C:$Q,5,FALSE)),"")</f>
        <v/>
      </c>
      <c r="H186" s="18" t="str">
        <f>IF(ISNUMBER(SMALL(Order_Form!$D:$D,1+($D186))),(VLOOKUP(SMALL(Order_Form!$D:$D,1+($D186)),Order_Form!$C:$Q,6,FALSE)),"")</f>
        <v/>
      </c>
      <c r="I186" s="15" t="str">
        <f>IF(ISNUMBER(SMALL(Order_Form!$D:$D,1+($D186))),(VLOOKUP(SMALL(Order_Form!$D:$D,1+($D186)),Order_Form!$C:$Q,7,FALSE)),"")</f>
        <v/>
      </c>
      <c r="J186" s="2"/>
      <c r="K186" s="2"/>
      <c r="L186" s="18" t="str">
        <f>IF(ISNUMBER(SMALL(Order_Form!$D:$D,1+($D186))),(VLOOKUP(SMALL(Order_Form!$D:$D,1+($D186)),Order_Form!$C:$Q,8,FALSE)),"")</f>
        <v/>
      </c>
      <c r="M186" s="18" t="str">
        <f>IF(ISNUMBER(SMALL(Order_Form!$D:$D,1+($D186))),(VLOOKUP(SMALL(Order_Form!$D:$D,1+($D186)),Order_Form!$C:$Q,9,FALSE)),"")</f>
        <v/>
      </c>
      <c r="N186" s="18" t="str">
        <f>IF(ISNUMBER(SMALL(Order_Form!$D:$D,1+($D186))),(VLOOKUP(SMALL(Order_Form!$D:$D,1+($D186)),Order_Form!$C:$Q,10,FALSE)),"")</f>
        <v/>
      </c>
      <c r="O186" s="18" t="str">
        <f>IF(ISNUMBER(SMALL(Order_Form!$D:$D,1+($D186))),(VLOOKUP(SMALL(Order_Form!$D:$D,1+($D186)),Order_Form!$C:$Q,11,FALSE)),"")</f>
        <v/>
      </c>
      <c r="P186" s="18" t="str">
        <f>IF(ISNUMBER(SMALL(Order_Form!$D:$D,1+($D186))),(VLOOKUP(SMALL(Order_Form!$D:$D,1+($D186)),Order_Form!$C:$Q,12,FALSE)),"")</f>
        <v/>
      </c>
      <c r="Q186" s="18" t="str">
        <f>IF(ISNUMBER(SMALL(Order_Form!$D:$D,1+($D186))),(VLOOKUP(SMALL(Order_Form!$D:$D,1+($D186)),Order_Form!$C:$Q,13,FALSE)),"")</f>
        <v/>
      </c>
      <c r="R186" s="18" t="str">
        <f>IF(ISNUMBER(SMALL(Order_Form!$D:$D,1+($D186))),(VLOOKUP(SMALL(Order_Form!$D:$D,1+($D186)),Order_Form!$C:$Q,14,FALSE)),"")</f>
        <v/>
      </c>
      <c r="S186" s="126" t="str">
        <f>IF(ISNUMBER(SMALL(Order_Form!$D:$D,1+($D186))),(VLOOKUP(SMALL(Order_Form!$D:$D,1+($D186)),Order_Form!$C:$Q,15,FALSE)),"")</f>
        <v/>
      </c>
      <c r="U186" s="2">
        <f t="shared" si="20"/>
        <v>0</v>
      </c>
      <c r="V186" s="2">
        <f t="shared" si="21"/>
        <v>0</v>
      </c>
      <c r="W186" s="2" t="str">
        <f t="shared" si="22"/>
        <v/>
      </c>
      <c r="X186" s="2">
        <f t="shared" si="23"/>
        <v>0</v>
      </c>
    </row>
    <row r="187" spans="2:24" ht="22.9" customHeight="1" x14ac:dyDescent="0.25">
      <c r="B187" s="2">
        <f t="shared" si="19"/>
        <v>0</v>
      </c>
      <c r="C187" s="2" t="str">
        <f t="shared" si="24"/>
        <v/>
      </c>
      <c r="D187" s="2">
        <v>166</v>
      </c>
      <c r="E187" s="2" t="str">
        <f>IF(ISNUMBER(SMALL(Order_Form!$D:$D,1+($D187))),(VLOOKUP(SMALL(Order_Form!$D:$D,1+($D187)),Order_Form!$C:$Q,3,FALSE)),"")</f>
        <v/>
      </c>
      <c r="F187" s="18" t="str">
        <f>IF(ISNUMBER(SMALL(Order_Form!$D:$D,1+($D187))),(VLOOKUP(SMALL(Order_Form!$D:$D,1+($D187)),Order_Form!$C:$Q,4,FALSE)),"")</f>
        <v/>
      </c>
      <c r="G187" s="18" t="str">
        <f>IF(ISNUMBER(SMALL(Order_Form!$D:$D,1+($D187))),(VLOOKUP(SMALL(Order_Form!$D:$D,1+($D187)),Order_Form!$C:$Q,5,FALSE)),"")</f>
        <v/>
      </c>
      <c r="H187" s="18" t="str">
        <f>IF(ISNUMBER(SMALL(Order_Form!$D:$D,1+($D187))),(VLOOKUP(SMALL(Order_Form!$D:$D,1+($D187)),Order_Form!$C:$Q,6,FALSE)),"")</f>
        <v/>
      </c>
      <c r="I187" s="15" t="str">
        <f>IF(ISNUMBER(SMALL(Order_Form!$D:$D,1+($D187))),(VLOOKUP(SMALL(Order_Form!$D:$D,1+($D187)),Order_Form!$C:$Q,7,FALSE)),"")</f>
        <v/>
      </c>
      <c r="J187" s="2"/>
      <c r="K187" s="2"/>
      <c r="L187" s="18" t="str">
        <f>IF(ISNUMBER(SMALL(Order_Form!$D:$D,1+($D187))),(VLOOKUP(SMALL(Order_Form!$D:$D,1+($D187)),Order_Form!$C:$Q,8,FALSE)),"")</f>
        <v/>
      </c>
      <c r="M187" s="18" t="str">
        <f>IF(ISNUMBER(SMALL(Order_Form!$D:$D,1+($D187))),(VLOOKUP(SMALL(Order_Form!$D:$D,1+($D187)),Order_Form!$C:$Q,9,FALSE)),"")</f>
        <v/>
      </c>
      <c r="N187" s="18" t="str">
        <f>IF(ISNUMBER(SMALL(Order_Form!$D:$D,1+($D187))),(VLOOKUP(SMALL(Order_Form!$D:$D,1+($D187)),Order_Form!$C:$Q,10,FALSE)),"")</f>
        <v/>
      </c>
      <c r="O187" s="18" t="str">
        <f>IF(ISNUMBER(SMALL(Order_Form!$D:$D,1+($D187))),(VLOOKUP(SMALL(Order_Form!$D:$D,1+($D187)),Order_Form!$C:$Q,11,FALSE)),"")</f>
        <v/>
      </c>
      <c r="P187" s="18" t="str">
        <f>IF(ISNUMBER(SMALL(Order_Form!$D:$D,1+($D187))),(VLOOKUP(SMALL(Order_Form!$D:$D,1+($D187)),Order_Form!$C:$Q,12,FALSE)),"")</f>
        <v/>
      </c>
      <c r="Q187" s="18" t="str">
        <f>IF(ISNUMBER(SMALL(Order_Form!$D:$D,1+($D187))),(VLOOKUP(SMALL(Order_Form!$D:$D,1+($D187)),Order_Form!$C:$Q,13,FALSE)),"")</f>
        <v/>
      </c>
      <c r="R187" s="18" t="str">
        <f>IF(ISNUMBER(SMALL(Order_Form!$D:$D,1+($D187))),(VLOOKUP(SMALL(Order_Form!$D:$D,1+($D187)),Order_Form!$C:$Q,14,FALSE)),"")</f>
        <v/>
      </c>
      <c r="S187" s="126" t="str">
        <f>IF(ISNUMBER(SMALL(Order_Form!$D:$D,1+($D187))),(VLOOKUP(SMALL(Order_Form!$D:$D,1+($D187)),Order_Form!$C:$Q,15,FALSE)),"")</f>
        <v/>
      </c>
      <c r="U187" s="2">
        <f t="shared" si="20"/>
        <v>0</v>
      </c>
      <c r="V187" s="2">
        <f t="shared" si="21"/>
        <v>0</v>
      </c>
      <c r="W187" s="2" t="str">
        <f t="shared" si="22"/>
        <v/>
      </c>
      <c r="X187" s="2">
        <f t="shared" si="23"/>
        <v>0</v>
      </c>
    </row>
    <row r="188" spans="2:24" ht="22.9" customHeight="1" x14ac:dyDescent="0.25">
      <c r="B188" s="2">
        <f t="shared" si="19"/>
        <v>0</v>
      </c>
      <c r="C188" s="2" t="str">
        <f t="shared" si="24"/>
        <v/>
      </c>
      <c r="D188" s="2">
        <v>167</v>
      </c>
      <c r="E188" s="2" t="str">
        <f>IF(ISNUMBER(SMALL(Order_Form!$D:$D,1+($D188))),(VLOOKUP(SMALL(Order_Form!$D:$D,1+($D188)),Order_Form!$C:$Q,3,FALSE)),"")</f>
        <v/>
      </c>
      <c r="F188" s="18" t="str">
        <f>IF(ISNUMBER(SMALL(Order_Form!$D:$D,1+($D188))),(VLOOKUP(SMALL(Order_Form!$D:$D,1+($D188)),Order_Form!$C:$Q,4,FALSE)),"")</f>
        <v/>
      </c>
      <c r="G188" s="18" t="str">
        <f>IF(ISNUMBER(SMALL(Order_Form!$D:$D,1+($D188))),(VLOOKUP(SMALL(Order_Form!$D:$D,1+($D188)),Order_Form!$C:$Q,5,FALSE)),"")</f>
        <v/>
      </c>
      <c r="H188" s="18" t="str">
        <f>IF(ISNUMBER(SMALL(Order_Form!$D:$D,1+($D188))),(VLOOKUP(SMALL(Order_Form!$D:$D,1+($D188)),Order_Form!$C:$Q,6,FALSE)),"")</f>
        <v/>
      </c>
      <c r="I188" s="15" t="str">
        <f>IF(ISNUMBER(SMALL(Order_Form!$D:$D,1+($D188))),(VLOOKUP(SMALL(Order_Form!$D:$D,1+($D188)),Order_Form!$C:$Q,7,FALSE)),"")</f>
        <v/>
      </c>
      <c r="J188" s="2"/>
      <c r="K188" s="2"/>
      <c r="L188" s="18" t="str">
        <f>IF(ISNUMBER(SMALL(Order_Form!$D:$D,1+($D188))),(VLOOKUP(SMALL(Order_Form!$D:$D,1+($D188)),Order_Form!$C:$Q,8,FALSE)),"")</f>
        <v/>
      </c>
      <c r="M188" s="18" t="str">
        <f>IF(ISNUMBER(SMALL(Order_Form!$D:$D,1+($D188))),(VLOOKUP(SMALL(Order_Form!$D:$D,1+($D188)),Order_Form!$C:$Q,9,FALSE)),"")</f>
        <v/>
      </c>
      <c r="N188" s="18" t="str">
        <f>IF(ISNUMBER(SMALL(Order_Form!$D:$D,1+($D188))),(VLOOKUP(SMALL(Order_Form!$D:$D,1+($D188)),Order_Form!$C:$Q,10,FALSE)),"")</f>
        <v/>
      </c>
      <c r="O188" s="18" t="str">
        <f>IF(ISNUMBER(SMALL(Order_Form!$D:$D,1+($D188))),(VLOOKUP(SMALL(Order_Form!$D:$D,1+($D188)),Order_Form!$C:$Q,11,FALSE)),"")</f>
        <v/>
      </c>
      <c r="P188" s="18" t="str">
        <f>IF(ISNUMBER(SMALL(Order_Form!$D:$D,1+($D188))),(VLOOKUP(SMALL(Order_Form!$D:$D,1+($D188)),Order_Form!$C:$Q,12,FALSE)),"")</f>
        <v/>
      </c>
      <c r="Q188" s="18" t="str">
        <f>IF(ISNUMBER(SMALL(Order_Form!$D:$D,1+($D188))),(VLOOKUP(SMALL(Order_Form!$D:$D,1+($D188)),Order_Form!$C:$Q,13,FALSE)),"")</f>
        <v/>
      </c>
      <c r="R188" s="18" t="str">
        <f>IF(ISNUMBER(SMALL(Order_Form!$D:$D,1+($D188))),(VLOOKUP(SMALL(Order_Form!$D:$D,1+($D188)),Order_Form!$C:$Q,14,FALSE)),"")</f>
        <v/>
      </c>
      <c r="S188" s="126" t="str">
        <f>IF(ISNUMBER(SMALL(Order_Form!$D:$D,1+($D188))),(VLOOKUP(SMALL(Order_Form!$D:$D,1+($D188)),Order_Form!$C:$Q,15,FALSE)),"")</f>
        <v/>
      </c>
      <c r="U188" s="2">
        <f t="shared" si="20"/>
        <v>0</v>
      </c>
      <c r="V188" s="2">
        <f t="shared" si="21"/>
        <v>0</v>
      </c>
      <c r="W188" s="2" t="str">
        <f t="shared" si="22"/>
        <v/>
      </c>
      <c r="X188" s="2">
        <f t="shared" si="23"/>
        <v>0</v>
      </c>
    </row>
    <row r="189" spans="2:24" ht="22.9" customHeight="1" x14ac:dyDescent="0.25">
      <c r="B189" s="2">
        <f t="shared" si="19"/>
        <v>0</v>
      </c>
      <c r="C189" s="2" t="str">
        <f t="shared" si="24"/>
        <v/>
      </c>
      <c r="D189" s="2">
        <v>168</v>
      </c>
      <c r="E189" s="2" t="str">
        <f>IF(ISNUMBER(SMALL(Order_Form!$D:$D,1+($D189))),(VLOOKUP(SMALL(Order_Form!$D:$D,1+($D189)),Order_Form!$C:$Q,3,FALSE)),"")</f>
        <v/>
      </c>
      <c r="F189" s="18" t="str">
        <f>IF(ISNUMBER(SMALL(Order_Form!$D:$D,1+($D189))),(VLOOKUP(SMALL(Order_Form!$D:$D,1+($D189)),Order_Form!$C:$Q,4,FALSE)),"")</f>
        <v/>
      </c>
      <c r="G189" s="18" t="str">
        <f>IF(ISNUMBER(SMALL(Order_Form!$D:$D,1+($D189))),(VLOOKUP(SMALL(Order_Form!$D:$D,1+($D189)),Order_Form!$C:$Q,5,FALSE)),"")</f>
        <v/>
      </c>
      <c r="H189" s="18" t="str">
        <f>IF(ISNUMBER(SMALL(Order_Form!$D:$D,1+($D189))),(VLOOKUP(SMALL(Order_Form!$D:$D,1+($D189)),Order_Form!$C:$Q,6,FALSE)),"")</f>
        <v/>
      </c>
      <c r="I189" s="15" t="str">
        <f>IF(ISNUMBER(SMALL(Order_Form!$D:$D,1+($D189))),(VLOOKUP(SMALL(Order_Form!$D:$D,1+($D189)),Order_Form!$C:$Q,7,FALSE)),"")</f>
        <v/>
      </c>
      <c r="J189" s="2"/>
      <c r="K189" s="2"/>
      <c r="L189" s="18" t="str">
        <f>IF(ISNUMBER(SMALL(Order_Form!$D:$D,1+($D189))),(VLOOKUP(SMALL(Order_Form!$D:$D,1+($D189)),Order_Form!$C:$Q,8,FALSE)),"")</f>
        <v/>
      </c>
      <c r="M189" s="18" t="str">
        <f>IF(ISNUMBER(SMALL(Order_Form!$D:$D,1+($D189))),(VLOOKUP(SMALL(Order_Form!$D:$D,1+($D189)),Order_Form!$C:$Q,9,FALSE)),"")</f>
        <v/>
      </c>
      <c r="N189" s="18" t="str">
        <f>IF(ISNUMBER(SMALL(Order_Form!$D:$D,1+($D189))),(VLOOKUP(SMALL(Order_Form!$D:$D,1+($D189)),Order_Form!$C:$Q,10,FALSE)),"")</f>
        <v/>
      </c>
      <c r="O189" s="18" t="str">
        <f>IF(ISNUMBER(SMALL(Order_Form!$D:$D,1+($D189))),(VLOOKUP(SMALL(Order_Form!$D:$D,1+($D189)),Order_Form!$C:$Q,11,FALSE)),"")</f>
        <v/>
      </c>
      <c r="P189" s="18" t="str">
        <f>IF(ISNUMBER(SMALL(Order_Form!$D:$D,1+($D189))),(VLOOKUP(SMALL(Order_Form!$D:$D,1+($D189)),Order_Form!$C:$Q,12,FALSE)),"")</f>
        <v/>
      </c>
      <c r="Q189" s="18" t="str">
        <f>IF(ISNUMBER(SMALL(Order_Form!$D:$D,1+($D189))),(VLOOKUP(SMALL(Order_Form!$D:$D,1+($D189)),Order_Form!$C:$Q,13,FALSE)),"")</f>
        <v/>
      </c>
      <c r="R189" s="18" t="str">
        <f>IF(ISNUMBER(SMALL(Order_Form!$D:$D,1+($D189))),(VLOOKUP(SMALL(Order_Form!$D:$D,1+($D189)),Order_Form!$C:$Q,14,FALSE)),"")</f>
        <v/>
      </c>
      <c r="S189" s="126" t="str">
        <f>IF(ISNUMBER(SMALL(Order_Form!$D:$D,1+($D189))),(VLOOKUP(SMALL(Order_Form!$D:$D,1+($D189)),Order_Form!$C:$Q,15,FALSE)),"")</f>
        <v/>
      </c>
      <c r="U189" s="2">
        <f t="shared" si="20"/>
        <v>0</v>
      </c>
      <c r="V189" s="2">
        <f t="shared" si="21"/>
        <v>0</v>
      </c>
      <c r="W189" s="2" t="str">
        <f t="shared" si="22"/>
        <v/>
      </c>
      <c r="X189" s="2">
        <f t="shared" si="23"/>
        <v>0</v>
      </c>
    </row>
    <row r="190" spans="2:24" ht="22.9" customHeight="1" x14ac:dyDescent="0.25">
      <c r="B190" s="2">
        <f t="shared" si="19"/>
        <v>0</v>
      </c>
      <c r="C190" s="2" t="str">
        <f t="shared" si="24"/>
        <v/>
      </c>
      <c r="D190" s="2">
        <v>169</v>
      </c>
      <c r="E190" s="2" t="str">
        <f>IF(ISNUMBER(SMALL(Order_Form!$D:$D,1+($D190))),(VLOOKUP(SMALL(Order_Form!$D:$D,1+($D190)),Order_Form!$C:$Q,3,FALSE)),"")</f>
        <v/>
      </c>
      <c r="F190" s="18" t="str">
        <f>IF(ISNUMBER(SMALL(Order_Form!$D:$D,1+($D190))),(VLOOKUP(SMALL(Order_Form!$D:$D,1+($D190)),Order_Form!$C:$Q,4,FALSE)),"")</f>
        <v/>
      </c>
      <c r="G190" s="18" t="str">
        <f>IF(ISNUMBER(SMALL(Order_Form!$D:$D,1+($D190))),(VLOOKUP(SMALL(Order_Form!$D:$D,1+($D190)),Order_Form!$C:$Q,5,FALSE)),"")</f>
        <v/>
      </c>
      <c r="H190" s="18" t="str">
        <f>IF(ISNUMBER(SMALL(Order_Form!$D:$D,1+($D190))),(VLOOKUP(SMALL(Order_Form!$D:$D,1+($D190)),Order_Form!$C:$Q,6,FALSE)),"")</f>
        <v/>
      </c>
      <c r="I190" s="15" t="str">
        <f>IF(ISNUMBER(SMALL(Order_Form!$D:$D,1+($D190))),(VLOOKUP(SMALL(Order_Form!$D:$D,1+($D190)),Order_Form!$C:$Q,7,FALSE)),"")</f>
        <v/>
      </c>
      <c r="J190" s="2"/>
      <c r="K190" s="2"/>
      <c r="L190" s="18" t="str">
        <f>IF(ISNUMBER(SMALL(Order_Form!$D:$D,1+($D190))),(VLOOKUP(SMALL(Order_Form!$D:$D,1+($D190)),Order_Form!$C:$Q,8,FALSE)),"")</f>
        <v/>
      </c>
      <c r="M190" s="18" t="str">
        <f>IF(ISNUMBER(SMALL(Order_Form!$D:$D,1+($D190))),(VLOOKUP(SMALL(Order_Form!$D:$D,1+($D190)),Order_Form!$C:$Q,9,FALSE)),"")</f>
        <v/>
      </c>
      <c r="N190" s="18" t="str">
        <f>IF(ISNUMBER(SMALL(Order_Form!$D:$D,1+($D190))),(VLOOKUP(SMALL(Order_Form!$D:$D,1+($D190)),Order_Form!$C:$Q,10,FALSE)),"")</f>
        <v/>
      </c>
      <c r="O190" s="18" t="str">
        <f>IF(ISNUMBER(SMALL(Order_Form!$D:$D,1+($D190))),(VLOOKUP(SMALL(Order_Form!$D:$D,1+($D190)),Order_Form!$C:$Q,11,FALSE)),"")</f>
        <v/>
      </c>
      <c r="P190" s="18" t="str">
        <f>IF(ISNUMBER(SMALL(Order_Form!$D:$D,1+($D190))),(VLOOKUP(SMALL(Order_Form!$D:$D,1+($D190)),Order_Form!$C:$Q,12,FALSE)),"")</f>
        <v/>
      </c>
      <c r="Q190" s="18" t="str">
        <f>IF(ISNUMBER(SMALL(Order_Form!$D:$D,1+($D190))),(VLOOKUP(SMALL(Order_Form!$D:$D,1+($D190)),Order_Form!$C:$Q,13,FALSE)),"")</f>
        <v/>
      </c>
      <c r="R190" s="18" t="str">
        <f>IF(ISNUMBER(SMALL(Order_Form!$D:$D,1+($D190))),(VLOOKUP(SMALL(Order_Form!$D:$D,1+($D190)),Order_Form!$C:$Q,14,FALSE)),"")</f>
        <v/>
      </c>
      <c r="S190" s="126" t="str">
        <f>IF(ISNUMBER(SMALL(Order_Form!$D:$D,1+($D190))),(VLOOKUP(SMALL(Order_Form!$D:$D,1+($D190)),Order_Form!$C:$Q,15,FALSE)),"")</f>
        <v/>
      </c>
      <c r="U190" s="2">
        <f t="shared" si="20"/>
        <v>0</v>
      </c>
      <c r="V190" s="2">
        <f t="shared" si="21"/>
        <v>0</v>
      </c>
      <c r="W190" s="2" t="str">
        <f t="shared" si="22"/>
        <v/>
      </c>
      <c r="X190" s="2">
        <f t="shared" si="23"/>
        <v>0</v>
      </c>
    </row>
    <row r="191" spans="2:24" ht="22.9" customHeight="1" x14ac:dyDescent="0.25">
      <c r="B191" s="2">
        <f t="shared" si="19"/>
        <v>0</v>
      </c>
      <c r="C191" s="2" t="str">
        <f t="shared" si="24"/>
        <v/>
      </c>
      <c r="D191" s="2">
        <v>170</v>
      </c>
      <c r="E191" s="2" t="str">
        <f>IF(ISNUMBER(SMALL(Order_Form!$D:$D,1+($D191))),(VLOOKUP(SMALL(Order_Form!$D:$D,1+($D191)),Order_Form!$C:$Q,3,FALSE)),"")</f>
        <v/>
      </c>
      <c r="F191" s="18" t="str">
        <f>IF(ISNUMBER(SMALL(Order_Form!$D:$D,1+($D191))),(VLOOKUP(SMALL(Order_Form!$D:$D,1+($D191)),Order_Form!$C:$Q,4,FALSE)),"")</f>
        <v/>
      </c>
      <c r="G191" s="18" t="str">
        <f>IF(ISNUMBER(SMALL(Order_Form!$D:$D,1+($D191))),(VLOOKUP(SMALL(Order_Form!$D:$D,1+($D191)),Order_Form!$C:$Q,5,FALSE)),"")</f>
        <v/>
      </c>
      <c r="H191" s="18" t="str">
        <f>IF(ISNUMBER(SMALL(Order_Form!$D:$D,1+($D191))),(VLOOKUP(SMALL(Order_Form!$D:$D,1+($D191)),Order_Form!$C:$Q,6,FALSE)),"")</f>
        <v/>
      </c>
      <c r="I191" s="15" t="str">
        <f>IF(ISNUMBER(SMALL(Order_Form!$D:$D,1+($D191))),(VLOOKUP(SMALL(Order_Form!$D:$D,1+($D191)),Order_Form!$C:$Q,7,FALSE)),"")</f>
        <v/>
      </c>
      <c r="J191" s="2"/>
      <c r="K191" s="2"/>
      <c r="L191" s="18" t="str">
        <f>IF(ISNUMBER(SMALL(Order_Form!$D:$D,1+($D191))),(VLOOKUP(SMALL(Order_Form!$D:$D,1+($D191)),Order_Form!$C:$Q,8,FALSE)),"")</f>
        <v/>
      </c>
      <c r="M191" s="18" t="str">
        <f>IF(ISNUMBER(SMALL(Order_Form!$D:$D,1+($D191))),(VLOOKUP(SMALL(Order_Form!$D:$D,1+($D191)),Order_Form!$C:$Q,9,FALSE)),"")</f>
        <v/>
      </c>
      <c r="N191" s="18" t="str">
        <f>IF(ISNUMBER(SMALL(Order_Form!$D:$D,1+($D191))),(VLOOKUP(SMALL(Order_Form!$D:$D,1+($D191)),Order_Form!$C:$Q,10,FALSE)),"")</f>
        <v/>
      </c>
      <c r="O191" s="18" t="str">
        <f>IF(ISNUMBER(SMALL(Order_Form!$D:$D,1+($D191))),(VLOOKUP(SMALL(Order_Form!$D:$D,1+($D191)),Order_Form!$C:$Q,11,FALSE)),"")</f>
        <v/>
      </c>
      <c r="P191" s="18" t="str">
        <f>IF(ISNUMBER(SMALL(Order_Form!$D:$D,1+($D191))),(VLOOKUP(SMALL(Order_Form!$D:$D,1+($D191)),Order_Form!$C:$Q,12,FALSE)),"")</f>
        <v/>
      </c>
      <c r="Q191" s="18" t="str">
        <f>IF(ISNUMBER(SMALL(Order_Form!$D:$D,1+($D191))),(VLOOKUP(SMALL(Order_Form!$D:$D,1+($D191)),Order_Form!$C:$Q,13,FALSE)),"")</f>
        <v/>
      </c>
      <c r="R191" s="18" t="str">
        <f>IF(ISNUMBER(SMALL(Order_Form!$D:$D,1+($D191))),(VLOOKUP(SMALL(Order_Form!$D:$D,1+($D191)),Order_Form!$C:$Q,14,FALSE)),"")</f>
        <v/>
      </c>
      <c r="S191" s="126" t="str">
        <f>IF(ISNUMBER(SMALL(Order_Form!$D:$D,1+($D191))),(VLOOKUP(SMALL(Order_Form!$D:$D,1+($D191)),Order_Form!$C:$Q,15,FALSE)),"")</f>
        <v/>
      </c>
      <c r="U191" s="2">
        <f t="shared" si="20"/>
        <v>0</v>
      </c>
      <c r="V191" s="2">
        <f t="shared" si="21"/>
        <v>0</v>
      </c>
      <c r="W191" s="2" t="str">
        <f t="shared" si="22"/>
        <v/>
      </c>
      <c r="X191" s="2">
        <f t="shared" si="23"/>
        <v>0</v>
      </c>
    </row>
    <row r="192" spans="2:24" ht="22.9" customHeight="1" x14ac:dyDescent="0.25">
      <c r="B192" s="2">
        <f t="shared" si="19"/>
        <v>0</v>
      </c>
      <c r="C192" s="2" t="str">
        <f t="shared" si="24"/>
        <v/>
      </c>
      <c r="D192" s="2">
        <v>171</v>
      </c>
      <c r="E192" s="2" t="str">
        <f>IF(ISNUMBER(SMALL(Order_Form!$D:$D,1+($D192))),(VLOOKUP(SMALL(Order_Form!$D:$D,1+($D192)),Order_Form!$C:$Q,3,FALSE)),"")</f>
        <v/>
      </c>
      <c r="F192" s="18" t="str">
        <f>IF(ISNUMBER(SMALL(Order_Form!$D:$D,1+($D192))),(VLOOKUP(SMALL(Order_Form!$D:$D,1+($D192)),Order_Form!$C:$Q,4,FALSE)),"")</f>
        <v/>
      </c>
      <c r="G192" s="18" t="str">
        <f>IF(ISNUMBER(SMALL(Order_Form!$D:$D,1+($D192))),(VLOOKUP(SMALL(Order_Form!$D:$D,1+($D192)),Order_Form!$C:$Q,5,FALSE)),"")</f>
        <v/>
      </c>
      <c r="H192" s="18" t="str">
        <f>IF(ISNUMBER(SMALL(Order_Form!$D:$D,1+($D192))),(VLOOKUP(SMALL(Order_Form!$D:$D,1+($D192)),Order_Form!$C:$Q,6,FALSE)),"")</f>
        <v/>
      </c>
      <c r="I192" s="15" t="str">
        <f>IF(ISNUMBER(SMALL(Order_Form!$D:$D,1+($D192))),(VLOOKUP(SMALL(Order_Form!$D:$D,1+($D192)),Order_Form!$C:$Q,7,FALSE)),"")</f>
        <v/>
      </c>
      <c r="J192" s="2"/>
      <c r="K192" s="2"/>
      <c r="L192" s="18" t="str">
        <f>IF(ISNUMBER(SMALL(Order_Form!$D:$D,1+($D192))),(VLOOKUP(SMALL(Order_Form!$D:$D,1+($D192)),Order_Form!$C:$Q,8,FALSE)),"")</f>
        <v/>
      </c>
      <c r="M192" s="18" t="str">
        <f>IF(ISNUMBER(SMALL(Order_Form!$D:$D,1+($D192))),(VLOOKUP(SMALL(Order_Form!$D:$D,1+($D192)),Order_Form!$C:$Q,9,FALSE)),"")</f>
        <v/>
      </c>
      <c r="N192" s="18" t="str">
        <f>IF(ISNUMBER(SMALL(Order_Form!$D:$D,1+($D192))),(VLOOKUP(SMALL(Order_Form!$D:$D,1+($D192)),Order_Form!$C:$Q,10,FALSE)),"")</f>
        <v/>
      </c>
      <c r="O192" s="18" t="str">
        <f>IF(ISNUMBER(SMALL(Order_Form!$D:$D,1+($D192))),(VLOOKUP(SMALL(Order_Form!$D:$D,1+($D192)),Order_Form!$C:$Q,11,FALSE)),"")</f>
        <v/>
      </c>
      <c r="P192" s="18" t="str">
        <f>IF(ISNUMBER(SMALL(Order_Form!$D:$D,1+($D192))),(VLOOKUP(SMALL(Order_Form!$D:$D,1+($D192)),Order_Form!$C:$Q,12,FALSE)),"")</f>
        <v/>
      </c>
      <c r="Q192" s="18" t="str">
        <f>IF(ISNUMBER(SMALL(Order_Form!$D:$D,1+($D192))),(VLOOKUP(SMALL(Order_Form!$D:$D,1+($D192)),Order_Form!$C:$Q,13,FALSE)),"")</f>
        <v/>
      </c>
      <c r="R192" s="18" t="str">
        <f>IF(ISNUMBER(SMALL(Order_Form!$D:$D,1+($D192))),(VLOOKUP(SMALL(Order_Form!$D:$D,1+($D192)),Order_Form!$C:$Q,14,FALSE)),"")</f>
        <v/>
      </c>
      <c r="S192" s="126" t="str">
        <f>IF(ISNUMBER(SMALL(Order_Form!$D:$D,1+($D192))),(VLOOKUP(SMALL(Order_Form!$D:$D,1+($D192)),Order_Form!$C:$Q,15,FALSE)),"")</f>
        <v/>
      </c>
      <c r="U192" s="2">
        <f t="shared" si="20"/>
        <v>0</v>
      </c>
      <c r="V192" s="2">
        <f t="shared" si="21"/>
        <v>0</v>
      </c>
      <c r="W192" s="2" t="str">
        <f t="shared" si="22"/>
        <v/>
      </c>
      <c r="X192" s="2">
        <f t="shared" si="23"/>
        <v>0</v>
      </c>
    </row>
    <row r="193" spans="2:24" ht="22.9" customHeight="1" x14ac:dyDescent="0.25">
      <c r="B193" s="2">
        <f t="shared" si="19"/>
        <v>0</v>
      </c>
      <c r="C193" s="2" t="str">
        <f t="shared" si="24"/>
        <v/>
      </c>
      <c r="D193" s="2">
        <v>172</v>
      </c>
      <c r="E193" s="2" t="str">
        <f>IF(ISNUMBER(SMALL(Order_Form!$D:$D,1+($D193))),(VLOOKUP(SMALL(Order_Form!$D:$D,1+($D193)),Order_Form!$C:$Q,3,FALSE)),"")</f>
        <v/>
      </c>
      <c r="F193" s="18" t="str">
        <f>IF(ISNUMBER(SMALL(Order_Form!$D:$D,1+($D193))),(VLOOKUP(SMALL(Order_Form!$D:$D,1+($D193)),Order_Form!$C:$Q,4,FALSE)),"")</f>
        <v/>
      </c>
      <c r="G193" s="18" t="str">
        <f>IF(ISNUMBER(SMALL(Order_Form!$D:$D,1+($D193))),(VLOOKUP(SMALL(Order_Form!$D:$D,1+($D193)),Order_Form!$C:$Q,5,FALSE)),"")</f>
        <v/>
      </c>
      <c r="H193" s="18" t="str">
        <f>IF(ISNUMBER(SMALL(Order_Form!$D:$D,1+($D193))),(VLOOKUP(SMALL(Order_Form!$D:$D,1+($D193)),Order_Form!$C:$Q,6,FALSE)),"")</f>
        <v/>
      </c>
      <c r="I193" s="15" t="str">
        <f>IF(ISNUMBER(SMALL(Order_Form!$D:$D,1+($D193))),(VLOOKUP(SMALL(Order_Form!$D:$D,1+($D193)),Order_Form!$C:$Q,7,FALSE)),"")</f>
        <v/>
      </c>
      <c r="J193" s="2"/>
      <c r="K193" s="2"/>
      <c r="L193" s="18" t="str">
        <f>IF(ISNUMBER(SMALL(Order_Form!$D:$D,1+($D193))),(VLOOKUP(SMALL(Order_Form!$D:$D,1+($D193)),Order_Form!$C:$Q,8,FALSE)),"")</f>
        <v/>
      </c>
      <c r="M193" s="18" t="str">
        <f>IF(ISNUMBER(SMALL(Order_Form!$D:$D,1+($D193))),(VLOOKUP(SMALL(Order_Form!$D:$D,1+($D193)),Order_Form!$C:$Q,9,FALSE)),"")</f>
        <v/>
      </c>
      <c r="N193" s="18" t="str">
        <f>IF(ISNUMBER(SMALL(Order_Form!$D:$D,1+($D193))),(VLOOKUP(SMALL(Order_Form!$D:$D,1+($D193)),Order_Form!$C:$Q,10,FALSE)),"")</f>
        <v/>
      </c>
      <c r="O193" s="18" t="str">
        <f>IF(ISNUMBER(SMALL(Order_Form!$D:$D,1+($D193))),(VLOOKUP(SMALL(Order_Form!$D:$D,1+($D193)),Order_Form!$C:$Q,11,FALSE)),"")</f>
        <v/>
      </c>
      <c r="P193" s="18" t="str">
        <f>IF(ISNUMBER(SMALL(Order_Form!$D:$D,1+($D193))),(VLOOKUP(SMALL(Order_Form!$D:$D,1+($D193)),Order_Form!$C:$Q,12,FALSE)),"")</f>
        <v/>
      </c>
      <c r="Q193" s="18" t="str">
        <f>IF(ISNUMBER(SMALL(Order_Form!$D:$D,1+($D193))),(VLOOKUP(SMALL(Order_Form!$D:$D,1+($D193)),Order_Form!$C:$Q,13,FALSE)),"")</f>
        <v/>
      </c>
      <c r="R193" s="18" t="str">
        <f>IF(ISNUMBER(SMALL(Order_Form!$D:$D,1+($D193))),(VLOOKUP(SMALL(Order_Form!$D:$D,1+($D193)),Order_Form!$C:$Q,14,FALSE)),"")</f>
        <v/>
      </c>
      <c r="S193" s="126" t="str">
        <f>IF(ISNUMBER(SMALL(Order_Form!$D:$D,1+($D193))),(VLOOKUP(SMALL(Order_Form!$D:$D,1+($D193)),Order_Form!$C:$Q,15,FALSE)),"")</f>
        <v/>
      </c>
      <c r="U193" s="2">
        <f t="shared" si="20"/>
        <v>0</v>
      </c>
      <c r="V193" s="2">
        <f t="shared" si="21"/>
        <v>0</v>
      </c>
      <c r="W193" s="2" t="str">
        <f t="shared" si="22"/>
        <v/>
      </c>
      <c r="X193" s="2">
        <f t="shared" si="23"/>
        <v>0</v>
      </c>
    </row>
    <row r="194" spans="2:24" ht="22.9" customHeight="1" x14ac:dyDescent="0.25">
      <c r="B194" s="2">
        <f t="shared" si="19"/>
        <v>0</v>
      </c>
      <c r="C194" s="2" t="str">
        <f t="shared" si="24"/>
        <v/>
      </c>
      <c r="D194" s="2">
        <v>173</v>
      </c>
      <c r="E194" s="2" t="str">
        <f>IF(ISNUMBER(SMALL(Order_Form!$D:$D,1+($D194))),(VLOOKUP(SMALL(Order_Form!$D:$D,1+($D194)),Order_Form!$C:$Q,3,FALSE)),"")</f>
        <v/>
      </c>
      <c r="F194" s="18" t="str">
        <f>IF(ISNUMBER(SMALL(Order_Form!$D:$D,1+($D194))),(VLOOKUP(SMALL(Order_Form!$D:$D,1+($D194)),Order_Form!$C:$Q,4,FALSE)),"")</f>
        <v/>
      </c>
      <c r="G194" s="18" t="str">
        <f>IF(ISNUMBER(SMALL(Order_Form!$D:$D,1+($D194))),(VLOOKUP(SMALL(Order_Form!$D:$D,1+($D194)),Order_Form!$C:$Q,5,FALSE)),"")</f>
        <v/>
      </c>
      <c r="H194" s="18" t="str">
        <f>IF(ISNUMBER(SMALL(Order_Form!$D:$D,1+($D194))),(VLOOKUP(SMALL(Order_Form!$D:$D,1+($D194)),Order_Form!$C:$Q,6,FALSE)),"")</f>
        <v/>
      </c>
      <c r="I194" s="15" t="str">
        <f>IF(ISNUMBER(SMALL(Order_Form!$D:$D,1+($D194))),(VLOOKUP(SMALL(Order_Form!$D:$D,1+($D194)),Order_Form!$C:$Q,7,FALSE)),"")</f>
        <v/>
      </c>
      <c r="J194" s="2"/>
      <c r="K194" s="2"/>
      <c r="L194" s="18" t="str">
        <f>IF(ISNUMBER(SMALL(Order_Form!$D:$D,1+($D194))),(VLOOKUP(SMALL(Order_Form!$D:$D,1+($D194)),Order_Form!$C:$Q,8,FALSE)),"")</f>
        <v/>
      </c>
      <c r="M194" s="18" t="str">
        <f>IF(ISNUMBER(SMALL(Order_Form!$D:$D,1+($D194))),(VLOOKUP(SMALL(Order_Form!$D:$D,1+($D194)),Order_Form!$C:$Q,9,FALSE)),"")</f>
        <v/>
      </c>
      <c r="N194" s="18" t="str">
        <f>IF(ISNUMBER(SMALL(Order_Form!$D:$D,1+($D194))),(VLOOKUP(SMALL(Order_Form!$D:$D,1+($D194)),Order_Form!$C:$Q,10,FALSE)),"")</f>
        <v/>
      </c>
      <c r="O194" s="18" t="str">
        <f>IF(ISNUMBER(SMALL(Order_Form!$D:$D,1+($D194))),(VLOOKUP(SMALL(Order_Form!$D:$D,1+($D194)),Order_Form!$C:$Q,11,FALSE)),"")</f>
        <v/>
      </c>
      <c r="P194" s="18" t="str">
        <f>IF(ISNUMBER(SMALL(Order_Form!$D:$D,1+($D194))),(VLOOKUP(SMALL(Order_Form!$D:$D,1+($D194)),Order_Form!$C:$Q,12,FALSE)),"")</f>
        <v/>
      </c>
      <c r="Q194" s="18" t="str">
        <f>IF(ISNUMBER(SMALL(Order_Form!$D:$D,1+($D194))),(VLOOKUP(SMALL(Order_Form!$D:$D,1+($D194)),Order_Form!$C:$Q,13,FALSE)),"")</f>
        <v/>
      </c>
      <c r="R194" s="18" t="str">
        <f>IF(ISNUMBER(SMALL(Order_Form!$D:$D,1+($D194))),(VLOOKUP(SMALL(Order_Form!$D:$D,1+($D194)),Order_Form!$C:$Q,14,FALSE)),"")</f>
        <v/>
      </c>
      <c r="S194" s="126" t="str">
        <f>IF(ISNUMBER(SMALL(Order_Form!$D:$D,1+($D194))),(VLOOKUP(SMALL(Order_Form!$D:$D,1+($D194)),Order_Form!$C:$Q,15,FALSE)),"")</f>
        <v/>
      </c>
      <c r="U194" s="2">
        <f t="shared" si="20"/>
        <v>0</v>
      </c>
      <c r="V194" s="2">
        <f t="shared" si="21"/>
        <v>0</v>
      </c>
      <c r="W194" s="2" t="str">
        <f t="shared" si="22"/>
        <v/>
      </c>
      <c r="X194" s="2">
        <f t="shared" si="23"/>
        <v>0</v>
      </c>
    </row>
    <row r="195" spans="2:24" ht="22.9" customHeight="1" x14ac:dyDescent="0.25">
      <c r="B195" s="2">
        <f t="shared" si="19"/>
        <v>0</v>
      </c>
      <c r="C195" s="2" t="str">
        <f t="shared" si="24"/>
        <v/>
      </c>
      <c r="D195" s="2">
        <v>174</v>
      </c>
      <c r="E195" s="2" t="str">
        <f>IF(ISNUMBER(SMALL(Order_Form!$D:$D,1+($D195))),(VLOOKUP(SMALL(Order_Form!$D:$D,1+($D195)),Order_Form!$C:$Q,3,FALSE)),"")</f>
        <v/>
      </c>
      <c r="F195" s="18" t="str">
        <f>IF(ISNUMBER(SMALL(Order_Form!$D:$D,1+($D195))),(VLOOKUP(SMALL(Order_Form!$D:$D,1+($D195)),Order_Form!$C:$Q,4,FALSE)),"")</f>
        <v/>
      </c>
      <c r="G195" s="18" t="str">
        <f>IF(ISNUMBER(SMALL(Order_Form!$D:$D,1+($D195))),(VLOOKUP(SMALL(Order_Form!$D:$D,1+($D195)),Order_Form!$C:$Q,5,FALSE)),"")</f>
        <v/>
      </c>
      <c r="H195" s="18" t="str">
        <f>IF(ISNUMBER(SMALL(Order_Form!$D:$D,1+($D195))),(VLOOKUP(SMALL(Order_Form!$D:$D,1+($D195)),Order_Form!$C:$Q,6,FALSE)),"")</f>
        <v/>
      </c>
      <c r="I195" s="15" t="str">
        <f>IF(ISNUMBER(SMALL(Order_Form!$D:$D,1+($D195))),(VLOOKUP(SMALL(Order_Form!$D:$D,1+($D195)),Order_Form!$C:$Q,7,FALSE)),"")</f>
        <v/>
      </c>
      <c r="J195" s="2"/>
      <c r="K195" s="2"/>
      <c r="L195" s="18" t="str">
        <f>IF(ISNUMBER(SMALL(Order_Form!$D:$D,1+($D195))),(VLOOKUP(SMALL(Order_Form!$D:$D,1+($D195)),Order_Form!$C:$Q,8,FALSE)),"")</f>
        <v/>
      </c>
      <c r="M195" s="18" t="str">
        <f>IF(ISNUMBER(SMALL(Order_Form!$D:$D,1+($D195))),(VLOOKUP(SMALL(Order_Form!$D:$D,1+($D195)),Order_Form!$C:$Q,9,FALSE)),"")</f>
        <v/>
      </c>
      <c r="N195" s="18" t="str">
        <f>IF(ISNUMBER(SMALL(Order_Form!$D:$D,1+($D195))),(VLOOKUP(SMALL(Order_Form!$D:$D,1+($D195)),Order_Form!$C:$Q,10,FALSE)),"")</f>
        <v/>
      </c>
      <c r="O195" s="18" t="str">
        <f>IF(ISNUMBER(SMALL(Order_Form!$D:$D,1+($D195))),(VLOOKUP(SMALL(Order_Form!$D:$D,1+($D195)),Order_Form!$C:$Q,11,FALSE)),"")</f>
        <v/>
      </c>
      <c r="P195" s="18" t="str">
        <f>IF(ISNUMBER(SMALL(Order_Form!$D:$D,1+($D195))),(VLOOKUP(SMALL(Order_Form!$D:$D,1+($D195)),Order_Form!$C:$Q,12,FALSE)),"")</f>
        <v/>
      </c>
      <c r="Q195" s="18" t="str">
        <f>IF(ISNUMBER(SMALL(Order_Form!$D:$D,1+($D195))),(VLOOKUP(SMALL(Order_Form!$D:$D,1+($D195)),Order_Form!$C:$Q,13,FALSE)),"")</f>
        <v/>
      </c>
      <c r="R195" s="18" t="str">
        <f>IF(ISNUMBER(SMALL(Order_Form!$D:$D,1+($D195))),(VLOOKUP(SMALL(Order_Form!$D:$D,1+($D195)),Order_Form!$C:$Q,14,FALSE)),"")</f>
        <v/>
      </c>
      <c r="S195" s="126" t="str">
        <f>IF(ISNUMBER(SMALL(Order_Form!$D:$D,1+($D195))),(VLOOKUP(SMALL(Order_Form!$D:$D,1+($D195)),Order_Form!$C:$Q,15,FALSE)),"")</f>
        <v/>
      </c>
      <c r="U195" s="2">
        <f t="shared" si="20"/>
        <v>0</v>
      </c>
      <c r="V195" s="2">
        <f t="shared" si="21"/>
        <v>0</v>
      </c>
      <c r="W195" s="2" t="str">
        <f t="shared" si="22"/>
        <v/>
      </c>
      <c r="X195" s="2">
        <f t="shared" si="23"/>
        <v>0</v>
      </c>
    </row>
    <row r="196" spans="2:24" ht="22.9" customHeight="1" x14ac:dyDescent="0.25">
      <c r="B196" s="2">
        <f t="shared" si="19"/>
        <v>0</v>
      </c>
      <c r="C196" s="2" t="str">
        <f t="shared" si="24"/>
        <v/>
      </c>
      <c r="D196" s="2">
        <v>175</v>
      </c>
      <c r="E196" s="2" t="str">
        <f>IF(ISNUMBER(SMALL(Order_Form!$D:$D,1+($D196))),(VLOOKUP(SMALL(Order_Form!$D:$D,1+($D196)),Order_Form!$C:$Q,3,FALSE)),"")</f>
        <v/>
      </c>
      <c r="F196" s="18" t="str">
        <f>IF(ISNUMBER(SMALL(Order_Form!$D:$D,1+($D196))),(VLOOKUP(SMALL(Order_Form!$D:$D,1+($D196)),Order_Form!$C:$Q,4,FALSE)),"")</f>
        <v/>
      </c>
      <c r="G196" s="18" t="str">
        <f>IF(ISNUMBER(SMALL(Order_Form!$D:$D,1+($D196))),(VLOOKUP(SMALL(Order_Form!$D:$D,1+($D196)),Order_Form!$C:$Q,5,FALSE)),"")</f>
        <v/>
      </c>
      <c r="H196" s="18" t="str">
        <f>IF(ISNUMBER(SMALL(Order_Form!$D:$D,1+($D196))),(VLOOKUP(SMALL(Order_Form!$D:$D,1+($D196)),Order_Form!$C:$Q,6,FALSE)),"")</f>
        <v/>
      </c>
      <c r="I196" s="15" t="str">
        <f>IF(ISNUMBER(SMALL(Order_Form!$D:$D,1+($D196))),(VLOOKUP(SMALL(Order_Form!$D:$D,1+($D196)),Order_Form!$C:$Q,7,FALSE)),"")</f>
        <v/>
      </c>
      <c r="J196" s="2"/>
      <c r="K196" s="2"/>
      <c r="L196" s="18" t="str">
        <f>IF(ISNUMBER(SMALL(Order_Form!$D:$D,1+($D196))),(VLOOKUP(SMALL(Order_Form!$D:$D,1+($D196)),Order_Form!$C:$Q,8,FALSE)),"")</f>
        <v/>
      </c>
      <c r="M196" s="18" t="str">
        <f>IF(ISNUMBER(SMALL(Order_Form!$D:$D,1+($D196))),(VLOOKUP(SMALL(Order_Form!$D:$D,1+($D196)),Order_Form!$C:$Q,9,FALSE)),"")</f>
        <v/>
      </c>
      <c r="N196" s="18" t="str">
        <f>IF(ISNUMBER(SMALL(Order_Form!$D:$D,1+($D196))),(VLOOKUP(SMALL(Order_Form!$D:$D,1+($D196)),Order_Form!$C:$Q,10,FALSE)),"")</f>
        <v/>
      </c>
      <c r="O196" s="18" t="str">
        <f>IF(ISNUMBER(SMALL(Order_Form!$D:$D,1+($D196))),(VLOOKUP(SMALL(Order_Form!$D:$D,1+($D196)),Order_Form!$C:$Q,11,FALSE)),"")</f>
        <v/>
      </c>
      <c r="P196" s="18" t="str">
        <f>IF(ISNUMBER(SMALL(Order_Form!$D:$D,1+($D196))),(VLOOKUP(SMALL(Order_Form!$D:$D,1+($D196)),Order_Form!$C:$Q,12,FALSE)),"")</f>
        <v/>
      </c>
      <c r="Q196" s="18" t="str">
        <f>IF(ISNUMBER(SMALL(Order_Form!$D:$D,1+($D196))),(VLOOKUP(SMALL(Order_Form!$D:$D,1+($D196)),Order_Form!$C:$Q,13,FALSE)),"")</f>
        <v/>
      </c>
      <c r="R196" s="18" t="str">
        <f>IF(ISNUMBER(SMALL(Order_Form!$D:$D,1+($D196))),(VLOOKUP(SMALL(Order_Form!$D:$D,1+($D196)),Order_Form!$C:$Q,14,FALSE)),"")</f>
        <v/>
      </c>
      <c r="S196" s="126" t="str">
        <f>IF(ISNUMBER(SMALL(Order_Form!$D:$D,1+($D196))),(VLOOKUP(SMALL(Order_Form!$D:$D,1+($D196)),Order_Form!$C:$Q,15,FALSE)),"")</f>
        <v/>
      </c>
      <c r="U196" s="2">
        <f t="shared" si="20"/>
        <v>0</v>
      </c>
      <c r="V196" s="2">
        <f t="shared" si="21"/>
        <v>0</v>
      </c>
      <c r="W196" s="2" t="str">
        <f t="shared" si="22"/>
        <v/>
      </c>
      <c r="X196" s="2">
        <f t="shared" si="23"/>
        <v>0</v>
      </c>
    </row>
    <row r="197" spans="2:24" ht="22.9" customHeight="1" x14ac:dyDescent="0.25">
      <c r="B197" s="2">
        <f t="shared" si="19"/>
        <v>0</v>
      </c>
      <c r="C197" s="2" t="str">
        <f t="shared" si="24"/>
        <v/>
      </c>
      <c r="D197" s="2">
        <v>176</v>
      </c>
      <c r="E197" s="2" t="str">
        <f>IF(ISNUMBER(SMALL(Order_Form!$D:$D,1+($D197))),(VLOOKUP(SMALL(Order_Form!$D:$D,1+($D197)),Order_Form!$C:$Q,3,FALSE)),"")</f>
        <v/>
      </c>
      <c r="F197" s="18" t="str">
        <f>IF(ISNUMBER(SMALL(Order_Form!$D:$D,1+($D197))),(VLOOKUP(SMALL(Order_Form!$D:$D,1+($D197)),Order_Form!$C:$Q,4,FALSE)),"")</f>
        <v/>
      </c>
      <c r="G197" s="18" t="str">
        <f>IF(ISNUMBER(SMALL(Order_Form!$D:$D,1+($D197))),(VLOOKUP(SMALL(Order_Form!$D:$D,1+($D197)),Order_Form!$C:$Q,5,FALSE)),"")</f>
        <v/>
      </c>
      <c r="H197" s="18" t="str">
        <f>IF(ISNUMBER(SMALL(Order_Form!$D:$D,1+($D197))),(VLOOKUP(SMALL(Order_Form!$D:$D,1+($D197)),Order_Form!$C:$Q,6,FALSE)),"")</f>
        <v/>
      </c>
      <c r="I197" s="15" t="str">
        <f>IF(ISNUMBER(SMALL(Order_Form!$D:$D,1+($D197))),(VLOOKUP(SMALL(Order_Form!$D:$D,1+($D197)),Order_Form!$C:$Q,7,FALSE)),"")</f>
        <v/>
      </c>
      <c r="J197" s="2"/>
      <c r="K197" s="2"/>
      <c r="L197" s="18" t="str">
        <f>IF(ISNUMBER(SMALL(Order_Form!$D:$D,1+($D197))),(VLOOKUP(SMALL(Order_Form!$D:$D,1+($D197)),Order_Form!$C:$Q,8,FALSE)),"")</f>
        <v/>
      </c>
      <c r="M197" s="18" t="str">
        <f>IF(ISNUMBER(SMALL(Order_Form!$D:$D,1+($D197))),(VLOOKUP(SMALL(Order_Form!$D:$D,1+($D197)),Order_Form!$C:$Q,9,FALSE)),"")</f>
        <v/>
      </c>
      <c r="N197" s="18" t="str">
        <f>IF(ISNUMBER(SMALL(Order_Form!$D:$D,1+($D197))),(VLOOKUP(SMALL(Order_Form!$D:$D,1+($D197)),Order_Form!$C:$Q,10,FALSE)),"")</f>
        <v/>
      </c>
      <c r="O197" s="18" t="str">
        <f>IF(ISNUMBER(SMALL(Order_Form!$D:$D,1+($D197))),(VLOOKUP(SMALL(Order_Form!$D:$D,1+($D197)),Order_Form!$C:$Q,11,FALSE)),"")</f>
        <v/>
      </c>
      <c r="P197" s="18" t="str">
        <f>IF(ISNUMBER(SMALL(Order_Form!$D:$D,1+($D197))),(VLOOKUP(SMALL(Order_Form!$D:$D,1+($D197)),Order_Form!$C:$Q,12,FALSE)),"")</f>
        <v/>
      </c>
      <c r="Q197" s="18" t="str">
        <f>IF(ISNUMBER(SMALL(Order_Form!$D:$D,1+($D197))),(VLOOKUP(SMALL(Order_Form!$D:$D,1+($D197)),Order_Form!$C:$Q,13,FALSE)),"")</f>
        <v/>
      </c>
      <c r="R197" s="18" t="str">
        <f>IF(ISNUMBER(SMALL(Order_Form!$D:$D,1+($D197))),(VLOOKUP(SMALL(Order_Form!$D:$D,1+($D197)),Order_Form!$C:$Q,14,FALSE)),"")</f>
        <v/>
      </c>
      <c r="S197" s="126" t="str">
        <f>IF(ISNUMBER(SMALL(Order_Form!$D:$D,1+($D197))),(VLOOKUP(SMALL(Order_Form!$D:$D,1+($D197)),Order_Form!$C:$Q,15,FALSE)),"")</f>
        <v/>
      </c>
      <c r="U197" s="2">
        <f t="shared" si="20"/>
        <v>0</v>
      </c>
      <c r="V197" s="2">
        <f t="shared" si="21"/>
        <v>0</v>
      </c>
      <c r="W197" s="2" t="str">
        <f t="shared" si="22"/>
        <v/>
      </c>
      <c r="X197" s="2">
        <f t="shared" si="23"/>
        <v>0</v>
      </c>
    </row>
    <row r="198" spans="2:24" ht="22.9" customHeight="1" x14ac:dyDescent="0.25">
      <c r="B198" s="2">
        <f t="shared" si="19"/>
        <v>0</v>
      </c>
      <c r="C198" s="2" t="str">
        <f t="shared" si="24"/>
        <v/>
      </c>
      <c r="D198" s="2">
        <v>177</v>
      </c>
      <c r="E198" s="2" t="str">
        <f>IF(ISNUMBER(SMALL(Order_Form!$D:$D,1+($D198))),(VLOOKUP(SMALL(Order_Form!$D:$D,1+($D198)),Order_Form!$C:$Q,3,FALSE)),"")</f>
        <v/>
      </c>
      <c r="F198" s="18" t="str">
        <f>IF(ISNUMBER(SMALL(Order_Form!$D:$D,1+($D198))),(VLOOKUP(SMALL(Order_Form!$D:$D,1+($D198)),Order_Form!$C:$Q,4,FALSE)),"")</f>
        <v/>
      </c>
      <c r="G198" s="18" t="str">
        <f>IF(ISNUMBER(SMALL(Order_Form!$D:$D,1+($D198))),(VLOOKUP(SMALL(Order_Form!$D:$D,1+($D198)),Order_Form!$C:$Q,5,FALSE)),"")</f>
        <v/>
      </c>
      <c r="H198" s="18" t="str">
        <f>IF(ISNUMBER(SMALL(Order_Form!$D:$D,1+($D198))),(VLOOKUP(SMALL(Order_Form!$D:$D,1+($D198)),Order_Form!$C:$Q,6,FALSE)),"")</f>
        <v/>
      </c>
      <c r="I198" s="15" t="str">
        <f>IF(ISNUMBER(SMALL(Order_Form!$D:$D,1+($D198))),(VLOOKUP(SMALL(Order_Form!$D:$D,1+($D198)),Order_Form!$C:$Q,7,FALSE)),"")</f>
        <v/>
      </c>
      <c r="J198" s="2"/>
      <c r="K198" s="2"/>
      <c r="L198" s="18" t="str">
        <f>IF(ISNUMBER(SMALL(Order_Form!$D:$D,1+($D198))),(VLOOKUP(SMALL(Order_Form!$D:$D,1+($D198)),Order_Form!$C:$Q,8,FALSE)),"")</f>
        <v/>
      </c>
      <c r="M198" s="18" t="str">
        <f>IF(ISNUMBER(SMALL(Order_Form!$D:$D,1+($D198))),(VLOOKUP(SMALL(Order_Form!$D:$D,1+($D198)),Order_Form!$C:$Q,9,FALSE)),"")</f>
        <v/>
      </c>
      <c r="N198" s="18" t="str">
        <f>IF(ISNUMBER(SMALL(Order_Form!$D:$D,1+($D198))),(VLOOKUP(SMALL(Order_Form!$D:$D,1+($D198)),Order_Form!$C:$Q,10,FALSE)),"")</f>
        <v/>
      </c>
      <c r="O198" s="18" t="str">
        <f>IF(ISNUMBER(SMALL(Order_Form!$D:$D,1+($D198))),(VLOOKUP(SMALL(Order_Form!$D:$D,1+($D198)),Order_Form!$C:$Q,11,FALSE)),"")</f>
        <v/>
      </c>
      <c r="P198" s="18" t="str">
        <f>IF(ISNUMBER(SMALL(Order_Form!$D:$D,1+($D198))),(VLOOKUP(SMALL(Order_Form!$D:$D,1+($D198)),Order_Form!$C:$Q,12,FALSE)),"")</f>
        <v/>
      </c>
      <c r="Q198" s="18" t="str">
        <f>IF(ISNUMBER(SMALL(Order_Form!$D:$D,1+($D198))),(VLOOKUP(SMALL(Order_Form!$D:$D,1+($D198)),Order_Form!$C:$Q,13,FALSE)),"")</f>
        <v/>
      </c>
      <c r="R198" s="18" t="str">
        <f>IF(ISNUMBER(SMALL(Order_Form!$D:$D,1+($D198))),(VLOOKUP(SMALL(Order_Form!$D:$D,1+($D198)),Order_Form!$C:$Q,14,FALSE)),"")</f>
        <v/>
      </c>
      <c r="S198" s="126" t="str">
        <f>IF(ISNUMBER(SMALL(Order_Form!$D:$D,1+($D198))),(VLOOKUP(SMALL(Order_Form!$D:$D,1+($D198)),Order_Form!$C:$Q,15,FALSE)),"")</f>
        <v/>
      </c>
      <c r="U198" s="2">
        <f t="shared" si="20"/>
        <v>0</v>
      </c>
      <c r="V198" s="2">
        <f t="shared" si="21"/>
        <v>0</v>
      </c>
      <c r="W198" s="2" t="str">
        <f t="shared" si="22"/>
        <v/>
      </c>
      <c r="X198" s="2">
        <f t="shared" si="23"/>
        <v>0</v>
      </c>
    </row>
    <row r="199" spans="2:24" ht="22.9" customHeight="1" x14ac:dyDescent="0.25">
      <c r="B199" s="2">
        <f t="shared" si="19"/>
        <v>0</v>
      </c>
      <c r="C199" s="2" t="str">
        <f t="shared" si="24"/>
        <v/>
      </c>
      <c r="D199" s="2">
        <v>178</v>
      </c>
      <c r="E199" s="2" t="str">
        <f>IF(ISNUMBER(SMALL(Order_Form!$D:$D,1+($D199))),(VLOOKUP(SMALL(Order_Form!$D:$D,1+($D199)),Order_Form!$C:$Q,3,FALSE)),"")</f>
        <v/>
      </c>
      <c r="F199" s="18" t="str">
        <f>IF(ISNUMBER(SMALL(Order_Form!$D:$D,1+($D199))),(VLOOKUP(SMALL(Order_Form!$D:$D,1+($D199)),Order_Form!$C:$Q,4,FALSE)),"")</f>
        <v/>
      </c>
      <c r="G199" s="18" t="str">
        <f>IF(ISNUMBER(SMALL(Order_Form!$D:$D,1+($D199))),(VLOOKUP(SMALL(Order_Form!$D:$D,1+($D199)),Order_Form!$C:$Q,5,FALSE)),"")</f>
        <v/>
      </c>
      <c r="H199" s="18" t="str">
        <f>IF(ISNUMBER(SMALL(Order_Form!$D:$D,1+($D199))),(VLOOKUP(SMALL(Order_Form!$D:$D,1+($D199)),Order_Form!$C:$Q,6,FALSE)),"")</f>
        <v/>
      </c>
      <c r="I199" s="15" t="str">
        <f>IF(ISNUMBER(SMALL(Order_Form!$D:$D,1+($D199))),(VLOOKUP(SMALL(Order_Form!$D:$D,1+($D199)),Order_Form!$C:$Q,7,FALSE)),"")</f>
        <v/>
      </c>
      <c r="J199" s="2"/>
      <c r="K199" s="2"/>
      <c r="L199" s="18" t="str">
        <f>IF(ISNUMBER(SMALL(Order_Form!$D:$D,1+($D199))),(VLOOKUP(SMALL(Order_Form!$D:$D,1+($D199)),Order_Form!$C:$Q,8,FALSE)),"")</f>
        <v/>
      </c>
      <c r="M199" s="18" t="str">
        <f>IF(ISNUMBER(SMALL(Order_Form!$D:$D,1+($D199))),(VLOOKUP(SMALL(Order_Form!$D:$D,1+($D199)),Order_Form!$C:$Q,9,FALSE)),"")</f>
        <v/>
      </c>
      <c r="N199" s="18" t="str">
        <f>IF(ISNUMBER(SMALL(Order_Form!$D:$D,1+($D199))),(VLOOKUP(SMALL(Order_Form!$D:$D,1+($D199)),Order_Form!$C:$Q,10,FALSE)),"")</f>
        <v/>
      </c>
      <c r="O199" s="18" t="str">
        <f>IF(ISNUMBER(SMALL(Order_Form!$D:$D,1+($D199))),(VLOOKUP(SMALL(Order_Form!$D:$D,1+($D199)),Order_Form!$C:$Q,11,FALSE)),"")</f>
        <v/>
      </c>
      <c r="P199" s="18" t="str">
        <f>IF(ISNUMBER(SMALL(Order_Form!$D:$D,1+($D199))),(VLOOKUP(SMALL(Order_Form!$D:$D,1+($D199)),Order_Form!$C:$Q,12,FALSE)),"")</f>
        <v/>
      </c>
      <c r="Q199" s="18" t="str">
        <f>IF(ISNUMBER(SMALL(Order_Form!$D:$D,1+($D199))),(VLOOKUP(SMALL(Order_Form!$D:$D,1+($D199)),Order_Form!$C:$Q,13,FALSE)),"")</f>
        <v/>
      </c>
      <c r="R199" s="18" t="str">
        <f>IF(ISNUMBER(SMALL(Order_Form!$D:$D,1+($D199))),(VLOOKUP(SMALL(Order_Form!$D:$D,1+($D199)),Order_Form!$C:$Q,14,FALSE)),"")</f>
        <v/>
      </c>
      <c r="S199" s="126" t="str">
        <f>IF(ISNUMBER(SMALL(Order_Form!$D:$D,1+($D199))),(VLOOKUP(SMALL(Order_Form!$D:$D,1+($D199)),Order_Form!$C:$Q,15,FALSE)),"")</f>
        <v/>
      </c>
      <c r="U199" s="2">
        <f t="shared" si="20"/>
        <v>0</v>
      </c>
      <c r="V199" s="2">
        <f t="shared" si="21"/>
        <v>0</v>
      </c>
      <c r="W199" s="2" t="str">
        <f t="shared" si="22"/>
        <v/>
      </c>
      <c r="X199" s="2">
        <f t="shared" si="23"/>
        <v>0</v>
      </c>
    </row>
    <row r="200" spans="2:24" ht="22.9" customHeight="1" x14ac:dyDescent="0.25">
      <c r="B200" s="2">
        <f t="shared" si="19"/>
        <v>0</v>
      </c>
      <c r="C200" s="2" t="str">
        <f t="shared" si="24"/>
        <v/>
      </c>
      <c r="D200" s="2">
        <v>179</v>
      </c>
      <c r="E200" s="2" t="str">
        <f>IF(ISNUMBER(SMALL(Order_Form!$D:$D,1+($D200))),(VLOOKUP(SMALL(Order_Form!$D:$D,1+($D200)),Order_Form!$C:$Q,3,FALSE)),"")</f>
        <v/>
      </c>
      <c r="F200" s="18" t="str">
        <f>IF(ISNUMBER(SMALL(Order_Form!$D:$D,1+($D200))),(VLOOKUP(SMALL(Order_Form!$D:$D,1+($D200)),Order_Form!$C:$Q,4,FALSE)),"")</f>
        <v/>
      </c>
      <c r="G200" s="18" t="str">
        <f>IF(ISNUMBER(SMALL(Order_Form!$D:$D,1+($D200))),(VLOOKUP(SMALL(Order_Form!$D:$D,1+($D200)),Order_Form!$C:$Q,5,FALSE)),"")</f>
        <v/>
      </c>
      <c r="H200" s="18" t="str">
        <f>IF(ISNUMBER(SMALL(Order_Form!$D:$D,1+($D200))),(VLOOKUP(SMALL(Order_Form!$D:$D,1+($D200)),Order_Form!$C:$Q,6,FALSE)),"")</f>
        <v/>
      </c>
      <c r="I200" s="15" t="str">
        <f>IF(ISNUMBER(SMALL(Order_Form!$D:$D,1+($D200))),(VLOOKUP(SMALL(Order_Form!$D:$D,1+($D200)),Order_Form!$C:$Q,7,FALSE)),"")</f>
        <v/>
      </c>
      <c r="J200" s="2"/>
      <c r="K200" s="2"/>
      <c r="L200" s="18" t="str">
        <f>IF(ISNUMBER(SMALL(Order_Form!$D:$D,1+($D200))),(VLOOKUP(SMALL(Order_Form!$D:$D,1+($D200)),Order_Form!$C:$Q,8,FALSE)),"")</f>
        <v/>
      </c>
      <c r="M200" s="18" t="str">
        <f>IF(ISNUMBER(SMALL(Order_Form!$D:$D,1+($D200))),(VLOOKUP(SMALL(Order_Form!$D:$D,1+($D200)),Order_Form!$C:$Q,9,FALSE)),"")</f>
        <v/>
      </c>
      <c r="N200" s="18" t="str">
        <f>IF(ISNUMBER(SMALL(Order_Form!$D:$D,1+($D200))),(VLOOKUP(SMALL(Order_Form!$D:$D,1+($D200)),Order_Form!$C:$Q,10,FALSE)),"")</f>
        <v/>
      </c>
      <c r="O200" s="18" t="str">
        <f>IF(ISNUMBER(SMALL(Order_Form!$D:$D,1+($D200))),(VLOOKUP(SMALL(Order_Form!$D:$D,1+($D200)),Order_Form!$C:$Q,11,FALSE)),"")</f>
        <v/>
      </c>
      <c r="P200" s="18" t="str">
        <f>IF(ISNUMBER(SMALL(Order_Form!$D:$D,1+($D200))),(VLOOKUP(SMALL(Order_Form!$D:$D,1+($D200)),Order_Form!$C:$Q,12,FALSE)),"")</f>
        <v/>
      </c>
      <c r="Q200" s="18" t="str">
        <f>IF(ISNUMBER(SMALL(Order_Form!$D:$D,1+($D200))),(VLOOKUP(SMALL(Order_Form!$D:$D,1+($D200)),Order_Form!$C:$Q,13,FALSE)),"")</f>
        <v/>
      </c>
      <c r="R200" s="18" t="str">
        <f>IF(ISNUMBER(SMALL(Order_Form!$D:$D,1+($D200))),(VLOOKUP(SMALL(Order_Form!$D:$D,1+($D200)),Order_Form!$C:$Q,14,FALSE)),"")</f>
        <v/>
      </c>
      <c r="S200" s="126" t="str">
        <f>IF(ISNUMBER(SMALL(Order_Form!$D:$D,1+($D200))),(VLOOKUP(SMALL(Order_Form!$D:$D,1+($D200)),Order_Form!$C:$Q,15,FALSE)),"")</f>
        <v/>
      </c>
      <c r="U200" s="2">
        <f t="shared" si="20"/>
        <v>0</v>
      </c>
      <c r="V200" s="2">
        <f t="shared" si="21"/>
        <v>0</v>
      </c>
      <c r="W200" s="2" t="str">
        <f t="shared" si="22"/>
        <v/>
      </c>
      <c r="X200" s="2">
        <f t="shared" si="23"/>
        <v>0</v>
      </c>
    </row>
    <row r="201" spans="2:24" ht="22.9" customHeight="1" x14ac:dyDescent="0.25">
      <c r="B201" s="2">
        <f t="shared" si="19"/>
        <v>0</v>
      </c>
      <c r="C201" s="2" t="str">
        <f t="shared" si="24"/>
        <v/>
      </c>
      <c r="D201" s="2">
        <v>180</v>
      </c>
      <c r="E201" s="2" t="str">
        <f>IF(ISNUMBER(SMALL(Order_Form!$D:$D,1+($D201))),(VLOOKUP(SMALL(Order_Form!$D:$D,1+($D201)),Order_Form!$C:$Q,3,FALSE)),"")</f>
        <v/>
      </c>
      <c r="F201" s="18" t="str">
        <f>IF(ISNUMBER(SMALL(Order_Form!$D:$D,1+($D201))),(VLOOKUP(SMALL(Order_Form!$D:$D,1+($D201)),Order_Form!$C:$Q,4,FALSE)),"")</f>
        <v/>
      </c>
      <c r="G201" s="18" t="str">
        <f>IF(ISNUMBER(SMALL(Order_Form!$D:$D,1+($D201))),(VLOOKUP(SMALL(Order_Form!$D:$D,1+($D201)),Order_Form!$C:$Q,5,FALSE)),"")</f>
        <v/>
      </c>
      <c r="H201" s="18" t="str">
        <f>IF(ISNUMBER(SMALL(Order_Form!$D:$D,1+($D201))),(VLOOKUP(SMALL(Order_Form!$D:$D,1+($D201)),Order_Form!$C:$Q,6,FALSE)),"")</f>
        <v/>
      </c>
      <c r="I201" s="15" t="str">
        <f>IF(ISNUMBER(SMALL(Order_Form!$D:$D,1+($D201))),(VLOOKUP(SMALL(Order_Form!$D:$D,1+($D201)),Order_Form!$C:$Q,7,FALSE)),"")</f>
        <v/>
      </c>
      <c r="J201" s="2"/>
      <c r="K201" s="2"/>
      <c r="L201" s="18" t="str">
        <f>IF(ISNUMBER(SMALL(Order_Form!$D:$D,1+($D201))),(VLOOKUP(SMALL(Order_Form!$D:$D,1+($D201)),Order_Form!$C:$Q,8,FALSE)),"")</f>
        <v/>
      </c>
      <c r="M201" s="18" t="str">
        <f>IF(ISNUMBER(SMALL(Order_Form!$D:$D,1+($D201))),(VLOOKUP(SMALL(Order_Form!$D:$D,1+($D201)),Order_Form!$C:$Q,9,FALSE)),"")</f>
        <v/>
      </c>
      <c r="N201" s="18" t="str">
        <f>IF(ISNUMBER(SMALL(Order_Form!$D:$D,1+($D201))),(VLOOKUP(SMALL(Order_Form!$D:$D,1+($D201)),Order_Form!$C:$Q,10,FALSE)),"")</f>
        <v/>
      </c>
      <c r="O201" s="18" t="str">
        <f>IF(ISNUMBER(SMALL(Order_Form!$D:$D,1+($D201))),(VLOOKUP(SMALL(Order_Form!$D:$D,1+($D201)),Order_Form!$C:$Q,11,FALSE)),"")</f>
        <v/>
      </c>
      <c r="P201" s="18" t="str">
        <f>IF(ISNUMBER(SMALL(Order_Form!$D:$D,1+($D201))),(VLOOKUP(SMALL(Order_Form!$D:$D,1+($D201)),Order_Form!$C:$Q,12,FALSE)),"")</f>
        <v/>
      </c>
      <c r="Q201" s="18" t="str">
        <f>IF(ISNUMBER(SMALL(Order_Form!$D:$D,1+($D201))),(VLOOKUP(SMALL(Order_Form!$D:$D,1+($D201)),Order_Form!$C:$Q,13,FALSE)),"")</f>
        <v/>
      </c>
      <c r="R201" s="18" t="str">
        <f>IF(ISNUMBER(SMALL(Order_Form!$D:$D,1+($D201))),(VLOOKUP(SMALL(Order_Form!$D:$D,1+($D201)),Order_Form!$C:$Q,14,FALSE)),"")</f>
        <v/>
      </c>
      <c r="S201" s="126" t="str">
        <f>IF(ISNUMBER(SMALL(Order_Form!$D:$D,1+($D201))),(VLOOKUP(SMALL(Order_Form!$D:$D,1+($D201)),Order_Form!$C:$Q,15,FALSE)),"")</f>
        <v/>
      </c>
      <c r="U201" s="2">
        <f t="shared" si="20"/>
        <v>0</v>
      </c>
      <c r="V201" s="2">
        <f t="shared" si="21"/>
        <v>0</v>
      </c>
      <c r="W201" s="2" t="str">
        <f t="shared" si="22"/>
        <v/>
      </c>
      <c r="X201" s="2">
        <f t="shared" si="23"/>
        <v>0</v>
      </c>
    </row>
    <row r="202" spans="2:24" ht="22.9" customHeight="1" x14ac:dyDescent="0.25">
      <c r="B202" s="2">
        <f t="shared" si="19"/>
        <v>0</v>
      </c>
      <c r="C202" s="2" t="str">
        <f t="shared" si="24"/>
        <v/>
      </c>
      <c r="D202" s="2">
        <v>181</v>
      </c>
      <c r="E202" s="2" t="str">
        <f>IF(ISNUMBER(SMALL(Order_Form!$D:$D,1+($D202))),(VLOOKUP(SMALL(Order_Form!$D:$D,1+($D202)),Order_Form!$C:$Q,3,FALSE)),"")</f>
        <v/>
      </c>
      <c r="F202" s="18" t="str">
        <f>IF(ISNUMBER(SMALL(Order_Form!$D:$D,1+($D202))),(VLOOKUP(SMALL(Order_Form!$D:$D,1+($D202)),Order_Form!$C:$Q,4,FALSE)),"")</f>
        <v/>
      </c>
      <c r="G202" s="18" t="str">
        <f>IF(ISNUMBER(SMALL(Order_Form!$D:$D,1+($D202))),(VLOOKUP(SMALL(Order_Form!$D:$D,1+($D202)),Order_Form!$C:$Q,5,FALSE)),"")</f>
        <v/>
      </c>
      <c r="H202" s="18" t="str">
        <f>IF(ISNUMBER(SMALL(Order_Form!$D:$D,1+($D202))),(VLOOKUP(SMALL(Order_Form!$D:$D,1+($D202)),Order_Form!$C:$Q,6,FALSE)),"")</f>
        <v/>
      </c>
      <c r="I202" s="15" t="str">
        <f>IF(ISNUMBER(SMALL(Order_Form!$D:$D,1+($D202))),(VLOOKUP(SMALL(Order_Form!$D:$D,1+($D202)),Order_Form!$C:$Q,7,FALSE)),"")</f>
        <v/>
      </c>
      <c r="J202" s="2"/>
      <c r="K202" s="2"/>
      <c r="L202" s="18" t="str">
        <f>IF(ISNUMBER(SMALL(Order_Form!$D:$D,1+($D202))),(VLOOKUP(SMALL(Order_Form!$D:$D,1+($D202)),Order_Form!$C:$Q,8,FALSE)),"")</f>
        <v/>
      </c>
      <c r="M202" s="18" t="str">
        <f>IF(ISNUMBER(SMALL(Order_Form!$D:$D,1+($D202))),(VLOOKUP(SMALL(Order_Form!$D:$D,1+($D202)),Order_Form!$C:$Q,9,FALSE)),"")</f>
        <v/>
      </c>
      <c r="N202" s="18" t="str">
        <f>IF(ISNUMBER(SMALL(Order_Form!$D:$D,1+($D202))),(VLOOKUP(SMALL(Order_Form!$D:$D,1+($D202)),Order_Form!$C:$Q,10,FALSE)),"")</f>
        <v/>
      </c>
      <c r="O202" s="18" t="str">
        <f>IF(ISNUMBER(SMALL(Order_Form!$D:$D,1+($D202))),(VLOOKUP(SMALL(Order_Form!$D:$D,1+($D202)),Order_Form!$C:$Q,11,FALSE)),"")</f>
        <v/>
      </c>
      <c r="P202" s="18" t="str">
        <f>IF(ISNUMBER(SMALL(Order_Form!$D:$D,1+($D202))),(VLOOKUP(SMALL(Order_Form!$D:$D,1+($D202)),Order_Form!$C:$Q,12,FALSE)),"")</f>
        <v/>
      </c>
      <c r="Q202" s="18" t="str">
        <f>IF(ISNUMBER(SMALL(Order_Form!$D:$D,1+($D202))),(VLOOKUP(SMALL(Order_Form!$D:$D,1+($D202)),Order_Form!$C:$Q,13,FALSE)),"")</f>
        <v/>
      </c>
      <c r="R202" s="18" t="str">
        <f>IF(ISNUMBER(SMALL(Order_Form!$D:$D,1+($D202))),(VLOOKUP(SMALL(Order_Form!$D:$D,1+($D202)),Order_Form!$C:$Q,14,FALSE)),"")</f>
        <v/>
      </c>
      <c r="S202" s="126" t="str">
        <f>IF(ISNUMBER(SMALL(Order_Form!$D:$D,1+($D202))),(VLOOKUP(SMALL(Order_Form!$D:$D,1+($D202)),Order_Form!$C:$Q,15,FALSE)),"")</f>
        <v/>
      </c>
      <c r="U202" s="2">
        <f t="shared" si="20"/>
        <v>0</v>
      </c>
      <c r="V202" s="2">
        <f t="shared" si="21"/>
        <v>0</v>
      </c>
      <c r="W202" s="2" t="str">
        <f t="shared" si="22"/>
        <v/>
      </c>
      <c r="X202" s="2">
        <f t="shared" si="23"/>
        <v>0</v>
      </c>
    </row>
    <row r="203" spans="2:24" ht="22.9" customHeight="1" x14ac:dyDescent="0.25">
      <c r="B203" s="2">
        <f t="shared" si="19"/>
        <v>0</v>
      </c>
      <c r="C203" s="2" t="str">
        <f t="shared" si="24"/>
        <v/>
      </c>
      <c r="D203" s="2">
        <v>182</v>
      </c>
      <c r="E203" s="2" t="str">
        <f>IF(ISNUMBER(SMALL(Order_Form!$D:$D,1+($D203))),(VLOOKUP(SMALL(Order_Form!$D:$D,1+($D203)),Order_Form!$C:$Q,3,FALSE)),"")</f>
        <v/>
      </c>
      <c r="F203" s="18" t="str">
        <f>IF(ISNUMBER(SMALL(Order_Form!$D:$D,1+($D203))),(VLOOKUP(SMALL(Order_Form!$D:$D,1+($D203)),Order_Form!$C:$Q,4,FALSE)),"")</f>
        <v/>
      </c>
      <c r="G203" s="18" t="str">
        <f>IF(ISNUMBER(SMALL(Order_Form!$D:$D,1+($D203))),(VLOOKUP(SMALL(Order_Form!$D:$D,1+($D203)),Order_Form!$C:$Q,5,FALSE)),"")</f>
        <v/>
      </c>
      <c r="H203" s="18" t="str">
        <f>IF(ISNUMBER(SMALL(Order_Form!$D:$D,1+($D203))),(VLOOKUP(SMALL(Order_Form!$D:$D,1+($D203)),Order_Form!$C:$Q,6,FALSE)),"")</f>
        <v/>
      </c>
      <c r="I203" s="15" t="str">
        <f>IF(ISNUMBER(SMALL(Order_Form!$D:$D,1+($D203))),(VLOOKUP(SMALL(Order_Form!$D:$D,1+($D203)),Order_Form!$C:$Q,7,FALSE)),"")</f>
        <v/>
      </c>
      <c r="J203" s="2"/>
      <c r="K203" s="2"/>
      <c r="L203" s="18" t="str">
        <f>IF(ISNUMBER(SMALL(Order_Form!$D:$D,1+($D203))),(VLOOKUP(SMALL(Order_Form!$D:$D,1+($D203)),Order_Form!$C:$Q,8,FALSE)),"")</f>
        <v/>
      </c>
      <c r="M203" s="18" t="str">
        <f>IF(ISNUMBER(SMALL(Order_Form!$D:$D,1+($D203))),(VLOOKUP(SMALL(Order_Form!$D:$D,1+($D203)),Order_Form!$C:$Q,9,FALSE)),"")</f>
        <v/>
      </c>
      <c r="N203" s="18" t="str">
        <f>IF(ISNUMBER(SMALL(Order_Form!$D:$D,1+($D203))),(VLOOKUP(SMALL(Order_Form!$D:$D,1+($D203)),Order_Form!$C:$Q,10,FALSE)),"")</f>
        <v/>
      </c>
      <c r="O203" s="18" t="str">
        <f>IF(ISNUMBER(SMALL(Order_Form!$D:$D,1+($D203))),(VLOOKUP(SMALL(Order_Form!$D:$D,1+($D203)),Order_Form!$C:$Q,11,FALSE)),"")</f>
        <v/>
      </c>
      <c r="P203" s="18" t="str">
        <f>IF(ISNUMBER(SMALL(Order_Form!$D:$D,1+($D203))),(VLOOKUP(SMALL(Order_Form!$D:$D,1+($D203)),Order_Form!$C:$Q,12,FALSE)),"")</f>
        <v/>
      </c>
      <c r="Q203" s="18" t="str">
        <f>IF(ISNUMBER(SMALL(Order_Form!$D:$D,1+($D203))),(VLOOKUP(SMALL(Order_Form!$D:$D,1+($D203)),Order_Form!$C:$Q,13,FALSE)),"")</f>
        <v/>
      </c>
      <c r="R203" s="18" t="str">
        <f>IF(ISNUMBER(SMALL(Order_Form!$D:$D,1+($D203))),(VLOOKUP(SMALL(Order_Form!$D:$D,1+($D203)),Order_Form!$C:$Q,14,FALSE)),"")</f>
        <v/>
      </c>
      <c r="S203" s="126" t="str">
        <f>IF(ISNUMBER(SMALL(Order_Form!$D:$D,1+($D203))),(VLOOKUP(SMALL(Order_Form!$D:$D,1+($D203)),Order_Form!$C:$Q,15,FALSE)),"")</f>
        <v/>
      </c>
      <c r="U203" s="2">
        <f t="shared" si="20"/>
        <v>0</v>
      </c>
      <c r="V203" s="2">
        <f t="shared" si="21"/>
        <v>0</v>
      </c>
      <c r="W203" s="2" t="str">
        <f t="shared" si="22"/>
        <v/>
      </c>
      <c r="X203" s="2">
        <f t="shared" si="23"/>
        <v>0</v>
      </c>
    </row>
    <row r="204" spans="2:24" ht="22.9" customHeight="1" x14ac:dyDescent="0.25">
      <c r="B204" s="2">
        <f t="shared" si="19"/>
        <v>0</v>
      </c>
      <c r="C204" s="2" t="str">
        <f t="shared" si="24"/>
        <v/>
      </c>
      <c r="D204" s="2">
        <v>183</v>
      </c>
      <c r="E204" s="2" t="str">
        <f>IF(ISNUMBER(SMALL(Order_Form!$D:$D,1+($D204))),(VLOOKUP(SMALL(Order_Form!$D:$D,1+($D204)),Order_Form!$C:$Q,3,FALSE)),"")</f>
        <v/>
      </c>
      <c r="F204" s="18" t="str">
        <f>IF(ISNUMBER(SMALL(Order_Form!$D:$D,1+($D204))),(VLOOKUP(SMALL(Order_Form!$D:$D,1+($D204)),Order_Form!$C:$Q,4,FALSE)),"")</f>
        <v/>
      </c>
      <c r="G204" s="18" t="str">
        <f>IF(ISNUMBER(SMALL(Order_Form!$D:$D,1+($D204))),(VLOOKUP(SMALL(Order_Form!$D:$D,1+($D204)),Order_Form!$C:$Q,5,FALSE)),"")</f>
        <v/>
      </c>
      <c r="H204" s="18" t="str">
        <f>IF(ISNUMBER(SMALL(Order_Form!$D:$D,1+($D204))),(VLOOKUP(SMALL(Order_Form!$D:$D,1+($D204)),Order_Form!$C:$Q,6,FALSE)),"")</f>
        <v/>
      </c>
      <c r="I204" s="15" t="str">
        <f>IF(ISNUMBER(SMALL(Order_Form!$D:$D,1+($D204))),(VLOOKUP(SMALL(Order_Form!$D:$D,1+($D204)),Order_Form!$C:$Q,7,FALSE)),"")</f>
        <v/>
      </c>
      <c r="J204" s="2"/>
      <c r="K204" s="2"/>
      <c r="L204" s="18" t="str">
        <f>IF(ISNUMBER(SMALL(Order_Form!$D:$D,1+($D204))),(VLOOKUP(SMALL(Order_Form!$D:$D,1+($D204)),Order_Form!$C:$Q,8,FALSE)),"")</f>
        <v/>
      </c>
      <c r="M204" s="18" t="str">
        <f>IF(ISNUMBER(SMALL(Order_Form!$D:$D,1+($D204))),(VLOOKUP(SMALL(Order_Form!$D:$D,1+($D204)),Order_Form!$C:$Q,9,FALSE)),"")</f>
        <v/>
      </c>
      <c r="N204" s="18" t="str">
        <f>IF(ISNUMBER(SMALL(Order_Form!$D:$D,1+($D204))),(VLOOKUP(SMALL(Order_Form!$D:$D,1+($D204)),Order_Form!$C:$Q,10,FALSE)),"")</f>
        <v/>
      </c>
      <c r="O204" s="18" t="str">
        <f>IF(ISNUMBER(SMALL(Order_Form!$D:$D,1+($D204))),(VLOOKUP(SMALL(Order_Form!$D:$D,1+($D204)),Order_Form!$C:$Q,11,FALSE)),"")</f>
        <v/>
      </c>
      <c r="P204" s="18" t="str">
        <f>IF(ISNUMBER(SMALL(Order_Form!$D:$D,1+($D204))),(VLOOKUP(SMALL(Order_Form!$D:$D,1+($D204)),Order_Form!$C:$Q,12,FALSE)),"")</f>
        <v/>
      </c>
      <c r="Q204" s="18" t="str">
        <f>IF(ISNUMBER(SMALL(Order_Form!$D:$D,1+($D204))),(VLOOKUP(SMALL(Order_Form!$D:$D,1+($D204)),Order_Form!$C:$Q,13,FALSE)),"")</f>
        <v/>
      </c>
      <c r="R204" s="18" t="str">
        <f>IF(ISNUMBER(SMALL(Order_Form!$D:$D,1+($D204))),(VLOOKUP(SMALL(Order_Form!$D:$D,1+($D204)),Order_Form!$C:$Q,14,FALSE)),"")</f>
        <v/>
      </c>
      <c r="S204" s="126" t="str">
        <f>IF(ISNUMBER(SMALL(Order_Form!$D:$D,1+($D204))),(VLOOKUP(SMALL(Order_Form!$D:$D,1+($D204)),Order_Form!$C:$Q,15,FALSE)),"")</f>
        <v/>
      </c>
      <c r="U204" s="2">
        <f t="shared" si="20"/>
        <v>0</v>
      </c>
      <c r="V204" s="2">
        <f t="shared" si="21"/>
        <v>0</v>
      </c>
      <c r="W204" s="2" t="str">
        <f t="shared" si="22"/>
        <v/>
      </c>
      <c r="X204" s="2">
        <f t="shared" si="23"/>
        <v>0</v>
      </c>
    </row>
    <row r="205" spans="2:24" ht="22.9" customHeight="1" x14ac:dyDescent="0.25">
      <c r="B205" s="2">
        <f t="shared" si="19"/>
        <v>0</v>
      </c>
      <c r="C205" s="2" t="str">
        <f t="shared" si="24"/>
        <v/>
      </c>
      <c r="D205" s="2">
        <v>184</v>
      </c>
      <c r="E205" s="2" t="str">
        <f>IF(ISNUMBER(SMALL(Order_Form!$D:$D,1+($D205))),(VLOOKUP(SMALL(Order_Form!$D:$D,1+($D205)),Order_Form!$C:$Q,3,FALSE)),"")</f>
        <v/>
      </c>
      <c r="F205" s="18" t="str">
        <f>IF(ISNUMBER(SMALL(Order_Form!$D:$D,1+($D205))),(VLOOKUP(SMALL(Order_Form!$D:$D,1+($D205)),Order_Form!$C:$Q,4,FALSE)),"")</f>
        <v/>
      </c>
      <c r="G205" s="18" t="str">
        <f>IF(ISNUMBER(SMALL(Order_Form!$D:$D,1+($D205))),(VLOOKUP(SMALL(Order_Form!$D:$D,1+($D205)),Order_Form!$C:$Q,5,FALSE)),"")</f>
        <v/>
      </c>
      <c r="H205" s="18" t="str">
        <f>IF(ISNUMBER(SMALL(Order_Form!$D:$D,1+($D205))),(VLOOKUP(SMALL(Order_Form!$D:$D,1+($D205)),Order_Form!$C:$Q,6,FALSE)),"")</f>
        <v/>
      </c>
      <c r="I205" s="15" t="str">
        <f>IF(ISNUMBER(SMALL(Order_Form!$D:$D,1+($D205))),(VLOOKUP(SMALL(Order_Form!$D:$D,1+($D205)),Order_Form!$C:$Q,7,FALSE)),"")</f>
        <v/>
      </c>
      <c r="J205" s="2"/>
      <c r="K205" s="2"/>
      <c r="L205" s="18" t="str">
        <f>IF(ISNUMBER(SMALL(Order_Form!$D:$D,1+($D205))),(VLOOKUP(SMALL(Order_Form!$D:$D,1+($D205)),Order_Form!$C:$Q,8,FALSE)),"")</f>
        <v/>
      </c>
      <c r="M205" s="18" t="str">
        <f>IF(ISNUMBER(SMALL(Order_Form!$D:$D,1+($D205))),(VLOOKUP(SMALL(Order_Form!$D:$D,1+($D205)),Order_Form!$C:$Q,9,FALSE)),"")</f>
        <v/>
      </c>
      <c r="N205" s="18" t="str">
        <f>IF(ISNUMBER(SMALL(Order_Form!$D:$D,1+($D205))),(VLOOKUP(SMALL(Order_Form!$D:$D,1+($D205)),Order_Form!$C:$Q,10,FALSE)),"")</f>
        <v/>
      </c>
      <c r="O205" s="18" t="str">
        <f>IF(ISNUMBER(SMALL(Order_Form!$D:$D,1+($D205))),(VLOOKUP(SMALL(Order_Form!$D:$D,1+($D205)),Order_Form!$C:$Q,11,FALSE)),"")</f>
        <v/>
      </c>
      <c r="P205" s="18" t="str">
        <f>IF(ISNUMBER(SMALL(Order_Form!$D:$D,1+($D205))),(VLOOKUP(SMALL(Order_Form!$D:$D,1+($D205)),Order_Form!$C:$Q,12,FALSE)),"")</f>
        <v/>
      </c>
      <c r="Q205" s="18" t="str">
        <f>IF(ISNUMBER(SMALL(Order_Form!$D:$D,1+($D205))),(VLOOKUP(SMALL(Order_Form!$D:$D,1+($D205)),Order_Form!$C:$Q,13,FALSE)),"")</f>
        <v/>
      </c>
      <c r="R205" s="18" t="str">
        <f>IF(ISNUMBER(SMALL(Order_Form!$D:$D,1+($D205))),(VLOOKUP(SMALL(Order_Form!$D:$D,1+($D205)),Order_Form!$C:$Q,14,FALSE)),"")</f>
        <v/>
      </c>
      <c r="S205" s="126" t="str">
        <f>IF(ISNUMBER(SMALL(Order_Form!$D:$D,1+($D205))),(VLOOKUP(SMALL(Order_Form!$D:$D,1+($D205)),Order_Form!$C:$Q,15,FALSE)),"")</f>
        <v/>
      </c>
      <c r="U205" s="2">
        <f t="shared" si="20"/>
        <v>0</v>
      </c>
      <c r="V205" s="2">
        <f t="shared" si="21"/>
        <v>0</v>
      </c>
      <c r="W205" s="2" t="str">
        <f t="shared" si="22"/>
        <v/>
      </c>
      <c r="X205" s="2">
        <f t="shared" si="23"/>
        <v>0</v>
      </c>
    </row>
    <row r="206" spans="2:24" ht="22.9" customHeight="1" x14ac:dyDescent="0.25">
      <c r="B206" s="2">
        <f t="shared" si="19"/>
        <v>0</v>
      </c>
      <c r="C206" s="2" t="str">
        <f t="shared" si="24"/>
        <v/>
      </c>
      <c r="D206" s="2">
        <v>185</v>
      </c>
      <c r="E206" s="2" t="str">
        <f>IF(ISNUMBER(SMALL(Order_Form!$D:$D,1+($D206))),(VLOOKUP(SMALL(Order_Form!$D:$D,1+($D206)),Order_Form!$C:$Q,3,FALSE)),"")</f>
        <v/>
      </c>
      <c r="F206" s="18" t="str">
        <f>IF(ISNUMBER(SMALL(Order_Form!$D:$D,1+($D206))),(VLOOKUP(SMALL(Order_Form!$D:$D,1+($D206)),Order_Form!$C:$Q,4,FALSE)),"")</f>
        <v/>
      </c>
      <c r="G206" s="18" t="str">
        <f>IF(ISNUMBER(SMALL(Order_Form!$D:$D,1+($D206))),(VLOOKUP(SMALL(Order_Form!$D:$D,1+($D206)),Order_Form!$C:$Q,5,FALSE)),"")</f>
        <v/>
      </c>
      <c r="H206" s="18" t="str">
        <f>IF(ISNUMBER(SMALL(Order_Form!$D:$D,1+($D206))),(VLOOKUP(SMALL(Order_Form!$D:$D,1+($D206)),Order_Form!$C:$Q,6,FALSE)),"")</f>
        <v/>
      </c>
      <c r="I206" s="15" t="str">
        <f>IF(ISNUMBER(SMALL(Order_Form!$D:$D,1+($D206))),(VLOOKUP(SMALL(Order_Form!$D:$D,1+($D206)),Order_Form!$C:$Q,7,FALSE)),"")</f>
        <v/>
      </c>
      <c r="J206" s="2"/>
      <c r="K206" s="2"/>
      <c r="L206" s="18" t="str">
        <f>IF(ISNUMBER(SMALL(Order_Form!$D:$D,1+($D206))),(VLOOKUP(SMALL(Order_Form!$D:$D,1+($D206)),Order_Form!$C:$Q,8,FALSE)),"")</f>
        <v/>
      </c>
      <c r="M206" s="18" t="str">
        <f>IF(ISNUMBER(SMALL(Order_Form!$D:$D,1+($D206))),(VLOOKUP(SMALL(Order_Form!$D:$D,1+($D206)),Order_Form!$C:$Q,9,FALSE)),"")</f>
        <v/>
      </c>
      <c r="N206" s="18" t="str">
        <f>IF(ISNUMBER(SMALL(Order_Form!$D:$D,1+($D206))),(VLOOKUP(SMALL(Order_Form!$D:$D,1+($D206)),Order_Form!$C:$Q,10,FALSE)),"")</f>
        <v/>
      </c>
      <c r="O206" s="18" t="str">
        <f>IF(ISNUMBER(SMALL(Order_Form!$D:$D,1+($D206))),(VLOOKUP(SMALL(Order_Form!$D:$D,1+($D206)),Order_Form!$C:$Q,11,FALSE)),"")</f>
        <v/>
      </c>
      <c r="P206" s="18" t="str">
        <f>IF(ISNUMBER(SMALL(Order_Form!$D:$D,1+($D206))),(VLOOKUP(SMALL(Order_Form!$D:$D,1+($D206)),Order_Form!$C:$Q,12,FALSE)),"")</f>
        <v/>
      </c>
      <c r="Q206" s="18" t="str">
        <f>IF(ISNUMBER(SMALL(Order_Form!$D:$D,1+($D206))),(VLOOKUP(SMALL(Order_Form!$D:$D,1+($D206)),Order_Form!$C:$Q,13,FALSE)),"")</f>
        <v/>
      </c>
      <c r="R206" s="18" t="str">
        <f>IF(ISNUMBER(SMALL(Order_Form!$D:$D,1+($D206))),(VLOOKUP(SMALL(Order_Form!$D:$D,1+($D206)),Order_Form!$C:$Q,14,FALSE)),"")</f>
        <v/>
      </c>
      <c r="S206" s="126" t="str">
        <f>IF(ISNUMBER(SMALL(Order_Form!$D:$D,1+($D206))),(VLOOKUP(SMALL(Order_Form!$D:$D,1+($D206)),Order_Form!$C:$Q,15,FALSE)),"")</f>
        <v/>
      </c>
      <c r="U206" s="2">
        <f t="shared" si="20"/>
        <v>0</v>
      </c>
      <c r="V206" s="2">
        <f t="shared" si="21"/>
        <v>0</v>
      </c>
      <c r="W206" s="2" t="str">
        <f t="shared" si="22"/>
        <v/>
      </c>
      <c r="X206" s="2">
        <f t="shared" si="23"/>
        <v>0</v>
      </c>
    </row>
    <row r="207" spans="2:24" ht="22.9" customHeight="1" x14ac:dyDescent="0.25">
      <c r="B207" s="2">
        <f t="shared" si="19"/>
        <v>0</v>
      </c>
      <c r="C207" s="2" t="str">
        <f t="shared" si="24"/>
        <v/>
      </c>
      <c r="D207" s="2">
        <v>186</v>
      </c>
      <c r="E207" s="2" t="str">
        <f>IF(ISNUMBER(SMALL(Order_Form!$D:$D,1+($D207))),(VLOOKUP(SMALL(Order_Form!$D:$D,1+($D207)),Order_Form!$C:$Q,3,FALSE)),"")</f>
        <v/>
      </c>
      <c r="F207" s="18" t="str">
        <f>IF(ISNUMBER(SMALL(Order_Form!$D:$D,1+($D207))),(VLOOKUP(SMALL(Order_Form!$D:$D,1+($D207)),Order_Form!$C:$Q,4,FALSE)),"")</f>
        <v/>
      </c>
      <c r="G207" s="18" t="str">
        <f>IF(ISNUMBER(SMALL(Order_Form!$D:$D,1+($D207))),(VLOOKUP(SMALL(Order_Form!$D:$D,1+($D207)),Order_Form!$C:$Q,5,FALSE)),"")</f>
        <v/>
      </c>
      <c r="H207" s="18" t="str">
        <f>IF(ISNUMBER(SMALL(Order_Form!$D:$D,1+($D207))),(VLOOKUP(SMALL(Order_Form!$D:$D,1+($D207)),Order_Form!$C:$Q,6,FALSE)),"")</f>
        <v/>
      </c>
      <c r="I207" s="15" t="str">
        <f>IF(ISNUMBER(SMALL(Order_Form!$D:$D,1+($D207))),(VLOOKUP(SMALL(Order_Form!$D:$D,1+($D207)),Order_Form!$C:$Q,7,FALSE)),"")</f>
        <v/>
      </c>
      <c r="J207" s="2"/>
      <c r="K207" s="2"/>
      <c r="L207" s="18" t="str">
        <f>IF(ISNUMBER(SMALL(Order_Form!$D:$D,1+($D207))),(VLOOKUP(SMALL(Order_Form!$D:$D,1+($D207)),Order_Form!$C:$Q,8,FALSE)),"")</f>
        <v/>
      </c>
      <c r="M207" s="18" t="str">
        <f>IF(ISNUMBER(SMALL(Order_Form!$D:$D,1+($D207))),(VLOOKUP(SMALL(Order_Form!$D:$D,1+($D207)),Order_Form!$C:$Q,9,FALSE)),"")</f>
        <v/>
      </c>
      <c r="N207" s="18" t="str">
        <f>IF(ISNUMBER(SMALL(Order_Form!$D:$D,1+($D207))),(VLOOKUP(SMALL(Order_Form!$D:$D,1+($D207)),Order_Form!$C:$Q,10,FALSE)),"")</f>
        <v/>
      </c>
      <c r="O207" s="18" t="str">
        <f>IF(ISNUMBER(SMALL(Order_Form!$D:$D,1+($D207))),(VLOOKUP(SMALL(Order_Form!$D:$D,1+($D207)),Order_Form!$C:$Q,11,FALSE)),"")</f>
        <v/>
      </c>
      <c r="P207" s="18" t="str">
        <f>IF(ISNUMBER(SMALL(Order_Form!$D:$D,1+($D207))),(VLOOKUP(SMALL(Order_Form!$D:$D,1+($D207)),Order_Form!$C:$Q,12,FALSE)),"")</f>
        <v/>
      </c>
      <c r="Q207" s="18" t="str">
        <f>IF(ISNUMBER(SMALL(Order_Form!$D:$D,1+($D207))),(VLOOKUP(SMALL(Order_Form!$D:$D,1+($D207)),Order_Form!$C:$Q,13,FALSE)),"")</f>
        <v/>
      </c>
      <c r="R207" s="18" t="str">
        <f>IF(ISNUMBER(SMALL(Order_Form!$D:$D,1+($D207))),(VLOOKUP(SMALL(Order_Form!$D:$D,1+($D207)),Order_Form!$C:$Q,14,FALSE)),"")</f>
        <v/>
      </c>
      <c r="S207" s="126" t="str">
        <f>IF(ISNUMBER(SMALL(Order_Form!$D:$D,1+($D207))),(VLOOKUP(SMALL(Order_Form!$D:$D,1+($D207)),Order_Form!$C:$Q,15,FALSE)),"")</f>
        <v/>
      </c>
      <c r="U207" s="2">
        <f t="shared" si="20"/>
        <v>0</v>
      </c>
      <c r="V207" s="2">
        <f t="shared" si="21"/>
        <v>0</v>
      </c>
      <c r="W207" s="2" t="str">
        <f t="shared" si="22"/>
        <v/>
      </c>
      <c r="X207" s="2">
        <f t="shared" si="23"/>
        <v>0</v>
      </c>
    </row>
    <row r="208" spans="2:24" ht="22.9" customHeight="1" x14ac:dyDescent="0.25">
      <c r="B208" s="2">
        <f t="shared" si="19"/>
        <v>0</v>
      </c>
      <c r="C208" s="2" t="str">
        <f t="shared" si="24"/>
        <v/>
      </c>
      <c r="D208" s="2">
        <v>187</v>
      </c>
      <c r="E208" s="2" t="str">
        <f>IF(ISNUMBER(SMALL(Order_Form!$D:$D,1+($D208))),(VLOOKUP(SMALL(Order_Form!$D:$D,1+($D208)),Order_Form!$C:$Q,3,FALSE)),"")</f>
        <v/>
      </c>
      <c r="F208" s="18" t="str">
        <f>IF(ISNUMBER(SMALL(Order_Form!$D:$D,1+($D208))),(VLOOKUP(SMALL(Order_Form!$D:$D,1+($D208)),Order_Form!$C:$Q,4,FALSE)),"")</f>
        <v/>
      </c>
      <c r="G208" s="18" t="str">
        <f>IF(ISNUMBER(SMALL(Order_Form!$D:$D,1+($D208))),(VLOOKUP(SMALL(Order_Form!$D:$D,1+($D208)),Order_Form!$C:$Q,5,FALSE)),"")</f>
        <v/>
      </c>
      <c r="H208" s="18" t="str">
        <f>IF(ISNUMBER(SMALL(Order_Form!$D:$D,1+($D208))),(VLOOKUP(SMALL(Order_Form!$D:$D,1+($D208)),Order_Form!$C:$Q,6,FALSE)),"")</f>
        <v/>
      </c>
      <c r="I208" s="15" t="str">
        <f>IF(ISNUMBER(SMALL(Order_Form!$D:$D,1+($D208))),(VLOOKUP(SMALL(Order_Form!$D:$D,1+($D208)),Order_Form!$C:$Q,7,FALSE)),"")</f>
        <v/>
      </c>
      <c r="J208" s="2"/>
      <c r="K208" s="2"/>
      <c r="L208" s="18" t="str">
        <f>IF(ISNUMBER(SMALL(Order_Form!$D:$D,1+($D208))),(VLOOKUP(SMALL(Order_Form!$D:$D,1+($D208)),Order_Form!$C:$Q,8,FALSE)),"")</f>
        <v/>
      </c>
      <c r="M208" s="18" t="str">
        <f>IF(ISNUMBER(SMALL(Order_Form!$D:$D,1+($D208))),(VLOOKUP(SMALL(Order_Form!$D:$D,1+($D208)),Order_Form!$C:$Q,9,FALSE)),"")</f>
        <v/>
      </c>
      <c r="N208" s="18" t="str">
        <f>IF(ISNUMBER(SMALL(Order_Form!$D:$D,1+($D208))),(VLOOKUP(SMALL(Order_Form!$D:$D,1+($D208)),Order_Form!$C:$Q,10,FALSE)),"")</f>
        <v/>
      </c>
      <c r="O208" s="18" t="str">
        <f>IF(ISNUMBER(SMALL(Order_Form!$D:$D,1+($D208))),(VLOOKUP(SMALL(Order_Form!$D:$D,1+($D208)),Order_Form!$C:$Q,11,FALSE)),"")</f>
        <v/>
      </c>
      <c r="P208" s="18" t="str">
        <f>IF(ISNUMBER(SMALL(Order_Form!$D:$D,1+($D208))),(VLOOKUP(SMALL(Order_Form!$D:$D,1+($D208)),Order_Form!$C:$Q,12,FALSE)),"")</f>
        <v/>
      </c>
      <c r="Q208" s="18" t="str">
        <f>IF(ISNUMBER(SMALL(Order_Form!$D:$D,1+($D208))),(VLOOKUP(SMALL(Order_Form!$D:$D,1+($D208)),Order_Form!$C:$Q,13,FALSE)),"")</f>
        <v/>
      </c>
      <c r="R208" s="18" t="str">
        <f>IF(ISNUMBER(SMALL(Order_Form!$D:$D,1+($D208))),(VLOOKUP(SMALL(Order_Form!$D:$D,1+($D208)),Order_Form!$C:$Q,14,FALSE)),"")</f>
        <v/>
      </c>
      <c r="S208" s="126" t="str">
        <f>IF(ISNUMBER(SMALL(Order_Form!$D:$D,1+($D208))),(VLOOKUP(SMALL(Order_Form!$D:$D,1+($D208)),Order_Form!$C:$Q,15,FALSE)),"")</f>
        <v/>
      </c>
      <c r="U208" s="2">
        <f t="shared" si="20"/>
        <v>0</v>
      </c>
      <c r="V208" s="2">
        <f t="shared" si="21"/>
        <v>0</v>
      </c>
      <c r="W208" s="2" t="str">
        <f t="shared" si="22"/>
        <v/>
      </c>
      <c r="X208" s="2">
        <f t="shared" si="23"/>
        <v>0</v>
      </c>
    </row>
    <row r="209" spans="2:24" ht="22.9" customHeight="1" x14ac:dyDescent="0.25">
      <c r="B209" s="2">
        <f t="shared" si="19"/>
        <v>0</v>
      </c>
      <c r="C209" s="2" t="str">
        <f t="shared" si="24"/>
        <v/>
      </c>
      <c r="D209" s="2">
        <v>188</v>
      </c>
      <c r="E209" s="2" t="str">
        <f>IF(ISNUMBER(SMALL(Order_Form!$D:$D,1+($D209))),(VLOOKUP(SMALL(Order_Form!$D:$D,1+($D209)),Order_Form!$C:$Q,3,FALSE)),"")</f>
        <v/>
      </c>
      <c r="F209" s="18" t="str">
        <f>IF(ISNUMBER(SMALL(Order_Form!$D:$D,1+($D209))),(VLOOKUP(SMALL(Order_Form!$D:$D,1+($D209)),Order_Form!$C:$Q,4,FALSE)),"")</f>
        <v/>
      </c>
      <c r="G209" s="18" t="str">
        <f>IF(ISNUMBER(SMALL(Order_Form!$D:$D,1+($D209))),(VLOOKUP(SMALL(Order_Form!$D:$D,1+($D209)),Order_Form!$C:$Q,5,FALSE)),"")</f>
        <v/>
      </c>
      <c r="H209" s="18" t="str">
        <f>IF(ISNUMBER(SMALL(Order_Form!$D:$D,1+($D209))),(VLOOKUP(SMALL(Order_Form!$D:$D,1+($D209)),Order_Form!$C:$Q,6,FALSE)),"")</f>
        <v/>
      </c>
      <c r="I209" s="15" t="str">
        <f>IF(ISNUMBER(SMALL(Order_Form!$D:$D,1+($D209))),(VLOOKUP(SMALL(Order_Form!$D:$D,1+($D209)),Order_Form!$C:$Q,7,FALSE)),"")</f>
        <v/>
      </c>
      <c r="J209" s="2"/>
      <c r="K209" s="2"/>
      <c r="L209" s="18" t="str">
        <f>IF(ISNUMBER(SMALL(Order_Form!$D:$D,1+($D209))),(VLOOKUP(SMALL(Order_Form!$D:$D,1+($D209)),Order_Form!$C:$Q,8,FALSE)),"")</f>
        <v/>
      </c>
      <c r="M209" s="18" t="str">
        <f>IF(ISNUMBER(SMALL(Order_Form!$D:$D,1+($D209))),(VLOOKUP(SMALL(Order_Form!$D:$D,1+($D209)),Order_Form!$C:$Q,9,FALSE)),"")</f>
        <v/>
      </c>
      <c r="N209" s="18" t="str">
        <f>IF(ISNUMBER(SMALL(Order_Form!$D:$D,1+($D209))),(VLOOKUP(SMALL(Order_Form!$D:$D,1+($D209)),Order_Form!$C:$Q,10,FALSE)),"")</f>
        <v/>
      </c>
      <c r="O209" s="18" t="str">
        <f>IF(ISNUMBER(SMALL(Order_Form!$D:$D,1+($D209))),(VLOOKUP(SMALL(Order_Form!$D:$D,1+($D209)),Order_Form!$C:$Q,11,FALSE)),"")</f>
        <v/>
      </c>
      <c r="P209" s="18" t="str">
        <f>IF(ISNUMBER(SMALL(Order_Form!$D:$D,1+($D209))),(VLOOKUP(SMALL(Order_Form!$D:$D,1+($D209)),Order_Form!$C:$Q,12,FALSE)),"")</f>
        <v/>
      </c>
      <c r="Q209" s="18" t="str">
        <f>IF(ISNUMBER(SMALL(Order_Form!$D:$D,1+($D209))),(VLOOKUP(SMALL(Order_Form!$D:$D,1+($D209)),Order_Form!$C:$Q,13,FALSE)),"")</f>
        <v/>
      </c>
      <c r="R209" s="18" t="str">
        <f>IF(ISNUMBER(SMALL(Order_Form!$D:$D,1+($D209))),(VLOOKUP(SMALL(Order_Form!$D:$D,1+($D209)),Order_Form!$C:$Q,14,FALSE)),"")</f>
        <v/>
      </c>
      <c r="S209" s="126" t="str">
        <f>IF(ISNUMBER(SMALL(Order_Form!$D:$D,1+($D209))),(VLOOKUP(SMALL(Order_Form!$D:$D,1+($D209)),Order_Form!$C:$Q,15,FALSE)),"")</f>
        <v/>
      </c>
      <c r="U209" s="2">
        <f t="shared" si="20"/>
        <v>0</v>
      </c>
      <c r="V209" s="2">
        <f t="shared" si="21"/>
        <v>0</v>
      </c>
      <c r="W209" s="2" t="str">
        <f t="shared" si="22"/>
        <v/>
      </c>
      <c r="X209" s="2">
        <f t="shared" si="23"/>
        <v>0</v>
      </c>
    </row>
    <row r="210" spans="2:24" ht="22.9" customHeight="1" x14ac:dyDescent="0.25">
      <c r="B210" s="2">
        <f t="shared" si="19"/>
        <v>0</v>
      </c>
      <c r="C210" s="2" t="str">
        <f t="shared" si="24"/>
        <v/>
      </c>
      <c r="D210" s="2">
        <v>189</v>
      </c>
      <c r="E210" s="2" t="str">
        <f>IF(ISNUMBER(SMALL(Order_Form!$D:$D,1+($D210))),(VLOOKUP(SMALL(Order_Form!$D:$D,1+($D210)),Order_Form!$C:$Q,3,FALSE)),"")</f>
        <v/>
      </c>
      <c r="F210" s="18" t="str">
        <f>IF(ISNUMBER(SMALL(Order_Form!$D:$D,1+($D210))),(VLOOKUP(SMALL(Order_Form!$D:$D,1+($D210)),Order_Form!$C:$Q,4,FALSE)),"")</f>
        <v/>
      </c>
      <c r="G210" s="18" t="str">
        <f>IF(ISNUMBER(SMALL(Order_Form!$D:$D,1+($D210))),(VLOOKUP(SMALL(Order_Form!$D:$D,1+($D210)),Order_Form!$C:$Q,5,FALSE)),"")</f>
        <v/>
      </c>
      <c r="H210" s="18" t="str">
        <f>IF(ISNUMBER(SMALL(Order_Form!$D:$D,1+($D210))),(VLOOKUP(SMALL(Order_Form!$D:$D,1+($D210)),Order_Form!$C:$Q,6,FALSE)),"")</f>
        <v/>
      </c>
      <c r="I210" s="15" t="str">
        <f>IF(ISNUMBER(SMALL(Order_Form!$D:$D,1+($D210))),(VLOOKUP(SMALL(Order_Form!$D:$D,1+($D210)),Order_Form!$C:$Q,7,FALSE)),"")</f>
        <v/>
      </c>
      <c r="J210" s="2"/>
      <c r="K210" s="2"/>
      <c r="L210" s="18" t="str">
        <f>IF(ISNUMBER(SMALL(Order_Form!$D:$D,1+($D210))),(VLOOKUP(SMALL(Order_Form!$D:$D,1+($D210)),Order_Form!$C:$Q,8,FALSE)),"")</f>
        <v/>
      </c>
      <c r="M210" s="18" t="str">
        <f>IF(ISNUMBER(SMALL(Order_Form!$D:$D,1+($D210))),(VLOOKUP(SMALL(Order_Form!$D:$D,1+($D210)),Order_Form!$C:$Q,9,FALSE)),"")</f>
        <v/>
      </c>
      <c r="N210" s="18" t="str">
        <f>IF(ISNUMBER(SMALL(Order_Form!$D:$D,1+($D210))),(VLOOKUP(SMALL(Order_Form!$D:$D,1+($D210)),Order_Form!$C:$Q,10,FALSE)),"")</f>
        <v/>
      </c>
      <c r="O210" s="18" t="str">
        <f>IF(ISNUMBER(SMALL(Order_Form!$D:$D,1+($D210))),(VLOOKUP(SMALL(Order_Form!$D:$D,1+($D210)),Order_Form!$C:$Q,11,FALSE)),"")</f>
        <v/>
      </c>
      <c r="P210" s="18" t="str">
        <f>IF(ISNUMBER(SMALL(Order_Form!$D:$D,1+($D210))),(VLOOKUP(SMALL(Order_Form!$D:$D,1+($D210)),Order_Form!$C:$Q,12,FALSE)),"")</f>
        <v/>
      </c>
      <c r="Q210" s="18" t="str">
        <f>IF(ISNUMBER(SMALL(Order_Form!$D:$D,1+($D210))),(VLOOKUP(SMALL(Order_Form!$D:$D,1+($D210)),Order_Form!$C:$Q,13,FALSE)),"")</f>
        <v/>
      </c>
      <c r="R210" s="18" t="str">
        <f>IF(ISNUMBER(SMALL(Order_Form!$D:$D,1+($D210))),(VLOOKUP(SMALL(Order_Form!$D:$D,1+($D210)),Order_Form!$C:$Q,14,FALSE)),"")</f>
        <v/>
      </c>
      <c r="S210" s="126" t="str">
        <f>IF(ISNUMBER(SMALL(Order_Form!$D:$D,1+($D210))),(VLOOKUP(SMALL(Order_Form!$D:$D,1+($D210)),Order_Form!$C:$Q,15,FALSE)),"")</f>
        <v/>
      </c>
      <c r="U210" s="2">
        <f t="shared" si="20"/>
        <v>0</v>
      </c>
      <c r="V210" s="2">
        <f t="shared" si="21"/>
        <v>0</v>
      </c>
      <c r="W210" s="2" t="str">
        <f t="shared" si="22"/>
        <v/>
      </c>
      <c r="X210" s="2">
        <f t="shared" si="23"/>
        <v>0</v>
      </c>
    </row>
    <row r="211" spans="2:24" ht="22.9" customHeight="1" x14ac:dyDescent="0.25">
      <c r="B211" s="2">
        <f t="shared" si="19"/>
        <v>0</v>
      </c>
      <c r="C211" s="2" t="str">
        <f t="shared" si="24"/>
        <v/>
      </c>
      <c r="D211" s="2">
        <v>190</v>
      </c>
      <c r="E211" s="2" t="str">
        <f>IF(ISNUMBER(SMALL(Order_Form!$D:$D,1+($D211))),(VLOOKUP(SMALL(Order_Form!$D:$D,1+($D211)),Order_Form!$C:$Q,3,FALSE)),"")</f>
        <v/>
      </c>
      <c r="F211" s="18" t="str">
        <f>IF(ISNUMBER(SMALL(Order_Form!$D:$D,1+($D211))),(VLOOKUP(SMALL(Order_Form!$D:$D,1+($D211)),Order_Form!$C:$Q,4,FALSE)),"")</f>
        <v/>
      </c>
      <c r="G211" s="18" t="str">
        <f>IF(ISNUMBER(SMALL(Order_Form!$D:$D,1+($D211))),(VLOOKUP(SMALL(Order_Form!$D:$D,1+($D211)),Order_Form!$C:$Q,5,FALSE)),"")</f>
        <v/>
      </c>
      <c r="H211" s="18" t="str">
        <f>IF(ISNUMBER(SMALL(Order_Form!$D:$D,1+($D211))),(VLOOKUP(SMALL(Order_Form!$D:$D,1+($D211)),Order_Form!$C:$Q,6,FALSE)),"")</f>
        <v/>
      </c>
      <c r="I211" s="15" t="str">
        <f>IF(ISNUMBER(SMALL(Order_Form!$D:$D,1+($D211))),(VLOOKUP(SMALL(Order_Form!$D:$D,1+($D211)),Order_Form!$C:$Q,7,FALSE)),"")</f>
        <v/>
      </c>
      <c r="J211" s="2"/>
      <c r="K211" s="2"/>
      <c r="L211" s="18" t="str">
        <f>IF(ISNUMBER(SMALL(Order_Form!$D:$D,1+($D211))),(VLOOKUP(SMALL(Order_Form!$D:$D,1+($D211)),Order_Form!$C:$Q,8,FALSE)),"")</f>
        <v/>
      </c>
      <c r="M211" s="18" t="str">
        <f>IF(ISNUMBER(SMALL(Order_Form!$D:$D,1+($D211))),(VLOOKUP(SMALL(Order_Form!$D:$D,1+($D211)),Order_Form!$C:$Q,9,FALSE)),"")</f>
        <v/>
      </c>
      <c r="N211" s="18" t="str">
        <f>IF(ISNUMBER(SMALL(Order_Form!$D:$D,1+($D211))),(VLOOKUP(SMALL(Order_Form!$D:$D,1+($D211)),Order_Form!$C:$Q,10,FALSE)),"")</f>
        <v/>
      </c>
      <c r="O211" s="18" t="str">
        <f>IF(ISNUMBER(SMALL(Order_Form!$D:$D,1+($D211))),(VLOOKUP(SMALL(Order_Form!$D:$D,1+($D211)),Order_Form!$C:$Q,11,FALSE)),"")</f>
        <v/>
      </c>
      <c r="P211" s="18" t="str">
        <f>IF(ISNUMBER(SMALL(Order_Form!$D:$D,1+($D211))),(VLOOKUP(SMALL(Order_Form!$D:$D,1+($D211)),Order_Form!$C:$Q,12,FALSE)),"")</f>
        <v/>
      </c>
      <c r="Q211" s="18" t="str">
        <f>IF(ISNUMBER(SMALL(Order_Form!$D:$D,1+($D211))),(VLOOKUP(SMALL(Order_Form!$D:$D,1+($D211)),Order_Form!$C:$Q,13,FALSE)),"")</f>
        <v/>
      </c>
      <c r="R211" s="18" t="str">
        <f>IF(ISNUMBER(SMALL(Order_Form!$D:$D,1+($D211))),(VLOOKUP(SMALL(Order_Form!$D:$D,1+($D211)),Order_Form!$C:$Q,14,FALSE)),"")</f>
        <v/>
      </c>
      <c r="S211" s="126" t="str">
        <f>IF(ISNUMBER(SMALL(Order_Form!$D:$D,1+($D211))),(VLOOKUP(SMALL(Order_Form!$D:$D,1+($D211)),Order_Form!$C:$Q,15,FALSE)),"")</f>
        <v/>
      </c>
      <c r="U211" s="2">
        <f t="shared" si="20"/>
        <v>0</v>
      </c>
      <c r="V211" s="2">
        <f t="shared" si="21"/>
        <v>0</v>
      </c>
      <c r="W211" s="2" t="str">
        <f t="shared" si="22"/>
        <v/>
      </c>
      <c r="X211" s="2">
        <f t="shared" si="23"/>
        <v>0</v>
      </c>
    </row>
    <row r="212" spans="2:24" ht="22.9" customHeight="1" x14ac:dyDescent="0.25">
      <c r="B212" s="2">
        <f t="shared" ref="B212:B275" si="25">IF(AND(H212&gt;0,ISNONTEXT(H212)),1,0)</f>
        <v>0</v>
      </c>
      <c r="C212" s="2" t="str">
        <f t="shared" si="24"/>
        <v/>
      </c>
      <c r="D212" s="2">
        <v>191</v>
      </c>
      <c r="E212" s="2" t="str">
        <f>IF(ISNUMBER(SMALL(Order_Form!$D:$D,1+($D212))),(VLOOKUP(SMALL(Order_Form!$D:$D,1+($D212)),Order_Form!$C:$Q,3,FALSE)),"")</f>
        <v/>
      </c>
      <c r="F212" s="18" t="str">
        <f>IF(ISNUMBER(SMALL(Order_Form!$D:$D,1+($D212))),(VLOOKUP(SMALL(Order_Form!$D:$D,1+($D212)),Order_Form!$C:$Q,4,FALSE)),"")</f>
        <v/>
      </c>
      <c r="G212" s="18" t="str">
        <f>IF(ISNUMBER(SMALL(Order_Form!$D:$D,1+($D212))),(VLOOKUP(SMALL(Order_Form!$D:$D,1+($D212)),Order_Form!$C:$Q,5,FALSE)),"")</f>
        <v/>
      </c>
      <c r="H212" s="18" t="str">
        <f>IF(ISNUMBER(SMALL(Order_Form!$D:$D,1+($D212))),(VLOOKUP(SMALL(Order_Form!$D:$D,1+($D212)),Order_Form!$C:$Q,6,FALSE)),"")</f>
        <v/>
      </c>
      <c r="I212" s="15" t="str">
        <f>IF(ISNUMBER(SMALL(Order_Form!$D:$D,1+($D212))),(VLOOKUP(SMALL(Order_Form!$D:$D,1+($D212)),Order_Form!$C:$Q,7,FALSE)),"")</f>
        <v/>
      </c>
      <c r="J212" s="2"/>
      <c r="K212" s="2"/>
      <c r="L212" s="18" t="str">
        <f>IF(ISNUMBER(SMALL(Order_Form!$D:$D,1+($D212))),(VLOOKUP(SMALL(Order_Form!$D:$D,1+($D212)),Order_Form!$C:$Q,8,FALSE)),"")</f>
        <v/>
      </c>
      <c r="M212" s="18" t="str">
        <f>IF(ISNUMBER(SMALL(Order_Form!$D:$D,1+($D212))),(VLOOKUP(SMALL(Order_Form!$D:$D,1+($D212)),Order_Form!$C:$Q,9,FALSE)),"")</f>
        <v/>
      </c>
      <c r="N212" s="18" t="str">
        <f>IF(ISNUMBER(SMALL(Order_Form!$D:$D,1+($D212))),(VLOOKUP(SMALL(Order_Form!$D:$D,1+($D212)),Order_Form!$C:$Q,10,FALSE)),"")</f>
        <v/>
      </c>
      <c r="O212" s="18" t="str">
        <f>IF(ISNUMBER(SMALL(Order_Form!$D:$D,1+($D212))),(VLOOKUP(SMALL(Order_Form!$D:$D,1+($D212)),Order_Form!$C:$Q,11,FALSE)),"")</f>
        <v/>
      </c>
      <c r="P212" s="18" t="str">
        <f>IF(ISNUMBER(SMALL(Order_Form!$D:$D,1+($D212))),(VLOOKUP(SMALL(Order_Form!$D:$D,1+($D212)),Order_Form!$C:$Q,12,FALSE)),"")</f>
        <v/>
      </c>
      <c r="Q212" s="18" t="str">
        <f>IF(ISNUMBER(SMALL(Order_Form!$D:$D,1+($D212))),(VLOOKUP(SMALL(Order_Form!$D:$D,1+($D212)),Order_Form!$C:$Q,13,FALSE)),"")</f>
        <v/>
      </c>
      <c r="R212" s="18" t="str">
        <f>IF(ISNUMBER(SMALL(Order_Form!$D:$D,1+($D212))),(VLOOKUP(SMALL(Order_Form!$D:$D,1+($D212)),Order_Form!$C:$Q,14,FALSE)),"")</f>
        <v/>
      </c>
      <c r="S212" s="126" t="str">
        <f>IF(ISNUMBER(SMALL(Order_Form!$D:$D,1+($D212))),(VLOOKUP(SMALL(Order_Form!$D:$D,1+($D212)),Order_Form!$C:$Q,15,FALSE)),"")</f>
        <v/>
      </c>
      <c r="U212" s="2">
        <f t="shared" si="20"/>
        <v>0</v>
      </c>
      <c r="V212" s="2">
        <f t="shared" si="21"/>
        <v>0</v>
      </c>
      <c r="W212" s="2" t="str">
        <f t="shared" si="22"/>
        <v/>
      </c>
      <c r="X212" s="2">
        <f t="shared" si="23"/>
        <v>0</v>
      </c>
    </row>
    <row r="213" spans="2:24" ht="22.9" customHeight="1" x14ac:dyDescent="0.25">
      <c r="B213" s="2">
        <f t="shared" si="25"/>
        <v>0</v>
      </c>
      <c r="C213" s="2" t="str">
        <f t="shared" si="24"/>
        <v/>
      </c>
      <c r="D213" s="2">
        <v>192</v>
      </c>
      <c r="E213" s="2" t="str">
        <f>IF(ISNUMBER(SMALL(Order_Form!$D:$D,1+($D213))),(VLOOKUP(SMALL(Order_Form!$D:$D,1+($D213)),Order_Form!$C:$Q,3,FALSE)),"")</f>
        <v/>
      </c>
      <c r="F213" s="18" t="str">
        <f>IF(ISNUMBER(SMALL(Order_Form!$D:$D,1+($D213))),(VLOOKUP(SMALL(Order_Form!$D:$D,1+($D213)),Order_Form!$C:$Q,4,FALSE)),"")</f>
        <v/>
      </c>
      <c r="G213" s="18" t="str">
        <f>IF(ISNUMBER(SMALL(Order_Form!$D:$D,1+($D213))),(VLOOKUP(SMALL(Order_Form!$D:$D,1+($D213)),Order_Form!$C:$Q,5,FALSE)),"")</f>
        <v/>
      </c>
      <c r="H213" s="18" t="str">
        <f>IF(ISNUMBER(SMALL(Order_Form!$D:$D,1+($D213))),(VLOOKUP(SMALL(Order_Form!$D:$D,1+($D213)),Order_Form!$C:$Q,6,FALSE)),"")</f>
        <v/>
      </c>
      <c r="I213" s="15" t="str">
        <f>IF(ISNUMBER(SMALL(Order_Form!$D:$D,1+($D213))),(VLOOKUP(SMALL(Order_Form!$D:$D,1+($D213)),Order_Form!$C:$Q,7,FALSE)),"")</f>
        <v/>
      </c>
      <c r="J213" s="2"/>
      <c r="K213" s="2"/>
      <c r="L213" s="18" t="str">
        <f>IF(ISNUMBER(SMALL(Order_Form!$D:$D,1+($D213))),(VLOOKUP(SMALL(Order_Form!$D:$D,1+($D213)),Order_Form!$C:$Q,8,FALSE)),"")</f>
        <v/>
      </c>
      <c r="M213" s="18" t="str">
        <f>IF(ISNUMBER(SMALL(Order_Form!$D:$D,1+($D213))),(VLOOKUP(SMALL(Order_Form!$D:$D,1+($D213)),Order_Form!$C:$Q,9,FALSE)),"")</f>
        <v/>
      </c>
      <c r="N213" s="18" t="str">
        <f>IF(ISNUMBER(SMALL(Order_Form!$D:$D,1+($D213))),(VLOOKUP(SMALL(Order_Form!$D:$D,1+($D213)),Order_Form!$C:$Q,10,FALSE)),"")</f>
        <v/>
      </c>
      <c r="O213" s="18" t="str">
        <f>IF(ISNUMBER(SMALL(Order_Form!$D:$D,1+($D213))),(VLOOKUP(SMALL(Order_Form!$D:$D,1+($D213)),Order_Form!$C:$Q,11,FALSE)),"")</f>
        <v/>
      </c>
      <c r="P213" s="18" t="str">
        <f>IF(ISNUMBER(SMALL(Order_Form!$D:$D,1+($D213))),(VLOOKUP(SMALL(Order_Form!$D:$D,1+($D213)),Order_Form!$C:$Q,12,FALSE)),"")</f>
        <v/>
      </c>
      <c r="Q213" s="18" t="str">
        <f>IF(ISNUMBER(SMALL(Order_Form!$D:$D,1+($D213))),(VLOOKUP(SMALL(Order_Form!$D:$D,1+($D213)),Order_Form!$C:$Q,13,FALSE)),"")</f>
        <v/>
      </c>
      <c r="R213" s="18" t="str">
        <f>IF(ISNUMBER(SMALL(Order_Form!$D:$D,1+($D213))),(VLOOKUP(SMALL(Order_Form!$D:$D,1+($D213)),Order_Form!$C:$Q,14,FALSE)),"")</f>
        <v/>
      </c>
      <c r="S213" s="126" t="str">
        <f>IF(ISNUMBER(SMALL(Order_Form!$D:$D,1+($D213))),(VLOOKUP(SMALL(Order_Form!$D:$D,1+($D213)),Order_Form!$C:$Q,15,FALSE)),"")</f>
        <v/>
      </c>
      <c r="U213" s="2">
        <f t="shared" ref="U213:U276" si="26">IF(OR(E213=1,V213=1),1,0)</f>
        <v>0</v>
      </c>
      <c r="V213" s="2">
        <f t="shared" ref="V213:V276" si="27">IF(OR(B213=1,E213=2),1,0)</f>
        <v>0</v>
      </c>
      <c r="W213" s="2" t="str">
        <f t="shared" ref="W213:W276" si="28">IF(ISNUMBER(H213),H213,"")</f>
        <v/>
      </c>
      <c r="X213" s="2">
        <f t="shared" ref="X213:X276" si="29">IF(OR(AND(L213&gt;0,ISNONTEXT(L213)),L213="Assorted"),1,0)</f>
        <v>0</v>
      </c>
    </row>
    <row r="214" spans="2:24" ht="22.9" customHeight="1" x14ac:dyDescent="0.25">
      <c r="B214" s="2">
        <f t="shared" si="25"/>
        <v>0</v>
      </c>
      <c r="C214" s="2" t="str">
        <f t="shared" si="24"/>
        <v/>
      </c>
      <c r="D214" s="2">
        <v>193</v>
      </c>
      <c r="E214" s="2" t="str">
        <f>IF(ISNUMBER(SMALL(Order_Form!$D:$D,1+($D214))),(VLOOKUP(SMALL(Order_Form!$D:$D,1+($D214)),Order_Form!$C:$Q,3,FALSE)),"")</f>
        <v/>
      </c>
      <c r="F214" s="18" t="str">
        <f>IF(ISNUMBER(SMALL(Order_Form!$D:$D,1+($D214))),(VLOOKUP(SMALL(Order_Form!$D:$D,1+($D214)),Order_Form!$C:$Q,4,FALSE)),"")</f>
        <v/>
      </c>
      <c r="G214" s="18" t="str">
        <f>IF(ISNUMBER(SMALL(Order_Form!$D:$D,1+($D214))),(VLOOKUP(SMALL(Order_Form!$D:$D,1+($D214)),Order_Form!$C:$Q,5,FALSE)),"")</f>
        <v/>
      </c>
      <c r="H214" s="18" t="str">
        <f>IF(ISNUMBER(SMALL(Order_Form!$D:$D,1+($D214))),(VLOOKUP(SMALL(Order_Form!$D:$D,1+($D214)),Order_Form!$C:$Q,6,FALSE)),"")</f>
        <v/>
      </c>
      <c r="I214" s="15" t="str">
        <f>IF(ISNUMBER(SMALL(Order_Form!$D:$D,1+($D214))),(VLOOKUP(SMALL(Order_Form!$D:$D,1+($D214)),Order_Form!$C:$Q,7,FALSE)),"")</f>
        <v/>
      </c>
      <c r="J214" s="2"/>
      <c r="K214" s="2"/>
      <c r="L214" s="18" t="str">
        <f>IF(ISNUMBER(SMALL(Order_Form!$D:$D,1+($D214))),(VLOOKUP(SMALL(Order_Form!$D:$D,1+($D214)),Order_Form!$C:$Q,8,FALSE)),"")</f>
        <v/>
      </c>
      <c r="M214" s="18" t="str">
        <f>IF(ISNUMBER(SMALL(Order_Form!$D:$D,1+($D214))),(VLOOKUP(SMALL(Order_Form!$D:$D,1+($D214)),Order_Form!$C:$Q,9,FALSE)),"")</f>
        <v/>
      </c>
      <c r="N214" s="18" t="str">
        <f>IF(ISNUMBER(SMALL(Order_Form!$D:$D,1+($D214))),(VLOOKUP(SMALL(Order_Form!$D:$D,1+($D214)),Order_Form!$C:$Q,10,FALSE)),"")</f>
        <v/>
      </c>
      <c r="O214" s="18" t="str">
        <f>IF(ISNUMBER(SMALL(Order_Form!$D:$D,1+($D214))),(VLOOKUP(SMALL(Order_Form!$D:$D,1+($D214)),Order_Form!$C:$Q,11,FALSE)),"")</f>
        <v/>
      </c>
      <c r="P214" s="18" t="str">
        <f>IF(ISNUMBER(SMALL(Order_Form!$D:$D,1+($D214))),(VLOOKUP(SMALL(Order_Form!$D:$D,1+($D214)),Order_Form!$C:$Q,12,FALSE)),"")</f>
        <v/>
      </c>
      <c r="Q214" s="18" t="str">
        <f>IF(ISNUMBER(SMALL(Order_Form!$D:$D,1+($D214))),(VLOOKUP(SMALL(Order_Form!$D:$D,1+($D214)),Order_Form!$C:$Q,13,FALSE)),"")</f>
        <v/>
      </c>
      <c r="R214" s="18" t="str">
        <f>IF(ISNUMBER(SMALL(Order_Form!$D:$D,1+($D214))),(VLOOKUP(SMALL(Order_Form!$D:$D,1+($D214)),Order_Form!$C:$Q,14,FALSE)),"")</f>
        <v/>
      </c>
      <c r="S214" s="126" t="str">
        <f>IF(ISNUMBER(SMALL(Order_Form!$D:$D,1+($D214))),(VLOOKUP(SMALL(Order_Form!$D:$D,1+($D214)),Order_Form!$C:$Q,15,FALSE)),"")</f>
        <v/>
      </c>
      <c r="U214" s="2">
        <f t="shared" si="26"/>
        <v>0</v>
      </c>
      <c r="V214" s="2">
        <f t="shared" si="27"/>
        <v>0</v>
      </c>
      <c r="W214" s="2" t="str">
        <f t="shared" si="28"/>
        <v/>
      </c>
      <c r="X214" s="2">
        <f t="shared" si="29"/>
        <v>0</v>
      </c>
    </row>
    <row r="215" spans="2:24" ht="22.9" customHeight="1" x14ac:dyDescent="0.25">
      <c r="B215" s="2">
        <f t="shared" si="25"/>
        <v>0</v>
      </c>
      <c r="C215" s="2" t="str">
        <f t="shared" si="24"/>
        <v/>
      </c>
      <c r="D215" s="2">
        <v>194</v>
      </c>
      <c r="E215" s="2" t="str">
        <f>IF(ISNUMBER(SMALL(Order_Form!$D:$D,1+($D215))),(VLOOKUP(SMALL(Order_Form!$D:$D,1+($D215)),Order_Form!$C:$Q,3,FALSE)),"")</f>
        <v/>
      </c>
      <c r="F215" s="18" t="str">
        <f>IF(ISNUMBER(SMALL(Order_Form!$D:$D,1+($D215))),(VLOOKUP(SMALL(Order_Form!$D:$D,1+($D215)),Order_Form!$C:$Q,4,FALSE)),"")</f>
        <v/>
      </c>
      <c r="G215" s="18" t="str">
        <f>IF(ISNUMBER(SMALL(Order_Form!$D:$D,1+($D215))),(VLOOKUP(SMALL(Order_Form!$D:$D,1+($D215)),Order_Form!$C:$Q,5,FALSE)),"")</f>
        <v/>
      </c>
      <c r="H215" s="18" t="str">
        <f>IF(ISNUMBER(SMALL(Order_Form!$D:$D,1+($D215))),(VLOOKUP(SMALL(Order_Form!$D:$D,1+($D215)),Order_Form!$C:$Q,6,FALSE)),"")</f>
        <v/>
      </c>
      <c r="I215" s="15" t="str">
        <f>IF(ISNUMBER(SMALL(Order_Form!$D:$D,1+($D215))),(VLOOKUP(SMALL(Order_Form!$D:$D,1+($D215)),Order_Form!$C:$Q,7,FALSE)),"")</f>
        <v/>
      </c>
      <c r="J215" s="2"/>
      <c r="K215" s="2"/>
      <c r="L215" s="18" t="str">
        <f>IF(ISNUMBER(SMALL(Order_Form!$D:$D,1+($D215))),(VLOOKUP(SMALL(Order_Form!$D:$D,1+($D215)),Order_Form!$C:$Q,8,FALSE)),"")</f>
        <v/>
      </c>
      <c r="M215" s="18" t="str">
        <f>IF(ISNUMBER(SMALL(Order_Form!$D:$D,1+($D215))),(VLOOKUP(SMALL(Order_Form!$D:$D,1+($D215)),Order_Form!$C:$Q,9,FALSE)),"")</f>
        <v/>
      </c>
      <c r="N215" s="18" t="str">
        <f>IF(ISNUMBER(SMALL(Order_Form!$D:$D,1+($D215))),(VLOOKUP(SMALL(Order_Form!$D:$D,1+($D215)),Order_Form!$C:$Q,10,FALSE)),"")</f>
        <v/>
      </c>
      <c r="O215" s="18" t="str">
        <f>IF(ISNUMBER(SMALL(Order_Form!$D:$D,1+($D215))),(VLOOKUP(SMALL(Order_Form!$D:$D,1+($D215)),Order_Form!$C:$Q,11,FALSE)),"")</f>
        <v/>
      </c>
      <c r="P215" s="18" t="str">
        <f>IF(ISNUMBER(SMALL(Order_Form!$D:$D,1+($D215))),(VLOOKUP(SMALL(Order_Form!$D:$D,1+($D215)),Order_Form!$C:$Q,12,FALSE)),"")</f>
        <v/>
      </c>
      <c r="Q215" s="18" t="str">
        <f>IF(ISNUMBER(SMALL(Order_Form!$D:$D,1+($D215))),(VLOOKUP(SMALL(Order_Form!$D:$D,1+($D215)),Order_Form!$C:$Q,13,FALSE)),"")</f>
        <v/>
      </c>
      <c r="R215" s="18" t="str">
        <f>IF(ISNUMBER(SMALL(Order_Form!$D:$D,1+($D215))),(VLOOKUP(SMALL(Order_Form!$D:$D,1+($D215)),Order_Form!$C:$Q,14,FALSE)),"")</f>
        <v/>
      </c>
      <c r="S215" s="126" t="str">
        <f>IF(ISNUMBER(SMALL(Order_Form!$D:$D,1+($D215))),(VLOOKUP(SMALL(Order_Form!$D:$D,1+($D215)),Order_Form!$C:$Q,15,FALSE)),"")</f>
        <v/>
      </c>
      <c r="U215" s="2">
        <f t="shared" si="26"/>
        <v>0</v>
      </c>
      <c r="V215" s="2">
        <f t="shared" si="27"/>
        <v>0</v>
      </c>
      <c r="W215" s="2" t="str">
        <f t="shared" si="28"/>
        <v/>
      </c>
      <c r="X215" s="2">
        <f t="shared" si="29"/>
        <v>0</v>
      </c>
    </row>
    <row r="216" spans="2:24" ht="22.9" customHeight="1" x14ac:dyDescent="0.25">
      <c r="B216" s="2">
        <f t="shared" si="25"/>
        <v>0</v>
      </c>
      <c r="C216" s="2" t="str">
        <f t="shared" si="24"/>
        <v/>
      </c>
      <c r="D216" s="2">
        <v>195</v>
      </c>
      <c r="E216" s="2" t="str">
        <f>IF(ISNUMBER(SMALL(Order_Form!$D:$D,1+($D216))),(VLOOKUP(SMALL(Order_Form!$D:$D,1+($D216)),Order_Form!$C:$Q,3,FALSE)),"")</f>
        <v/>
      </c>
      <c r="F216" s="18" t="str">
        <f>IF(ISNUMBER(SMALL(Order_Form!$D:$D,1+($D216))),(VLOOKUP(SMALL(Order_Form!$D:$D,1+($D216)),Order_Form!$C:$Q,4,FALSE)),"")</f>
        <v/>
      </c>
      <c r="G216" s="18" t="str">
        <f>IF(ISNUMBER(SMALL(Order_Form!$D:$D,1+($D216))),(VLOOKUP(SMALL(Order_Form!$D:$D,1+($D216)),Order_Form!$C:$Q,5,FALSE)),"")</f>
        <v/>
      </c>
      <c r="H216" s="18" t="str">
        <f>IF(ISNUMBER(SMALL(Order_Form!$D:$D,1+($D216))),(VLOOKUP(SMALL(Order_Form!$D:$D,1+($D216)),Order_Form!$C:$Q,6,FALSE)),"")</f>
        <v/>
      </c>
      <c r="I216" s="15" t="str">
        <f>IF(ISNUMBER(SMALL(Order_Form!$D:$D,1+($D216))),(VLOOKUP(SMALL(Order_Form!$D:$D,1+($D216)),Order_Form!$C:$Q,7,FALSE)),"")</f>
        <v/>
      </c>
      <c r="J216" s="2"/>
      <c r="K216" s="2"/>
      <c r="L216" s="18" t="str">
        <f>IF(ISNUMBER(SMALL(Order_Form!$D:$D,1+($D216))),(VLOOKUP(SMALL(Order_Form!$D:$D,1+($D216)),Order_Form!$C:$Q,8,FALSE)),"")</f>
        <v/>
      </c>
      <c r="M216" s="18" t="str">
        <f>IF(ISNUMBER(SMALL(Order_Form!$D:$D,1+($D216))),(VLOOKUP(SMALL(Order_Form!$D:$D,1+($D216)),Order_Form!$C:$Q,9,FALSE)),"")</f>
        <v/>
      </c>
      <c r="N216" s="18" t="str">
        <f>IF(ISNUMBER(SMALL(Order_Form!$D:$D,1+($D216))),(VLOOKUP(SMALL(Order_Form!$D:$D,1+($D216)),Order_Form!$C:$Q,10,FALSE)),"")</f>
        <v/>
      </c>
      <c r="O216" s="18" t="str">
        <f>IF(ISNUMBER(SMALL(Order_Form!$D:$D,1+($D216))),(VLOOKUP(SMALL(Order_Form!$D:$D,1+($D216)),Order_Form!$C:$Q,11,FALSE)),"")</f>
        <v/>
      </c>
      <c r="P216" s="18" t="str">
        <f>IF(ISNUMBER(SMALL(Order_Form!$D:$D,1+($D216))),(VLOOKUP(SMALL(Order_Form!$D:$D,1+($D216)),Order_Form!$C:$Q,12,FALSE)),"")</f>
        <v/>
      </c>
      <c r="Q216" s="18" t="str">
        <f>IF(ISNUMBER(SMALL(Order_Form!$D:$D,1+($D216))),(VLOOKUP(SMALL(Order_Form!$D:$D,1+($D216)),Order_Form!$C:$Q,13,FALSE)),"")</f>
        <v/>
      </c>
      <c r="R216" s="18" t="str">
        <f>IF(ISNUMBER(SMALL(Order_Form!$D:$D,1+($D216))),(VLOOKUP(SMALL(Order_Form!$D:$D,1+($D216)),Order_Form!$C:$Q,14,FALSE)),"")</f>
        <v/>
      </c>
      <c r="S216" s="126" t="str">
        <f>IF(ISNUMBER(SMALL(Order_Form!$D:$D,1+($D216))),(VLOOKUP(SMALL(Order_Form!$D:$D,1+($D216)),Order_Form!$C:$Q,15,FALSE)),"")</f>
        <v/>
      </c>
      <c r="U216" s="2">
        <f t="shared" si="26"/>
        <v>0</v>
      </c>
      <c r="V216" s="2">
        <f t="shared" si="27"/>
        <v>0</v>
      </c>
      <c r="W216" s="2" t="str">
        <f t="shared" si="28"/>
        <v/>
      </c>
      <c r="X216" s="2">
        <f t="shared" si="29"/>
        <v>0</v>
      </c>
    </row>
    <row r="217" spans="2:24" ht="22.9" customHeight="1" x14ac:dyDescent="0.25">
      <c r="B217" s="2">
        <f t="shared" si="25"/>
        <v>0</v>
      </c>
      <c r="C217" s="2" t="str">
        <f t="shared" si="24"/>
        <v/>
      </c>
      <c r="D217" s="2">
        <v>196</v>
      </c>
      <c r="E217" s="2" t="str">
        <f>IF(ISNUMBER(SMALL(Order_Form!$D:$D,1+($D217))),(VLOOKUP(SMALL(Order_Form!$D:$D,1+($D217)),Order_Form!$C:$Q,3,FALSE)),"")</f>
        <v/>
      </c>
      <c r="F217" s="18" t="str">
        <f>IF(ISNUMBER(SMALL(Order_Form!$D:$D,1+($D217))),(VLOOKUP(SMALL(Order_Form!$D:$D,1+($D217)),Order_Form!$C:$Q,4,FALSE)),"")</f>
        <v/>
      </c>
      <c r="G217" s="18" t="str">
        <f>IF(ISNUMBER(SMALL(Order_Form!$D:$D,1+($D217))),(VLOOKUP(SMALL(Order_Form!$D:$D,1+($D217)),Order_Form!$C:$Q,5,FALSE)),"")</f>
        <v/>
      </c>
      <c r="H217" s="18" t="str">
        <f>IF(ISNUMBER(SMALL(Order_Form!$D:$D,1+($D217))),(VLOOKUP(SMALL(Order_Form!$D:$D,1+($D217)),Order_Form!$C:$Q,6,FALSE)),"")</f>
        <v/>
      </c>
      <c r="I217" s="15" t="str">
        <f>IF(ISNUMBER(SMALL(Order_Form!$D:$D,1+($D217))),(VLOOKUP(SMALL(Order_Form!$D:$D,1+($D217)),Order_Form!$C:$Q,7,FALSE)),"")</f>
        <v/>
      </c>
      <c r="J217" s="2"/>
      <c r="K217" s="2"/>
      <c r="L217" s="18" t="str">
        <f>IF(ISNUMBER(SMALL(Order_Form!$D:$D,1+($D217))),(VLOOKUP(SMALL(Order_Form!$D:$D,1+($D217)),Order_Form!$C:$Q,8,FALSE)),"")</f>
        <v/>
      </c>
      <c r="M217" s="18" t="str">
        <f>IF(ISNUMBER(SMALL(Order_Form!$D:$D,1+($D217))),(VLOOKUP(SMALL(Order_Form!$D:$D,1+($D217)),Order_Form!$C:$Q,9,FALSE)),"")</f>
        <v/>
      </c>
      <c r="N217" s="18" t="str">
        <f>IF(ISNUMBER(SMALL(Order_Form!$D:$D,1+($D217))),(VLOOKUP(SMALL(Order_Form!$D:$D,1+($D217)),Order_Form!$C:$Q,10,FALSE)),"")</f>
        <v/>
      </c>
      <c r="O217" s="18" t="str">
        <f>IF(ISNUMBER(SMALL(Order_Form!$D:$D,1+($D217))),(VLOOKUP(SMALL(Order_Form!$D:$D,1+($D217)),Order_Form!$C:$Q,11,FALSE)),"")</f>
        <v/>
      </c>
      <c r="P217" s="18" t="str">
        <f>IF(ISNUMBER(SMALL(Order_Form!$D:$D,1+($D217))),(VLOOKUP(SMALL(Order_Form!$D:$D,1+($D217)),Order_Form!$C:$Q,12,FALSE)),"")</f>
        <v/>
      </c>
      <c r="Q217" s="18" t="str">
        <f>IF(ISNUMBER(SMALL(Order_Form!$D:$D,1+($D217))),(VLOOKUP(SMALL(Order_Form!$D:$D,1+($D217)),Order_Form!$C:$Q,13,FALSE)),"")</f>
        <v/>
      </c>
      <c r="R217" s="18" t="str">
        <f>IF(ISNUMBER(SMALL(Order_Form!$D:$D,1+($D217))),(VLOOKUP(SMALL(Order_Form!$D:$D,1+($D217)),Order_Form!$C:$Q,14,FALSE)),"")</f>
        <v/>
      </c>
      <c r="S217" s="126" t="str">
        <f>IF(ISNUMBER(SMALL(Order_Form!$D:$D,1+($D217))),(VLOOKUP(SMALL(Order_Form!$D:$D,1+($D217)),Order_Form!$C:$Q,15,FALSE)),"")</f>
        <v/>
      </c>
      <c r="U217" s="2">
        <f t="shared" si="26"/>
        <v>0</v>
      </c>
      <c r="V217" s="2">
        <f t="shared" si="27"/>
        <v>0</v>
      </c>
      <c r="W217" s="2" t="str">
        <f t="shared" si="28"/>
        <v/>
      </c>
      <c r="X217" s="2">
        <f t="shared" si="29"/>
        <v>0</v>
      </c>
    </row>
    <row r="218" spans="2:24" ht="22.9" customHeight="1" x14ac:dyDescent="0.25">
      <c r="B218" s="2">
        <f t="shared" si="25"/>
        <v>0</v>
      </c>
      <c r="C218" s="2" t="str">
        <f t="shared" si="24"/>
        <v/>
      </c>
      <c r="D218" s="2">
        <v>197</v>
      </c>
      <c r="E218" s="2" t="str">
        <f>IF(ISNUMBER(SMALL(Order_Form!$D:$D,1+($D218))),(VLOOKUP(SMALL(Order_Form!$D:$D,1+($D218)),Order_Form!$C:$Q,3,FALSE)),"")</f>
        <v/>
      </c>
      <c r="F218" s="18" t="str">
        <f>IF(ISNUMBER(SMALL(Order_Form!$D:$D,1+($D218))),(VLOOKUP(SMALL(Order_Form!$D:$D,1+($D218)),Order_Form!$C:$Q,4,FALSE)),"")</f>
        <v/>
      </c>
      <c r="G218" s="18" t="str">
        <f>IF(ISNUMBER(SMALL(Order_Form!$D:$D,1+($D218))),(VLOOKUP(SMALL(Order_Form!$D:$D,1+($D218)),Order_Form!$C:$Q,5,FALSE)),"")</f>
        <v/>
      </c>
      <c r="H218" s="18" t="str">
        <f>IF(ISNUMBER(SMALL(Order_Form!$D:$D,1+($D218))),(VLOOKUP(SMALL(Order_Form!$D:$D,1+($D218)),Order_Form!$C:$Q,6,FALSE)),"")</f>
        <v/>
      </c>
      <c r="I218" s="15" t="str">
        <f>IF(ISNUMBER(SMALL(Order_Form!$D:$D,1+($D218))),(VLOOKUP(SMALL(Order_Form!$D:$D,1+($D218)),Order_Form!$C:$Q,7,FALSE)),"")</f>
        <v/>
      </c>
      <c r="J218" s="2"/>
      <c r="K218" s="2"/>
      <c r="L218" s="18" t="str">
        <f>IF(ISNUMBER(SMALL(Order_Form!$D:$D,1+($D218))),(VLOOKUP(SMALL(Order_Form!$D:$D,1+($D218)),Order_Form!$C:$Q,8,FALSE)),"")</f>
        <v/>
      </c>
      <c r="M218" s="18" t="str">
        <f>IF(ISNUMBER(SMALL(Order_Form!$D:$D,1+($D218))),(VLOOKUP(SMALL(Order_Form!$D:$D,1+($D218)),Order_Form!$C:$Q,9,FALSE)),"")</f>
        <v/>
      </c>
      <c r="N218" s="18" t="str">
        <f>IF(ISNUMBER(SMALL(Order_Form!$D:$D,1+($D218))),(VLOOKUP(SMALL(Order_Form!$D:$D,1+($D218)),Order_Form!$C:$Q,10,FALSE)),"")</f>
        <v/>
      </c>
      <c r="O218" s="18" t="str">
        <f>IF(ISNUMBER(SMALL(Order_Form!$D:$D,1+($D218))),(VLOOKUP(SMALL(Order_Form!$D:$D,1+($D218)),Order_Form!$C:$Q,11,FALSE)),"")</f>
        <v/>
      </c>
      <c r="P218" s="18" t="str">
        <f>IF(ISNUMBER(SMALL(Order_Form!$D:$D,1+($D218))),(VLOOKUP(SMALL(Order_Form!$D:$D,1+($D218)),Order_Form!$C:$Q,12,FALSE)),"")</f>
        <v/>
      </c>
      <c r="Q218" s="18" t="str">
        <f>IF(ISNUMBER(SMALL(Order_Form!$D:$D,1+($D218))),(VLOOKUP(SMALL(Order_Form!$D:$D,1+($D218)),Order_Form!$C:$Q,13,FALSE)),"")</f>
        <v/>
      </c>
      <c r="R218" s="18" t="str">
        <f>IF(ISNUMBER(SMALL(Order_Form!$D:$D,1+($D218))),(VLOOKUP(SMALL(Order_Form!$D:$D,1+($D218)),Order_Form!$C:$Q,14,FALSE)),"")</f>
        <v/>
      </c>
      <c r="S218" s="126" t="str">
        <f>IF(ISNUMBER(SMALL(Order_Form!$D:$D,1+($D218))),(VLOOKUP(SMALL(Order_Form!$D:$D,1+($D218)),Order_Form!$C:$Q,15,FALSE)),"")</f>
        <v/>
      </c>
      <c r="U218" s="2">
        <f t="shared" si="26"/>
        <v>0</v>
      </c>
      <c r="V218" s="2">
        <f t="shared" si="27"/>
        <v>0</v>
      </c>
      <c r="W218" s="2" t="str">
        <f t="shared" si="28"/>
        <v/>
      </c>
      <c r="X218" s="2">
        <f t="shared" si="29"/>
        <v>0</v>
      </c>
    </row>
    <row r="219" spans="2:24" ht="22.9" customHeight="1" x14ac:dyDescent="0.25">
      <c r="B219" s="2">
        <f t="shared" si="25"/>
        <v>0</v>
      </c>
      <c r="C219" s="2" t="str">
        <f t="shared" si="24"/>
        <v/>
      </c>
      <c r="D219" s="2">
        <v>198</v>
      </c>
      <c r="E219" s="2" t="str">
        <f>IF(ISNUMBER(SMALL(Order_Form!$D:$D,1+($D219))),(VLOOKUP(SMALL(Order_Form!$D:$D,1+($D219)),Order_Form!$C:$Q,3,FALSE)),"")</f>
        <v/>
      </c>
      <c r="F219" s="18" t="str">
        <f>IF(ISNUMBER(SMALL(Order_Form!$D:$D,1+($D219))),(VLOOKUP(SMALL(Order_Form!$D:$D,1+($D219)),Order_Form!$C:$Q,4,FALSE)),"")</f>
        <v/>
      </c>
      <c r="G219" s="18" t="str">
        <f>IF(ISNUMBER(SMALL(Order_Form!$D:$D,1+($D219))),(VLOOKUP(SMALL(Order_Form!$D:$D,1+($D219)),Order_Form!$C:$Q,5,FALSE)),"")</f>
        <v/>
      </c>
      <c r="H219" s="18" t="str">
        <f>IF(ISNUMBER(SMALL(Order_Form!$D:$D,1+($D219))),(VLOOKUP(SMALL(Order_Form!$D:$D,1+($D219)),Order_Form!$C:$Q,6,FALSE)),"")</f>
        <v/>
      </c>
      <c r="I219" s="15" t="str">
        <f>IF(ISNUMBER(SMALL(Order_Form!$D:$D,1+($D219))),(VLOOKUP(SMALL(Order_Form!$D:$D,1+($D219)),Order_Form!$C:$Q,7,FALSE)),"")</f>
        <v/>
      </c>
      <c r="J219" s="2"/>
      <c r="K219" s="2"/>
      <c r="L219" s="18" t="str">
        <f>IF(ISNUMBER(SMALL(Order_Form!$D:$D,1+($D219))),(VLOOKUP(SMALL(Order_Form!$D:$D,1+($D219)),Order_Form!$C:$Q,8,FALSE)),"")</f>
        <v/>
      </c>
      <c r="M219" s="18" t="str">
        <f>IF(ISNUMBER(SMALL(Order_Form!$D:$D,1+($D219))),(VLOOKUP(SMALL(Order_Form!$D:$D,1+($D219)),Order_Form!$C:$Q,9,FALSE)),"")</f>
        <v/>
      </c>
      <c r="N219" s="18" t="str">
        <f>IF(ISNUMBER(SMALL(Order_Form!$D:$D,1+($D219))),(VLOOKUP(SMALL(Order_Form!$D:$D,1+($D219)),Order_Form!$C:$Q,10,FALSE)),"")</f>
        <v/>
      </c>
      <c r="O219" s="18" t="str">
        <f>IF(ISNUMBER(SMALL(Order_Form!$D:$D,1+($D219))),(VLOOKUP(SMALL(Order_Form!$D:$D,1+($D219)),Order_Form!$C:$Q,11,FALSE)),"")</f>
        <v/>
      </c>
      <c r="P219" s="18" t="str">
        <f>IF(ISNUMBER(SMALL(Order_Form!$D:$D,1+($D219))),(VLOOKUP(SMALL(Order_Form!$D:$D,1+($D219)),Order_Form!$C:$Q,12,FALSE)),"")</f>
        <v/>
      </c>
      <c r="Q219" s="18" t="str">
        <f>IF(ISNUMBER(SMALL(Order_Form!$D:$D,1+($D219))),(VLOOKUP(SMALL(Order_Form!$D:$D,1+($D219)),Order_Form!$C:$Q,13,FALSE)),"")</f>
        <v/>
      </c>
      <c r="R219" s="18" t="str">
        <f>IF(ISNUMBER(SMALL(Order_Form!$D:$D,1+($D219))),(VLOOKUP(SMALL(Order_Form!$D:$D,1+($D219)),Order_Form!$C:$Q,14,FALSE)),"")</f>
        <v/>
      </c>
      <c r="S219" s="126" t="str">
        <f>IF(ISNUMBER(SMALL(Order_Form!$D:$D,1+($D219))),(VLOOKUP(SMALL(Order_Form!$D:$D,1+($D219)),Order_Form!$C:$Q,15,FALSE)),"")</f>
        <v/>
      </c>
      <c r="U219" s="2">
        <f t="shared" si="26"/>
        <v>0</v>
      </c>
      <c r="V219" s="2">
        <f t="shared" si="27"/>
        <v>0</v>
      </c>
      <c r="W219" s="2" t="str">
        <f t="shared" si="28"/>
        <v/>
      </c>
      <c r="X219" s="2">
        <f t="shared" si="29"/>
        <v>0</v>
      </c>
    </row>
    <row r="220" spans="2:24" ht="22.9" customHeight="1" x14ac:dyDescent="0.25">
      <c r="B220" s="2">
        <f t="shared" si="25"/>
        <v>0</v>
      </c>
      <c r="C220" s="2" t="str">
        <f t="shared" ref="C220:C283" si="30">IF(B220=1,D220,"")</f>
        <v/>
      </c>
      <c r="D220" s="2">
        <v>199</v>
      </c>
      <c r="E220" s="2" t="str">
        <f>IF(ISNUMBER(SMALL(Order_Form!$D:$D,1+($D220))),(VLOOKUP(SMALL(Order_Form!$D:$D,1+($D220)),Order_Form!$C:$Q,3,FALSE)),"")</f>
        <v/>
      </c>
      <c r="F220" s="18" t="str">
        <f>IF(ISNUMBER(SMALL(Order_Form!$D:$D,1+($D220))),(VLOOKUP(SMALL(Order_Form!$D:$D,1+($D220)),Order_Form!$C:$Q,4,FALSE)),"")</f>
        <v/>
      </c>
      <c r="G220" s="18" t="str">
        <f>IF(ISNUMBER(SMALL(Order_Form!$D:$D,1+($D220))),(VLOOKUP(SMALL(Order_Form!$D:$D,1+($D220)),Order_Form!$C:$Q,5,FALSE)),"")</f>
        <v/>
      </c>
      <c r="H220" s="18" t="str">
        <f>IF(ISNUMBER(SMALL(Order_Form!$D:$D,1+($D220))),(VLOOKUP(SMALL(Order_Form!$D:$D,1+($D220)),Order_Form!$C:$Q,6,FALSE)),"")</f>
        <v/>
      </c>
      <c r="I220" s="15" t="str">
        <f>IF(ISNUMBER(SMALL(Order_Form!$D:$D,1+($D220))),(VLOOKUP(SMALL(Order_Form!$D:$D,1+($D220)),Order_Form!$C:$Q,7,FALSE)),"")</f>
        <v/>
      </c>
      <c r="J220" s="2"/>
      <c r="K220" s="2"/>
      <c r="L220" s="18" t="str">
        <f>IF(ISNUMBER(SMALL(Order_Form!$D:$D,1+($D220))),(VLOOKUP(SMALL(Order_Form!$D:$D,1+($D220)),Order_Form!$C:$Q,8,FALSE)),"")</f>
        <v/>
      </c>
      <c r="M220" s="18" t="str">
        <f>IF(ISNUMBER(SMALL(Order_Form!$D:$D,1+($D220))),(VLOOKUP(SMALL(Order_Form!$D:$D,1+($D220)),Order_Form!$C:$Q,9,FALSE)),"")</f>
        <v/>
      </c>
      <c r="N220" s="18" t="str">
        <f>IF(ISNUMBER(SMALL(Order_Form!$D:$D,1+($D220))),(VLOOKUP(SMALL(Order_Form!$D:$D,1+($D220)),Order_Form!$C:$Q,10,FALSE)),"")</f>
        <v/>
      </c>
      <c r="O220" s="18" t="str">
        <f>IF(ISNUMBER(SMALL(Order_Form!$D:$D,1+($D220))),(VLOOKUP(SMALL(Order_Form!$D:$D,1+($D220)),Order_Form!$C:$Q,11,FALSE)),"")</f>
        <v/>
      </c>
      <c r="P220" s="18" t="str">
        <f>IF(ISNUMBER(SMALL(Order_Form!$D:$D,1+($D220))),(VLOOKUP(SMALL(Order_Form!$D:$D,1+($D220)),Order_Form!$C:$Q,12,FALSE)),"")</f>
        <v/>
      </c>
      <c r="Q220" s="18" t="str">
        <f>IF(ISNUMBER(SMALL(Order_Form!$D:$D,1+($D220))),(VLOOKUP(SMALL(Order_Form!$D:$D,1+($D220)),Order_Form!$C:$Q,13,FALSE)),"")</f>
        <v/>
      </c>
      <c r="R220" s="18" t="str">
        <f>IF(ISNUMBER(SMALL(Order_Form!$D:$D,1+($D220))),(VLOOKUP(SMALL(Order_Form!$D:$D,1+($D220)),Order_Form!$C:$Q,14,FALSE)),"")</f>
        <v/>
      </c>
      <c r="S220" s="126" t="str">
        <f>IF(ISNUMBER(SMALL(Order_Form!$D:$D,1+($D220))),(VLOOKUP(SMALL(Order_Form!$D:$D,1+($D220)),Order_Form!$C:$Q,15,FALSE)),"")</f>
        <v/>
      </c>
      <c r="U220" s="2">
        <f t="shared" si="26"/>
        <v>0</v>
      </c>
      <c r="V220" s="2">
        <f t="shared" si="27"/>
        <v>0</v>
      </c>
      <c r="W220" s="2" t="str">
        <f t="shared" si="28"/>
        <v/>
      </c>
      <c r="X220" s="2">
        <f t="shared" si="29"/>
        <v>0</v>
      </c>
    </row>
    <row r="221" spans="2:24" ht="22.9" customHeight="1" x14ac:dyDescent="0.25">
      <c r="B221" s="2">
        <f t="shared" si="25"/>
        <v>0</v>
      </c>
      <c r="C221" s="2" t="str">
        <f t="shared" si="30"/>
        <v/>
      </c>
      <c r="D221" s="2">
        <v>200</v>
      </c>
      <c r="E221" s="2" t="str">
        <f>IF(ISNUMBER(SMALL(Order_Form!$D:$D,1+($D221))),(VLOOKUP(SMALL(Order_Form!$D:$D,1+($D221)),Order_Form!$C:$Q,3,FALSE)),"")</f>
        <v/>
      </c>
      <c r="F221" s="18" t="str">
        <f>IF(ISNUMBER(SMALL(Order_Form!$D:$D,1+($D221))),(VLOOKUP(SMALL(Order_Form!$D:$D,1+($D221)),Order_Form!$C:$Q,4,FALSE)),"")</f>
        <v/>
      </c>
      <c r="G221" s="18" t="str">
        <f>IF(ISNUMBER(SMALL(Order_Form!$D:$D,1+($D221))),(VLOOKUP(SMALL(Order_Form!$D:$D,1+($D221)),Order_Form!$C:$Q,5,FALSE)),"")</f>
        <v/>
      </c>
      <c r="H221" s="18" t="str">
        <f>IF(ISNUMBER(SMALL(Order_Form!$D:$D,1+($D221))),(VLOOKUP(SMALL(Order_Form!$D:$D,1+($D221)),Order_Form!$C:$Q,6,FALSE)),"")</f>
        <v/>
      </c>
      <c r="I221" s="15" t="str">
        <f>IF(ISNUMBER(SMALL(Order_Form!$D:$D,1+($D221))),(VLOOKUP(SMALL(Order_Form!$D:$D,1+($D221)),Order_Form!$C:$Q,7,FALSE)),"")</f>
        <v/>
      </c>
      <c r="J221" s="2"/>
      <c r="K221" s="2"/>
      <c r="L221" s="18" t="str">
        <f>IF(ISNUMBER(SMALL(Order_Form!$D:$D,1+($D221))),(VLOOKUP(SMALL(Order_Form!$D:$D,1+($D221)),Order_Form!$C:$Q,8,FALSE)),"")</f>
        <v/>
      </c>
      <c r="M221" s="18" t="str">
        <f>IF(ISNUMBER(SMALL(Order_Form!$D:$D,1+($D221))),(VLOOKUP(SMALL(Order_Form!$D:$D,1+($D221)),Order_Form!$C:$Q,9,FALSE)),"")</f>
        <v/>
      </c>
      <c r="N221" s="18" t="str">
        <f>IF(ISNUMBER(SMALL(Order_Form!$D:$D,1+($D221))),(VLOOKUP(SMALL(Order_Form!$D:$D,1+($D221)),Order_Form!$C:$Q,10,FALSE)),"")</f>
        <v/>
      </c>
      <c r="O221" s="18" t="str">
        <f>IF(ISNUMBER(SMALL(Order_Form!$D:$D,1+($D221))),(VLOOKUP(SMALL(Order_Form!$D:$D,1+($D221)),Order_Form!$C:$Q,11,FALSE)),"")</f>
        <v/>
      </c>
      <c r="P221" s="18" t="str">
        <f>IF(ISNUMBER(SMALL(Order_Form!$D:$D,1+($D221))),(VLOOKUP(SMALL(Order_Form!$D:$D,1+($D221)),Order_Form!$C:$Q,12,FALSE)),"")</f>
        <v/>
      </c>
      <c r="Q221" s="18" t="str">
        <f>IF(ISNUMBER(SMALL(Order_Form!$D:$D,1+($D221))),(VLOOKUP(SMALL(Order_Form!$D:$D,1+($D221)),Order_Form!$C:$Q,13,FALSE)),"")</f>
        <v/>
      </c>
      <c r="R221" s="18" t="str">
        <f>IF(ISNUMBER(SMALL(Order_Form!$D:$D,1+($D221))),(VLOOKUP(SMALL(Order_Form!$D:$D,1+($D221)),Order_Form!$C:$Q,14,FALSE)),"")</f>
        <v/>
      </c>
      <c r="S221" s="126" t="str">
        <f>IF(ISNUMBER(SMALL(Order_Form!$D:$D,1+($D221))),(VLOOKUP(SMALL(Order_Form!$D:$D,1+($D221)),Order_Form!$C:$Q,15,FALSE)),"")</f>
        <v/>
      </c>
      <c r="U221" s="2">
        <f t="shared" si="26"/>
        <v>0</v>
      </c>
      <c r="V221" s="2">
        <f t="shared" si="27"/>
        <v>0</v>
      </c>
      <c r="W221" s="2" t="str">
        <f t="shared" si="28"/>
        <v/>
      </c>
      <c r="X221" s="2">
        <f t="shared" si="29"/>
        <v>0</v>
      </c>
    </row>
    <row r="222" spans="2:24" ht="22.9" customHeight="1" x14ac:dyDescent="0.25">
      <c r="B222" s="2">
        <f t="shared" si="25"/>
        <v>0</v>
      </c>
      <c r="C222" s="2" t="str">
        <f t="shared" si="30"/>
        <v/>
      </c>
      <c r="D222" s="2">
        <v>201</v>
      </c>
      <c r="E222" s="2" t="str">
        <f>IF(ISNUMBER(SMALL(Order_Form!$D:$D,1+($D222))),(VLOOKUP(SMALL(Order_Form!$D:$D,1+($D222)),Order_Form!$C:$Q,3,FALSE)),"")</f>
        <v/>
      </c>
      <c r="F222" s="18" t="str">
        <f>IF(ISNUMBER(SMALL(Order_Form!$D:$D,1+($D222))),(VLOOKUP(SMALL(Order_Form!$D:$D,1+($D222)),Order_Form!$C:$Q,4,FALSE)),"")</f>
        <v/>
      </c>
      <c r="G222" s="18" t="str">
        <f>IF(ISNUMBER(SMALL(Order_Form!$D:$D,1+($D222))),(VLOOKUP(SMALL(Order_Form!$D:$D,1+($D222)),Order_Form!$C:$Q,5,FALSE)),"")</f>
        <v/>
      </c>
      <c r="H222" s="18" t="str">
        <f>IF(ISNUMBER(SMALL(Order_Form!$D:$D,1+($D222))),(VLOOKUP(SMALL(Order_Form!$D:$D,1+($D222)),Order_Form!$C:$Q,6,FALSE)),"")</f>
        <v/>
      </c>
      <c r="I222" s="15" t="str">
        <f>IF(ISNUMBER(SMALL(Order_Form!$D:$D,1+($D222))),(VLOOKUP(SMALL(Order_Form!$D:$D,1+($D222)),Order_Form!$C:$Q,7,FALSE)),"")</f>
        <v/>
      </c>
      <c r="J222" s="2"/>
      <c r="K222" s="2"/>
      <c r="L222" s="18" t="str">
        <f>IF(ISNUMBER(SMALL(Order_Form!$D:$D,1+($D222))),(VLOOKUP(SMALL(Order_Form!$D:$D,1+($D222)),Order_Form!$C:$Q,8,FALSE)),"")</f>
        <v/>
      </c>
      <c r="M222" s="18" t="str">
        <f>IF(ISNUMBER(SMALL(Order_Form!$D:$D,1+($D222))),(VLOOKUP(SMALL(Order_Form!$D:$D,1+($D222)),Order_Form!$C:$Q,9,FALSE)),"")</f>
        <v/>
      </c>
      <c r="N222" s="18" t="str">
        <f>IF(ISNUMBER(SMALL(Order_Form!$D:$D,1+($D222))),(VLOOKUP(SMALL(Order_Form!$D:$D,1+($D222)),Order_Form!$C:$Q,10,FALSE)),"")</f>
        <v/>
      </c>
      <c r="O222" s="18" t="str">
        <f>IF(ISNUMBER(SMALL(Order_Form!$D:$D,1+($D222))),(VLOOKUP(SMALL(Order_Form!$D:$D,1+($D222)),Order_Form!$C:$Q,11,FALSE)),"")</f>
        <v/>
      </c>
      <c r="P222" s="18" t="str">
        <f>IF(ISNUMBER(SMALL(Order_Form!$D:$D,1+($D222))),(VLOOKUP(SMALL(Order_Form!$D:$D,1+($D222)),Order_Form!$C:$Q,12,FALSE)),"")</f>
        <v/>
      </c>
      <c r="Q222" s="18" t="str">
        <f>IF(ISNUMBER(SMALL(Order_Form!$D:$D,1+($D222))),(VLOOKUP(SMALL(Order_Form!$D:$D,1+($D222)),Order_Form!$C:$Q,13,FALSE)),"")</f>
        <v/>
      </c>
      <c r="R222" s="18" t="str">
        <f>IF(ISNUMBER(SMALL(Order_Form!$D:$D,1+($D222))),(VLOOKUP(SMALL(Order_Form!$D:$D,1+($D222)),Order_Form!$C:$Q,14,FALSE)),"")</f>
        <v/>
      </c>
      <c r="S222" s="126" t="str">
        <f>IF(ISNUMBER(SMALL(Order_Form!$D:$D,1+($D222))),(VLOOKUP(SMALL(Order_Form!$D:$D,1+($D222)),Order_Form!$C:$Q,15,FALSE)),"")</f>
        <v/>
      </c>
      <c r="U222" s="2">
        <f t="shared" si="26"/>
        <v>0</v>
      </c>
      <c r="V222" s="2">
        <f t="shared" si="27"/>
        <v>0</v>
      </c>
      <c r="W222" s="2" t="str">
        <f t="shared" si="28"/>
        <v/>
      </c>
      <c r="X222" s="2">
        <f t="shared" si="29"/>
        <v>0</v>
      </c>
    </row>
    <row r="223" spans="2:24" ht="22.9" customHeight="1" x14ac:dyDescent="0.25">
      <c r="B223" s="2">
        <f t="shared" si="25"/>
        <v>0</v>
      </c>
      <c r="C223" s="2" t="str">
        <f t="shared" si="30"/>
        <v/>
      </c>
      <c r="D223" s="2">
        <v>202</v>
      </c>
      <c r="E223" s="2" t="str">
        <f>IF(ISNUMBER(SMALL(Order_Form!$D:$D,1+($D223))),(VLOOKUP(SMALL(Order_Form!$D:$D,1+($D223)),Order_Form!$C:$Q,3,FALSE)),"")</f>
        <v/>
      </c>
      <c r="F223" s="18" t="str">
        <f>IF(ISNUMBER(SMALL(Order_Form!$D:$D,1+($D223))),(VLOOKUP(SMALL(Order_Form!$D:$D,1+($D223)),Order_Form!$C:$Q,4,FALSE)),"")</f>
        <v/>
      </c>
      <c r="G223" s="18" t="str">
        <f>IF(ISNUMBER(SMALL(Order_Form!$D:$D,1+($D223))),(VLOOKUP(SMALL(Order_Form!$D:$D,1+($D223)),Order_Form!$C:$Q,5,FALSE)),"")</f>
        <v/>
      </c>
      <c r="H223" s="18" t="str">
        <f>IF(ISNUMBER(SMALL(Order_Form!$D:$D,1+($D223))),(VLOOKUP(SMALL(Order_Form!$D:$D,1+($D223)),Order_Form!$C:$Q,6,FALSE)),"")</f>
        <v/>
      </c>
      <c r="I223" s="15" t="str">
        <f>IF(ISNUMBER(SMALL(Order_Form!$D:$D,1+($D223))),(VLOOKUP(SMALL(Order_Form!$D:$D,1+($D223)),Order_Form!$C:$Q,7,FALSE)),"")</f>
        <v/>
      </c>
      <c r="J223" s="2"/>
      <c r="K223" s="2"/>
      <c r="L223" s="18" t="str">
        <f>IF(ISNUMBER(SMALL(Order_Form!$D:$D,1+($D223))),(VLOOKUP(SMALL(Order_Form!$D:$D,1+($D223)),Order_Form!$C:$Q,8,FALSE)),"")</f>
        <v/>
      </c>
      <c r="M223" s="18" t="str">
        <f>IF(ISNUMBER(SMALL(Order_Form!$D:$D,1+($D223))),(VLOOKUP(SMALL(Order_Form!$D:$D,1+($D223)),Order_Form!$C:$Q,9,FALSE)),"")</f>
        <v/>
      </c>
      <c r="N223" s="18" t="str">
        <f>IF(ISNUMBER(SMALL(Order_Form!$D:$D,1+($D223))),(VLOOKUP(SMALL(Order_Form!$D:$D,1+($D223)),Order_Form!$C:$Q,10,FALSE)),"")</f>
        <v/>
      </c>
      <c r="O223" s="18" t="str">
        <f>IF(ISNUMBER(SMALL(Order_Form!$D:$D,1+($D223))),(VLOOKUP(SMALL(Order_Form!$D:$D,1+($D223)),Order_Form!$C:$Q,11,FALSE)),"")</f>
        <v/>
      </c>
      <c r="P223" s="18" t="str">
        <f>IF(ISNUMBER(SMALL(Order_Form!$D:$D,1+($D223))),(VLOOKUP(SMALL(Order_Form!$D:$D,1+($D223)),Order_Form!$C:$Q,12,FALSE)),"")</f>
        <v/>
      </c>
      <c r="Q223" s="18" t="str">
        <f>IF(ISNUMBER(SMALL(Order_Form!$D:$D,1+($D223))),(VLOOKUP(SMALL(Order_Form!$D:$D,1+($D223)),Order_Form!$C:$Q,13,FALSE)),"")</f>
        <v/>
      </c>
      <c r="R223" s="18" t="str">
        <f>IF(ISNUMBER(SMALL(Order_Form!$D:$D,1+($D223))),(VLOOKUP(SMALL(Order_Form!$D:$D,1+($D223)),Order_Form!$C:$Q,14,FALSE)),"")</f>
        <v/>
      </c>
      <c r="S223" s="126" t="str">
        <f>IF(ISNUMBER(SMALL(Order_Form!$D:$D,1+($D223))),(VLOOKUP(SMALL(Order_Form!$D:$D,1+($D223)),Order_Form!$C:$Q,15,FALSE)),"")</f>
        <v/>
      </c>
      <c r="U223" s="2">
        <f t="shared" si="26"/>
        <v>0</v>
      </c>
      <c r="V223" s="2">
        <f t="shared" si="27"/>
        <v>0</v>
      </c>
      <c r="W223" s="2" t="str">
        <f t="shared" si="28"/>
        <v/>
      </c>
      <c r="X223" s="2">
        <f t="shared" si="29"/>
        <v>0</v>
      </c>
    </row>
    <row r="224" spans="2:24" ht="22.9" customHeight="1" x14ac:dyDescent="0.25">
      <c r="B224" s="2">
        <f t="shared" si="25"/>
        <v>0</v>
      </c>
      <c r="C224" s="2" t="str">
        <f t="shared" si="30"/>
        <v/>
      </c>
      <c r="D224" s="2">
        <v>203</v>
      </c>
      <c r="E224" s="2" t="str">
        <f>IF(ISNUMBER(SMALL(Order_Form!$D:$D,1+($D224))),(VLOOKUP(SMALL(Order_Form!$D:$D,1+($D224)),Order_Form!$C:$Q,3,FALSE)),"")</f>
        <v/>
      </c>
      <c r="F224" s="18" t="str">
        <f>IF(ISNUMBER(SMALL(Order_Form!$D:$D,1+($D224))),(VLOOKUP(SMALL(Order_Form!$D:$D,1+($D224)),Order_Form!$C:$Q,4,FALSE)),"")</f>
        <v/>
      </c>
      <c r="G224" s="18" t="str">
        <f>IF(ISNUMBER(SMALL(Order_Form!$D:$D,1+($D224))),(VLOOKUP(SMALL(Order_Form!$D:$D,1+($D224)),Order_Form!$C:$Q,5,FALSE)),"")</f>
        <v/>
      </c>
      <c r="H224" s="18" t="str">
        <f>IF(ISNUMBER(SMALL(Order_Form!$D:$D,1+($D224))),(VLOOKUP(SMALL(Order_Form!$D:$D,1+($D224)),Order_Form!$C:$Q,6,FALSE)),"")</f>
        <v/>
      </c>
      <c r="I224" s="15" t="str">
        <f>IF(ISNUMBER(SMALL(Order_Form!$D:$D,1+($D224))),(VLOOKUP(SMALL(Order_Form!$D:$D,1+($D224)),Order_Form!$C:$Q,7,FALSE)),"")</f>
        <v/>
      </c>
      <c r="J224" s="2"/>
      <c r="K224" s="2"/>
      <c r="L224" s="18" t="str">
        <f>IF(ISNUMBER(SMALL(Order_Form!$D:$D,1+($D224))),(VLOOKUP(SMALL(Order_Form!$D:$D,1+($D224)),Order_Form!$C:$Q,8,FALSE)),"")</f>
        <v/>
      </c>
      <c r="M224" s="18" t="str">
        <f>IF(ISNUMBER(SMALL(Order_Form!$D:$D,1+($D224))),(VLOOKUP(SMALL(Order_Form!$D:$D,1+($D224)),Order_Form!$C:$Q,9,FALSE)),"")</f>
        <v/>
      </c>
      <c r="N224" s="18" t="str">
        <f>IF(ISNUMBER(SMALL(Order_Form!$D:$D,1+($D224))),(VLOOKUP(SMALL(Order_Form!$D:$D,1+($D224)),Order_Form!$C:$Q,10,FALSE)),"")</f>
        <v/>
      </c>
      <c r="O224" s="18" t="str">
        <f>IF(ISNUMBER(SMALL(Order_Form!$D:$D,1+($D224))),(VLOOKUP(SMALL(Order_Form!$D:$D,1+($D224)),Order_Form!$C:$Q,11,FALSE)),"")</f>
        <v/>
      </c>
      <c r="P224" s="18" t="str">
        <f>IF(ISNUMBER(SMALL(Order_Form!$D:$D,1+($D224))),(VLOOKUP(SMALL(Order_Form!$D:$D,1+($D224)),Order_Form!$C:$Q,12,FALSE)),"")</f>
        <v/>
      </c>
      <c r="Q224" s="18" t="str">
        <f>IF(ISNUMBER(SMALL(Order_Form!$D:$D,1+($D224))),(VLOOKUP(SMALL(Order_Form!$D:$D,1+($D224)),Order_Form!$C:$Q,13,FALSE)),"")</f>
        <v/>
      </c>
      <c r="R224" s="18" t="str">
        <f>IF(ISNUMBER(SMALL(Order_Form!$D:$D,1+($D224))),(VLOOKUP(SMALL(Order_Form!$D:$D,1+($D224)),Order_Form!$C:$Q,14,FALSE)),"")</f>
        <v/>
      </c>
      <c r="S224" s="126" t="str">
        <f>IF(ISNUMBER(SMALL(Order_Form!$D:$D,1+($D224))),(VLOOKUP(SMALL(Order_Form!$D:$D,1+($D224)),Order_Form!$C:$Q,15,FALSE)),"")</f>
        <v/>
      </c>
      <c r="U224" s="2">
        <f t="shared" si="26"/>
        <v>0</v>
      </c>
      <c r="V224" s="2">
        <f t="shared" si="27"/>
        <v>0</v>
      </c>
      <c r="W224" s="2" t="str">
        <f t="shared" si="28"/>
        <v/>
      </c>
      <c r="X224" s="2">
        <f t="shared" si="29"/>
        <v>0</v>
      </c>
    </row>
    <row r="225" spans="2:24" ht="22.9" customHeight="1" x14ac:dyDescent="0.25">
      <c r="B225" s="2">
        <f t="shared" si="25"/>
        <v>0</v>
      </c>
      <c r="C225" s="2" t="str">
        <f t="shared" si="30"/>
        <v/>
      </c>
      <c r="D225" s="2">
        <v>204</v>
      </c>
      <c r="E225" s="2" t="str">
        <f>IF(ISNUMBER(SMALL(Order_Form!$D:$D,1+($D225))),(VLOOKUP(SMALL(Order_Form!$D:$D,1+($D225)),Order_Form!$C:$Q,3,FALSE)),"")</f>
        <v/>
      </c>
      <c r="F225" s="18" t="str">
        <f>IF(ISNUMBER(SMALL(Order_Form!$D:$D,1+($D225))),(VLOOKUP(SMALL(Order_Form!$D:$D,1+($D225)),Order_Form!$C:$Q,4,FALSE)),"")</f>
        <v/>
      </c>
      <c r="G225" s="18" t="str">
        <f>IF(ISNUMBER(SMALL(Order_Form!$D:$D,1+($D225))),(VLOOKUP(SMALL(Order_Form!$D:$D,1+($D225)),Order_Form!$C:$Q,5,FALSE)),"")</f>
        <v/>
      </c>
      <c r="H225" s="18" t="str">
        <f>IF(ISNUMBER(SMALL(Order_Form!$D:$D,1+($D225))),(VLOOKUP(SMALL(Order_Form!$D:$D,1+($D225)),Order_Form!$C:$Q,6,FALSE)),"")</f>
        <v/>
      </c>
      <c r="I225" s="15" t="str">
        <f>IF(ISNUMBER(SMALL(Order_Form!$D:$D,1+($D225))),(VLOOKUP(SMALL(Order_Form!$D:$D,1+($D225)),Order_Form!$C:$Q,7,FALSE)),"")</f>
        <v/>
      </c>
      <c r="J225" s="2"/>
      <c r="K225" s="2"/>
      <c r="L225" s="18" t="str">
        <f>IF(ISNUMBER(SMALL(Order_Form!$D:$D,1+($D225))),(VLOOKUP(SMALL(Order_Form!$D:$D,1+($D225)),Order_Form!$C:$Q,8,FALSE)),"")</f>
        <v/>
      </c>
      <c r="M225" s="18" t="str">
        <f>IF(ISNUMBER(SMALL(Order_Form!$D:$D,1+($D225))),(VLOOKUP(SMALL(Order_Form!$D:$D,1+($D225)),Order_Form!$C:$Q,9,FALSE)),"")</f>
        <v/>
      </c>
      <c r="N225" s="18" t="str">
        <f>IF(ISNUMBER(SMALL(Order_Form!$D:$D,1+($D225))),(VLOOKUP(SMALL(Order_Form!$D:$D,1+($D225)),Order_Form!$C:$Q,10,FALSE)),"")</f>
        <v/>
      </c>
      <c r="O225" s="18" t="str">
        <f>IF(ISNUMBER(SMALL(Order_Form!$D:$D,1+($D225))),(VLOOKUP(SMALL(Order_Form!$D:$D,1+($D225)),Order_Form!$C:$Q,11,FALSE)),"")</f>
        <v/>
      </c>
      <c r="P225" s="18" t="str">
        <f>IF(ISNUMBER(SMALL(Order_Form!$D:$D,1+($D225))),(VLOOKUP(SMALL(Order_Form!$D:$D,1+($D225)),Order_Form!$C:$Q,12,FALSE)),"")</f>
        <v/>
      </c>
      <c r="Q225" s="18" t="str">
        <f>IF(ISNUMBER(SMALL(Order_Form!$D:$D,1+($D225))),(VLOOKUP(SMALL(Order_Form!$D:$D,1+($D225)),Order_Form!$C:$Q,13,FALSE)),"")</f>
        <v/>
      </c>
      <c r="R225" s="18" t="str">
        <f>IF(ISNUMBER(SMALL(Order_Form!$D:$D,1+($D225))),(VLOOKUP(SMALL(Order_Form!$D:$D,1+($D225)),Order_Form!$C:$Q,14,FALSE)),"")</f>
        <v/>
      </c>
      <c r="S225" s="126" t="str">
        <f>IF(ISNUMBER(SMALL(Order_Form!$D:$D,1+($D225))),(VLOOKUP(SMALL(Order_Form!$D:$D,1+($D225)),Order_Form!$C:$Q,15,FALSE)),"")</f>
        <v/>
      </c>
      <c r="U225" s="2">
        <f t="shared" si="26"/>
        <v>0</v>
      </c>
      <c r="V225" s="2">
        <f t="shared" si="27"/>
        <v>0</v>
      </c>
      <c r="W225" s="2" t="str">
        <f t="shared" si="28"/>
        <v/>
      </c>
      <c r="X225" s="2">
        <f t="shared" si="29"/>
        <v>0</v>
      </c>
    </row>
    <row r="226" spans="2:24" ht="22.9" customHeight="1" x14ac:dyDescent="0.25">
      <c r="B226" s="2">
        <f t="shared" si="25"/>
        <v>0</v>
      </c>
      <c r="C226" s="2" t="str">
        <f t="shared" si="30"/>
        <v/>
      </c>
      <c r="D226" s="2">
        <v>205</v>
      </c>
      <c r="E226" s="2" t="str">
        <f>IF(ISNUMBER(SMALL(Order_Form!$D:$D,1+($D226))),(VLOOKUP(SMALL(Order_Form!$D:$D,1+($D226)),Order_Form!$C:$Q,3,FALSE)),"")</f>
        <v/>
      </c>
      <c r="F226" s="18" t="str">
        <f>IF(ISNUMBER(SMALL(Order_Form!$D:$D,1+($D226))),(VLOOKUP(SMALL(Order_Form!$D:$D,1+($D226)),Order_Form!$C:$Q,4,FALSE)),"")</f>
        <v/>
      </c>
      <c r="G226" s="18" t="str">
        <f>IF(ISNUMBER(SMALL(Order_Form!$D:$D,1+($D226))),(VLOOKUP(SMALL(Order_Form!$D:$D,1+($D226)),Order_Form!$C:$Q,5,FALSE)),"")</f>
        <v/>
      </c>
      <c r="H226" s="18" t="str">
        <f>IF(ISNUMBER(SMALL(Order_Form!$D:$D,1+($D226))),(VLOOKUP(SMALL(Order_Form!$D:$D,1+($D226)),Order_Form!$C:$Q,6,FALSE)),"")</f>
        <v/>
      </c>
      <c r="I226" s="15" t="str">
        <f>IF(ISNUMBER(SMALL(Order_Form!$D:$D,1+($D226))),(VLOOKUP(SMALL(Order_Form!$D:$D,1+($D226)),Order_Form!$C:$Q,7,FALSE)),"")</f>
        <v/>
      </c>
      <c r="J226" s="2"/>
      <c r="K226" s="2"/>
      <c r="L226" s="18" t="str">
        <f>IF(ISNUMBER(SMALL(Order_Form!$D:$D,1+($D226))),(VLOOKUP(SMALL(Order_Form!$D:$D,1+($D226)),Order_Form!$C:$Q,8,FALSE)),"")</f>
        <v/>
      </c>
      <c r="M226" s="18" t="str">
        <f>IF(ISNUMBER(SMALL(Order_Form!$D:$D,1+($D226))),(VLOOKUP(SMALL(Order_Form!$D:$D,1+($D226)),Order_Form!$C:$Q,9,FALSE)),"")</f>
        <v/>
      </c>
      <c r="N226" s="18" t="str">
        <f>IF(ISNUMBER(SMALL(Order_Form!$D:$D,1+($D226))),(VLOOKUP(SMALL(Order_Form!$D:$D,1+($D226)),Order_Form!$C:$Q,10,FALSE)),"")</f>
        <v/>
      </c>
      <c r="O226" s="18" t="str">
        <f>IF(ISNUMBER(SMALL(Order_Form!$D:$D,1+($D226))),(VLOOKUP(SMALL(Order_Form!$D:$D,1+($D226)),Order_Form!$C:$Q,11,FALSE)),"")</f>
        <v/>
      </c>
      <c r="P226" s="18" t="str">
        <f>IF(ISNUMBER(SMALL(Order_Form!$D:$D,1+($D226))),(VLOOKUP(SMALL(Order_Form!$D:$D,1+($D226)),Order_Form!$C:$Q,12,FALSE)),"")</f>
        <v/>
      </c>
      <c r="Q226" s="18" t="str">
        <f>IF(ISNUMBER(SMALL(Order_Form!$D:$D,1+($D226))),(VLOOKUP(SMALL(Order_Form!$D:$D,1+($D226)),Order_Form!$C:$Q,13,FALSE)),"")</f>
        <v/>
      </c>
      <c r="R226" s="18" t="str">
        <f>IF(ISNUMBER(SMALL(Order_Form!$D:$D,1+($D226))),(VLOOKUP(SMALL(Order_Form!$D:$D,1+($D226)),Order_Form!$C:$Q,14,FALSE)),"")</f>
        <v/>
      </c>
      <c r="S226" s="126" t="str">
        <f>IF(ISNUMBER(SMALL(Order_Form!$D:$D,1+($D226))),(VLOOKUP(SMALL(Order_Form!$D:$D,1+($D226)),Order_Form!$C:$Q,15,FALSE)),"")</f>
        <v/>
      </c>
      <c r="U226" s="2">
        <f t="shared" si="26"/>
        <v>0</v>
      </c>
      <c r="V226" s="2">
        <f t="shared" si="27"/>
        <v>0</v>
      </c>
      <c r="W226" s="2" t="str">
        <f t="shared" si="28"/>
        <v/>
      </c>
      <c r="X226" s="2">
        <f t="shared" si="29"/>
        <v>0</v>
      </c>
    </row>
    <row r="227" spans="2:24" ht="22.9" customHeight="1" x14ac:dyDescent="0.25">
      <c r="B227" s="2">
        <f t="shared" si="25"/>
        <v>0</v>
      </c>
      <c r="C227" s="2" t="str">
        <f t="shared" si="30"/>
        <v/>
      </c>
      <c r="D227" s="2">
        <v>206</v>
      </c>
      <c r="E227" s="2" t="str">
        <f>IF(ISNUMBER(SMALL(Order_Form!$D:$D,1+($D227))),(VLOOKUP(SMALL(Order_Form!$D:$D,1+($D227)),Order_Form!$C:$Q,3,FALSE)),"")</f>
        <v/>
      </c>
      <c r="F227" s="18" t="str">
        <f>IF(ISNUMBER(SMALL(Order_Form!$D:$D,1+($D227))),(VLOOKUP(SMALL(Order_Form!$D:$D,1+($D227)),Order_Form!$C:$Q,4,FALSE)),"")</f>
        <v/>
      </c>
      <c r="G227" s="18" t="str">
        <f>IF(ISNUMBER(SMALL(Order_Form!$D:$D,1+($D227))),(VLOOKUP(SMALL(Order_Form!$D:$D,1+($D227)),Order_Form!$C:$Q,5,FALSE)),"")</f>
        <v/>
      </c>
      <c r="H227" s="18" t="str">
        <f>IF(ISNUMBER(SMALL(Order_Form!$D:$D,1+($D227))),(VLOOKUP(SMALL(Order_Form!$D:$D,1+($D227)),Order_Form!$C:$Q,6,FALSE)),"")</f>
        <v/>
      </c>
      <c r="I227" s="15" t="str">
        <f>IF(ISNUMBER(SMALL(Order_Form!$D:$D,1+($D227))),(VLOOKUP(SMALL(Order_Form!$D:$D,1+($D227)),Order_Form!$C:$Q,7,FALSE)),"")</f>
        <v/>
      </c>
      <c r="J227" s="2"/>
      <c r="K227" s="2"/>
      <c r="L227" s="18" t="str">
        <f>IF(ISNUMBER(SMALL(Order_Form!$D:$D,1+($D227))),(VLOOKUP(SMALL(Order_Form!$D:$D,1+($D227)),Order_Form!$C:$Q,8,FALSE)),"")</f>
        <v/>
      </c>
      <c r="M227" s="18" t="str">
        <f>IF(ISNUMBER(SMALL(Order_Form!$D:$D,1+($D227))),(VLOOKUP(SMALL(Order_Form!$D:$D,1+($D227)),Order_Form!$C:$Q,9,FALSE)),"")</f>
        <v/>
      </c>
      <c r="N227" s="18" t="str">
        <f>IF(ISNUMBER(SMALL(Order_Form!$D:$D,1+($D227))),(VLOOKUP(SMALL(Order_Form!$D:$D,1+($D227)),Order_Form!$C:$Q,10,FALSE)),"")</f>
        <v/>
      </c>
      <c r="O227" s="18" t="str">
        <f>IF(ISNUMBER(SMALL(Order_Form!$D:$D,1+($D227))),(VLOOKUP(SMALL(Order_Form!$D:$D,1+($D227)),Order_Form!$C:$Q,11,FALSE)),"")</f>
        <v/>
      </c>
      <c r="P227" s="18" t="str">
        <f>IF(ISNUMBER(SMALL(Order_Form!$D:$D,1+($D227))),(VLOOKUP(SMALL(Order_Form!$D:$D,1+($D227)),Order_Form!$C:$Q,12,FALSE)),"")</f>
        <v/>
      </c>
      <c r="Q227" s="18" t="str">
        <f>IF(ISNUMBER(SMALL(Order_Form!$D:$D,1+($D227))),(VLOOKUP(SMALL(Order_Form!$D:$D,1+($D227)),Order_Form!$C:$Q,13,FALSE)),"")</f>
        <v/>
      </c>
      <c r="R227" s="18" t="str">
        <f>IF(ISNUMBER(SMALL(Order_Form!$D:$D,1+($D227))),(VLOOKUP(SMALL(Order_Form!$D:$D,1+($D227)),Order_Form!$C:$Q,14,FALSE)),"")</f>
        <v/>
      </c>
      <c r="S227" s="126" t="str">
        <f>IF(ISNUMBER(SMALL(Order_Form!$D:$D,1+($D227))),(VLOOKUP(SMALL(Order_Form!$D:$D,1+($D227)),Order_Form!$C:$Q,15,FALSE)),"")</f>
        <v/>
      </c>
      <c r="U227" s="2">
        <f t="shared" si="26"/>
        <v>0</v>
      </c>
      <c r="V227" s="2">
        <f t="shared" si="27"/>
        <v>0</v>
      </c>
      <c r="W227" s="2" t="str">
        <f t="shared" si="28"/>
        <v/>
      </c>
      <c r="X227" s="2">
        <f t="shared" si="29"/>
        <v>0</v>
      </c>
    </row>
    <row r="228" spans="2:24" ht="22.9" customHeight="1" x14ac:dyDescent="0.25">
      <c r="B228" s="2">
        <f t="shared" si="25"/>
        <v>0</v>
      </c>
      <c r="C228" s="2" t="str">
        <f t="shared" si="30"/>
        <v/>
      </c>
      <c r="D228" s="2">
        <v>207</v>
      </c>
      <c r="E228" s="2" t="str">
        <f>IF(ISNUMBER(SMALL(Order_Form!$D:$D,1+($D228))),(VLOOKUP(SMALL(Order_Form!$D:$D,1+($D228)),Order_Form!$C:$Q,3,FALSE)),"")</f>
        <v/>
      </c>
      <c r="F228" s="18" t="str">
        <f>IF(ISNUMBER(SMALL(Order_Form!$D:$D,1+($D228))),(VLOOKUP(SMALL(Order_Form!$D:$D,1+($D228)),Order_Form!$C:$Q,4,FALSE)),"")</f>
        <v/>
      </c>
      <c r="G228" s="18" t="str">
        <f>IF(ISNUMBER(SMALL(Order_Form!$D:$D,1+($D228))),(VLOOKUP(SMALL(Order_Form!$D:$D,1+($D228)),Order_Form!$C:$Q,5,FALSE)),"")</f>
        <v/>
      </c>
      <c r="H228" s="18" t="str">
        <f>IF(ISNUMBER(SMALL(Order_Form!$D:$D,1+($D228))),(VLOOKUP(SMALL(Order_Form!$D:$D,1+($D228)),Order_Form!$C:$Q,6,FALSE)),"")</f>
        <v/>
      </c>
      <c r="I228" s="15" t="str">
        <f>IF(ISNUMBER(SMALL(Order_Form!$D:$D,1+($D228))),(VLOOKUP(SMALL(Order_Form!$D:$D,1+($D228)),Order_Form!$C:$Q,7,FALSE)),"")</f>
        <v/>
      </c>
      <c r="J228" s="2"/>
      <c r="K228" s="2"/>
      <c r="L228" s="18" t="str">
        <f>IF(ISNUMBER(SMALL(Order_Form!$D:$D,1+($D228))),(VLOOKUP(SMALL(Order_Form!$D:$D,1+($D228)),Order_Form!$C:$Q,8,FALSE)),"")</f>
        <v/>
      </c>
      <c r="M228" s="18" t="str">
        <f>IF(ISNUMBER(SMALL(Order_Form!$D:$D,1+($D228))),(VLOOKUP(SMALL(Order_Form!$D:$D,1+($D228)),Order_Form!$C:$Q,9,FALSE)),"")</f>
        <v/>
      </c>
      <c r="N228" s="18" t="str">
        <f>IF(ISNUMBER(SMALL(Order_Form!$D:$D,1+($D228))),(VLOOKUP(SMALL(Order_Form!$D:$D,1+($D228)),Order_Form!$C:$Q,10,FALSE)),"")</f>
        <v/>
      </c>
      <c r="O228" s="18" t="str">
        <f>IF(ISNUMBER(SMALL(Order_Form!$D:$D,1+($D228))),(VLOOKUP(SMALL(Order_Form!$D:$D,1+($D228)),Order_Form!$C:$Q,11,FALSE)),"")</f>
        <v/>
      </c>
      <c r="P228" s="18" t="str">
        <f>IF(ISNUMBER(SMALL(Order_Form!$D:$D,1+($D228))),(VLOOKUP(SMALL(Order_Form!$D:$D,1+($D228)),Order_Form!$C:$Q,12,FALSE)),"")</f>
        <v/>
      </c>
      <c r="Q228" s="18" t="str">
        <f>IF(ISNUMBER(SMALL(Order_Form!$D:$D,1+($D228))),(VLOOKUP(SMALL(Order_Form!$D:$D,1+($D228)),Order_Form!$C:$Q,13,FALSE)),"")</f>
        <v/>
      </c>
      <c r="R228" s="18" t="str">
        <f>IF(ISNUMBER(SMALL(Order_Form!$D:$D,1+($D228))),(VLOOKUP(SMALL(Order_Form!$D:$D,1+($D228)),Order_Form!$C:$Q,14,FALSE)),"")</f>
        <v/>
      </c>
      <c r="S228" s="126" t="str">
        <f>IF(ISNUMBER(SMALL(Order_Form!$D:$D,1+($D228))),(VLOOKUP(SMALL(Order_Form!$D:$D,1+($D228)),Order_Form!$C:$Q,15,FALSE)),"")</f>
        <v/>
      </c>
      <c r="U228" s="2">
        <f t="shared" si="26"/>
        <v>0</v>
      </c>
      <c r="V228" s="2">
        <f t="shared" si="27"/>
        <v>0</v>
      </c>
      <c r="W228" s="2" t="str">
        <f t="shared" si="28"/>
        <v/>
      </c>
      <c r="X228" s="2">
        <f t="shared" si="29"/>
        <v>0</v>
      </c>
    </row>
    <row r="229" spans="2:24" ht="22.9" customHeight="1" x14ac:dyDescent="0.25">
      <c r="B229" s="2">
        <f t="shared" si="25"/>
        <v>0</v>
      </c>
      <c r="C229" s="2" t="str">
        <f t="shared" si="30"/>
        <v/>
      </c>
      <c r="D229" s="2">
        <v>208</v>
      </c>
      <c r="E229" s="2" t="str">
        <f>IF(ISNUMBER(SMALL(Order_Form!$D:$D,1+($D229))),(VLOOKUP(SMALL(Order_Form!$D:$D,1+($D229)),Order_Form!$C:$Q,3,FALSE)),"")</f>
        <v/>
      </c>
      <c r="F229" s="18" t="str">
        <f>IF(ISNUMBER(SMALL(Order_Form!$D:$D,1+($D229))),(VLOOKUP(SMALL(Order_Form!$D:$D,1+($D229)),Order_Form!$C:$Q,4,FALSE)),"")</f>
        <v/>
      </c>
      <c r="G229" s="18" t="str">
        <f>IF(ISNUMBER(SMALL(Order_Form!$D:$D,1+($D229))),(VLOOKUP(SMALL(Order_Form!$D:$D,1+($D229)),Order_Form!$C:$Q,5,FALSE)),"")</f>
        <v/>
      </c>
      <c r="H229" s="18" t="str">
        <f>IF(ISNUMBER(SMALL(Order_Form!$D:$D,1+($D229))),(VLOOKUP(SMALL(Order_Form!$D:$D,1+($D229)),Order_Form!$C:$Q,6,FALSE)),"")</f>
        <v/>
      </c>
      <c r="I229" s="15" t="str">
        <f>IF(ISNUMBER(SMALL(Order_Form!$D:$D,1+($D229))),(VLOOKUP(SMALL(Order_Form!$D:$D,1+($D229)),Order_Form!$C:$Q,7,FALSE)),"")</f>
        <v/>
      </c>
      <c r="J229" s="2"/>
      <c r="K229" s="2"/>
      <c r="L229" s="18" t="str">
        <f>IF(ISNUMBER(SMALL(Order_Form!$D:$D,1+($D229))),(VLOOKUP(SMALL(Order_Form!$D:$D,1+($D229)),Order_Form!$C:$Q,8,FALSE)),"")</f>
        <v/>
      </c>
      <c r="M229" s="18" t="str">
        <f>IF(ISNUMBER(SMALL(Order_Form!$D:$D,1+($D229))),(VLOOKUP(SMALL(Order_Form!$D:$D,1+($D229)),Order_Form!$C:$Q,9,FALSE)),"")</f>
        <v/>
      </c>
      <c r="N229" s="18" t="str">
        <f>IF(ISNUMBER(SMALL(Order_Form!$D:$D,1+($D229))),(VLOOKUP(SMALL(Order_Form!$D:$D,1+($D229)),Order_Form!$C:$Q,10,FALSE)),"")</f>
        <v/>
      </c>
      <c r="O229" s="18" t="str">
        <f>IF(ISNUMBER(SMALL(Order_Form!$D:$D,1+($D229))),(VLOOKUP(SMALL(Order_Form!$D:$D,1+($D229)),Order_Form!$C:$Q,11,FALSE)),"")</f>
        <v/>
      </c>
      <c r="P229" s="18" t="str">
        <f>IF(ISNUMBER(SMALL(Order_Form!$D:$D,1+($D229))),(VLOOKUP(SMALL(Order_Form!$D:$D,1+($D229)),Order_Form!$C:$Q,12,FALSE)),"")</f>
        <v/>
      </c>
      <c r="Q229" s="18" t="str">
        <f>IF(ISNUMBER(SMALL(Order_Form!$D:$D,1+($D229))),(VLOOKUP(SMALL(Order_Form!$D:$D,1+($D229)),Order_Form!$C:$Q,13,FALSE)),"")</f>
        <v/>
      </c>
      <c r="R229" s="18" t="str">
        <f>IF(ISNUMBER(SMALL(Order_Form!$D:$D,1+($D229))),(VLOOKUP(SMALL(Order_Form!$D:$D,1+($D229)),Order_Form!$C:$Q,14,FALSE)),"")</f>
        <v/>
      </c>
      <c r="S229" s="126" t="str">
        <f>IF(ISNUMBER(SMALL(Order_Form!$D:$D,1+($D229))),(VLOOKUP(SMALL(Order_Form!$D:$D,1+($D229)),Order_Form!$C:$Q,15,FALSE)),"")</f>
        <v/>
      </c>
      <c r="U229" s="2">
        <f t="shared" si="26"/>
        <v>0</v>
      </c>
      <c r="V229" s="2">
        <f t="shared" si="27"/>
        <v>0</v>
      </c>
      <c r="W229" s="2" t="str">
        <f t="shared" si="28"/>
        <v/>
      </c>
      <c r="X229" s="2">
        <f t="shared" si="29"/>
        <v>0</v>
      </c>
    </row>
    <row r="230" spans="2:24" ht="22.9" customHeight="1" x14ac:dyDescent="0.25">
      <c r="B230" s="2">
        <f t="shared" si="25"/>
        <v>0</v>
      </c>
      <c r="C230" s="2" t="str">
        <f t="shared" si="30"/>
        <v/>
      </c>
      <c r="D230" s="2">
        <v>209</v>
      </c>
      <c r="E230" s="2" t="str">
        <f>IF(ISNUMBER(SMALL(Order_Form!$D:$D,1+($D230))),(VLOOKUP(SMALL(Order_Form!$D:$D,1+($D230)),Order_Form!$C:$Q,3,FALSE)),"")</f>
        <v/>
      </c>
      <c r="F230" s="18" t="str">
        <f>IF(ISNUMBER(SMALL(Order_Form!$D:$D,1+($D230))),(VLOOKUP(SMALL(Order_Form!$D:$D,1+($D230)),Order_Form!$C:$Q,4,FALSE)),"")</f>
        <v/>
      </c>
      <c r="G230" s="18" t="str">
        <f>IF(ISNUMBER(SMALL(Order_Form!$D:$D,1+($D230))),(VLOOKUP(SMALL(Order_Form!$D:$D,1+($D230)),Order_Form!$C:$Q,5,FALSE)),"")</f>
        <v/>
      </c>
      <c r="H230" s="18" t="str">
        <f>IF(ISNUMBER(SMALL(Order_Form!$D:$D,1+($D230))),(VLOOKUP(SMALL(Order_Form!$D:$D,1+($D230)),Order_Form!$C:$Q,6,FALSE)),"")</f>
        <v/>
      </c>
      <c r="I230" s="15" t="str">
        <f>IF(ISNUMBER(SMALL(Order_Form!$D:$D,1+($D230))),(VLOOKUP(SMALL(Order_Form!$D:$D,1+($D230)),Order_Form!$C:$Q,7,FALSE)),"")</f>
        <v/>
      </c>
      <c r="J230" s="2"/>
      <c r="K230" s="2"/>
      <c r="L230" s="18" t="str">
        <f>IF(ISNUMBER(SMALL(Order_Form!$D:$D,1+($D230))),(VLOOKUP(SMALL(Order_Form!$D:$D,1+($D230)),Order_Form!$C:$Q,8,FALSE)),"")</f>
        <v/>
      </c>
      <c r="M230" s="18" t="str">
        <f>IF(ISNUMBER(SMALL(Order_Form!$D:$D,1+($D230))),(VLOOKUP(SMALL(Order_Form!$D:$D,1+($D230)),Order_Form!$C:$Q,9,FALSE)),"")</f>
        <v/>
      </c>
      <c r="N230" s="18" t="str">
        <f>IF(ISNUMBER(SMALL(Order_Form!$D:$D,1+($D230))),(VLOOKUP(SMALL(Order_Form!$D:$D,1+($D230)),Order_Form!$C:$Q,10,FALSE)),"")</f>
        <v/>
      </c>
      <c r="O230" s="18" t="str">
        <f>IF(ISNUMBER(SMALL(Order_Form!$D:$D,1+($D230))),(VLOOKUP(SMALL(Order_Form!$D:$D,1+($D230)),Order_Form!$C:$Q,11,FALSE)),"")</f>
        <v/>
      </c>
      <c r="P230" s="18" t="str">
        <f>IF(ISNUMBER(SMALL(Order_Form!$D:$D,1+($D230))),(VLOOKUP(SMALL(Order_Form!$D:$D,1+($D230)),Order_Form!$C:$Q,12,FALSE)),"")</f>
        <v/>
      </c>
      <c r="Q230" s="18" t="str">
        <f>IF(ISNUMBER(SMALL(Order_Form!$D:$D,1+($D230))),(VLOOKUP(SMALL(Order_Form!$D:$D,1+($D230)),Order_Form!$C:$Q,13,FALSE)),"")</f>
        <v/>
      </c>
      <c r="R230" s="18" t="str">
        <f>IF(ISNUMBER(SMALL(Order_Form!$D:$D,1+($D230))),(VLOOKUP(SMALL(Order_Form!$D:$D,1+($D230)),Order_Form!$C:$Q,14,FALSE)),"")</f>
        <v/>
      </c>
      <c r="S230" s="126" t="str">
        <f>IF(ISNUMBER(SMALL(Order_Form!$D:$D,1+($D230))),(VLOOKUP(SMALL(Order_Form!$D:$D,1+($D230)),Order_Form!$C:$Q,15,FALSE)),"")</f>
        <v/>
      </c>
      <c r="U230" s="2">
        <f t="shared" si="26"/>
        <v>0</v>
      </c>
      <c r="V230" s="2">
        <f t="shared" si="27"/>
        <v>0</v>
      </c>
      <c r="W230" s="2" t="str">
        <f t="shared" si="28"/>
        <v/>
      </c>
      <c r="X230" s="2">
        <f t="shared" si="29"/>
        <v>0</v>
      </c>
    </row>
    <row r="231" spans="2:24" ht="22.9" customHeight="1" x14ac:dyDescent="0.25">
      <c r="B231" s="2">
        <f t="shared" si="25"/>
        <v>0</v>
      </c>
      <c r="C231" s="2" t="str">
        <f t="shared" si="30"/>
        <v/>
      </c>
      <c r="D231" s="2">
        <v>210</v>
      </c>
      <c r="E231" s="2" t="str">
        <f>IF(ISNUMBER(SMALL(Order_Form!$D:$D,1+($D231))),(VLOOKUP(SMALL(Order_Form!$D:$D,1+($D231)),Order_Form!$C:$Q,3,FALSE)),"")</f>
        <v/>
      </c>
      <c r="F231" s="18" t="str">
        <f>IF(ISNUMBER(SMALL(Order_Form!$D:$D,1+($D231))),(VLOOKUP(SMALL(Order_Form!$D:$D,1+($D231)),Order_Form!$C:$Q,4,FALSE)),"")</f>
        <v/>
      </c>
      <c r="G231" s="18" t="str">
        <f>IF(ISNUMBER(SMALL(Order_Form!$D:$D,1+($D231))),(VLOOKUP(SMALL(Order_Form!$D:$D,1+($D231)),Order_Form!$C:$Q,5,FALSE)),"")</f>
        <v/>
      </c>
      <c r="H231" s="18" t="str">
        <f>IF(ISNUMBER(SMALL(Order_Form!$D:$D,1+($D231))),(VLOOKUP(SMALL(Order_Form!$D:$D,1+($D231)),Order_Form!$C:$Q,6,FALSE)),"")</f>
        <v/>
      </c>
      <c r="I231" s="15" t="str">
        <f>IF(ISNUMBER(SMALL(Order_Form!$D:$D,1+($D231))),(VLOOKUP(SMALL(Order_Form!$D:$D,1+($D231)),Order_Form!$C:$Q,7,FALSE)),"")</f>
        <v/>
      </c>
      <c r="J231" s="2"/>
      <c r="K231" s="2"/>
      <c r="L231" s="18" t="str">
        <f>IF(ISNUMBER(SMALL(Order_Form!$D:$D,1+($D231))),(VLOOKUP(SMALL(Order_Form!$D:$D,1+($D231)),Order_Form!$C:$Q,8,FALSE)),"")</f>
        <v/>
      </c>
      <c r="M231" s="18" t="str">
        <f>IF(ISNUMBER(SMALL(Order_Form!$D:$D,1+($D231))),(VLOOKUP(SMALL(Order_Form!$D:$D,1+($D231)),Order_Form!$C:$Q,9,FALSE)),"")</f>
        <v/>
      </c>
      <c r="N231" s="18" t="str">
        <f>IF(ISNUMBER(SMALL(Order_Form!$D:$D,1+($D231))),(VLOOKUP(SMALL(Order_Form!$D:$D,1+($D231)),Order_Form!$C:$Q,10,FALSE)),"")</f>
        <v/>
      </c>
      <c r="O231" s="18" t="str">
        <f>IF(ISNUMBER(SMALL(Order_Form!$D:$D,1+($D231))),(VLOOKUP(SMALL(Order_Form!$D:$D,1+($D231)),Order_Form!$C:$Q,11,FALSE)),"")</f>
        <v/>
      </c>
      <c r="P231" s="18" t="str">
        <f>IF(ISNUMBER(SMALL(Order_Form!$D:$D,1+($D231))),(VLOOKUP(SMALL(Order_Form!$D:$D,1+($D231)),Order_Form!$C:$Q,12,FALSE)),"")</f>
        <v/>
      </c>
      <c r="Q231" s="18" t="str">
        <f>IF(ISNUMBER(SMALL(Order_Form!$D:$D,1+($D231))),(VLOOKUP(SMALL(Order_Form!$D:$D,1+($D231)),Order_Form!$C:$Q,13,FALSE)),"")</f>
        <v/>
      </c>
      <c r="R231" s="18" t="str">
        <f>IF(ISNUMBER(SMALL(Order_Form!$D:$D,1+($D231))),(VLOOKUP(SMALL(Order_Form!$D:$D,1+($D231)),Order_Form!$C:$Q,14,FALSE)),"")</f>
        <v/>
      </c>
      <c r="S231" s="126" t="str">
        <f>IF(ISNUMBER(SMALL(Order_Form!$D:$D,1+($D231))),(VLOOKUP(SMALL(Order_Form!$D:$D,1+($D231)),Order_Form!$C:$Q,15,FALSE)),"")</f>
        <v/>
      </c>
      <c r="U231" s="2">
        <f t="shared" si="26"/>
        <v>0</v>
      </c>
      <c r="V231" s="2">
        <f t="shared" si="27"/>
        <v>0</v>
      </c>
      <c r="W231" s="2" t="str">
        <f t="shared" si="28"/>
        <v/>
      </c>
      <c r="X231" s="2">
        <f t="shared" si="29"/>
        <v>0</v>
      </c>
    </row>
    <row r="232" spans="2:24" ht="22.9" customHeight="1" x14ac:dyDescent="0.25">
      <c r="B232" s="2">
        <f t="shared" si="25"/>
        <v>0</v>
      </c>
      <c r="C232" s="2" t="str">
        <f t="shared" si="30"/>
        <v/>
      </c>
      <c r="D232" s="2">
        <v>211</v>
      </c>
      <c r="E232" s="2" t="str">
        <f>IF(ISNUMBER(SMALL(Order_Form!$D:$D,1+($D232))),(VLOOKUP(SMALL(Order_Form!$D:$D,1+($D232)),Order_Form!$C:$Q,3,FALSE)),"")</f>
        <v/>
      </c>
      <c r="F232" s="18" t="str">
        <f>IF(ISNUMBER(SMALL(Order_Form!$D:$D,1+($D232))),(VLOOKUP(SMALL(Order_Form!$D:$D,1+($D232)),Order_Form!$C:$Q,4,FALSE)),"")</f>
        <v/>
      </c>
      <c r="G232" s="18" t="str">
        <f>IF(ISNUMBER(SMALL(Order_Form!$D:$D,1+($D232))),(VLOOKUP(SMALL(Order_Form!$D:$D,1+($D232)),Order_Form!$C:$Q,5,FALSE)),"")</f>
        <v/>
      </c>
      <c r="H232" s="18" t="str">
        <f>IF(ISNUMBER(SMALL(Order_Form!$D:$D,1+($D232))),(VLOOKUP(SMALL(Order_Form!$D:$D,1+($D232)),Order_Form!$C:$Q,6,FALSE)),"")</f>
        <v/>
      </c>
      <c r="I232" s="15" t="str">
        <f>IF(ISNUMBER(SMALL(Order_Form!$D:$D,1+($D232))),(VLOOKUP(SMALL(Order_Form!$D:$D,1+($D232)),Order_Form!$C:$Q,7,FALSE)),"")</f>
        <v/>
      </c>
      <c r="J232" s="2"/>
      <c r="K232" s="2"/>
      <c r="L232" s="18" t="str">
        <f>IF(ISNUMBER(SMALL(Order_Form!$D:$D,1+($D232))),(VLOOKUP(SMALL(Order_Form!$D:$D,1+($D232)),Order_Form!$C:$Q,8,FALSE)),"")</f>
        <v/>
      </c>
      <c r="M232" s="18" t="str">
        <f>IF(ISNUMBER(SMALL(Order_Form!$D:$D,1+($D232))),(VLOOKUP(SMALL(Order_Form!$D:$D,1+($D232)),Order_Form!$C:$Q,9,FALSE)),"")</f>
        <v/>
      </c>
      <c r="N232" s="18" t="str">
        <f>IF(ISNUMBER(SMALL(Order_Form!$D:$D,1+($D232))),(VLOOKUP(SMALL(Order_Form!$D:$D,1+($D232)),Order_Form!$C:$Q,10,FALSE)),"")</f>
        <v/>
      </c>
      <c r="O232" s="18" t="str">
        <f>IF(ISNUMBER(SMALL(Order_Form!$D:$D,1+($D232))),(VLOOKUP(SMALL(Order_Form!$D:$D,1+($D232)),Order_Form!$C:$Q,11,FALSE)),"")</f>
        <v/>
      </c>
      <c r="P232" s="18" t="str">
        <f>IF(ISNUMBER(SMALL(Order_Form!$D:$D,1+($D232))),(VLOOKUP(SMALL(Order_Form!$D:$D,1+($D232)),Order_Form!$C:$Q,12,FALSE)),"")</f>
        <v/>
      </c>
      <c r="Q232" s="18" t="str">
        <f>IF(ISNUMBER(SMALL(Order_Form!$D:$D,1+($D232))),(VLOOKUP(SMALL(Order_Form!$D:$D,1+($D232)),Order_Form!$C:$Q,13,FALSE)),"")</f>
        <v/>
      </c>
      <c r="R232" s="18" t="str">
        <f>IF(ISNUMBER(SMALL(Order_Form!$D:$D,1+($D232))),(VLOOKUP(SMALL(Order_Form!$D:$D,1+($D232)),Order_Form!$C:$Q,14,FALSE)),"")</f>
        <v/>
      </c>
      <c r="S232" s="126" t="str">
        <f>IF(ISNUMBER(SMALL(Order_Form!$D:$D,1+($D232))),(VLOOKUP(SMALL(Order_Form!$D:$D,1+($D232)),Order_Form!$C:$Q,15,FALSE)),"")</f>
        <v/>
      </c>
      <c r="U232" s="2">
        <f t="shared" si="26"/>
        <v>0</v>
      </c>
      <c r="V232" s="2">
        <f t="shared" si="27"/>
        <v>0</v>
      </c>
      <c r="W232" s="2" t="str">
        <f t="shared" si="28"/>
        <v/>
      </c>
      <c r="X232" s="2">
        <f t="shared" si="29"/>
        <v>0</v>
      </c>
    </row>
    <row r="233" spans="2:24" ht="22.9" customHeight="1" x14ac:dyDescent="0.25">
      <c r="B233" s="2">
        <f t="shared" si="25"/>
        <v>0</v>
      </c>
      <c r="C233" s="2" t="str">
        <f t="shared" si="30"/>
        <v/>
      </c>
      <c r="D233" s="2">
        <v>212</v>
      </c>
      <c r="E233" s="2" t="str">
        <f>IF(ISNUMBER(SMALL(Order_Form!$D:$D,1+($D233))),(VLOOKUP(SMALL(Order_Form!$D:$D,1+($D233)),Order_Form!$C:$Q,3,FALSE)),"")</f>
        <v/>
      </c>
      <c r="F233" s="18" t="str">
        <f>IF(ISNUMBER(SMALL(Order_Form!$D:$D,1+($D233))),(VLOOKUP(SMALL(Order_Form!$D:$D,1+($D233)),Order_Form!$C:$Q,4,FALSE)),"")</f>
        <v/>
      </c>
      <c r="G233" s="18" t="str">
        <f>IF(ISNUMBER(SMALL(Order_Form!$D:$D,1+($D233))),(VLOOKUP(SMALL(Order_Form!$D:$D,1+($D233)),Order_Form!$C:$Q,5,FALSE)),"")</f>
        <v/>
      </c>
      <c r="H233" s="18" t="str">
        <f>IF(ISNUMBER(SMALL(Order_Form!$D:$D,1+($D233))),(VLOOKUP(SMALL(Order_Form!$D:$D,1+($D233)),Order_Form!$C:$Q,6,FALSE)),"")</f>
        <v/>
      </c>
      <c r="I233" s="15" t="str">
        <f>IF(ISNUMBER(SMALL(Order_Form!$D:$D,1+($D233))),(VLOOKUP(SMALL(Order_Form!$D:$D,1+($D233)),Order_Form!$C:$Q,7,FALSE)),"")</f>
        <v/>
      </c>
      <c r="J233" s="2"/>
      <c r="K233" s="2"/>
      <c r="L233" s="18" t="str">
        <f>IF(ISNUMBER(SMALL(Order_Form!$D:$D,1+($D233))),(VLOOKUP(SMALL(Order_Form!$D:$D,1+($D233)),Order_Form!$C:$Q,8,FALSE)),"")</f>
        <v/>
      </c>
      <c r="M233" s="18" t="str">
        <f>IF(ISNUMBER(SMALL(Order_Form!$D:$D,1+($D233))),(VLOOKUP(SMALL(Order_Form!$D:$D,1+($D233)),Order_Form!$C:$Q,9,FALSE)),"")</f>
        <v/>
      </c>
      <c r="N233" s="18" t="str">
        <f>IF(ISNUMBER(SMALL(Order_Form!$D:$D,1+($D233))),(VLOOKUP(SMALL(Order_Form!$D:$D,1+($D233)),Order_Form!$C:$Q,10,FALSE)),"")</f>
        <v/>
      </c>
      <c r="O233" s="18" t="str">
        <f>IF(ISNUMBER(SMALL(Order_Form!$D:$D,1+($D233))),(VLOOKUP(SMALL(Order_Form!$D:$D,1+($D233)),Order_Form!$C:$Q,11,FALSE)),"")</f>
        <v/>
      </c>
      <c r="P233" s="18" t="str">
        <f>IF(ISNUMBER(SMALL(Order_Form!$D:$D,1+($D233))),(VLOOKUP(SMALL(Order_Form!$D:$D,1+($D233)),Order_Form!$C:$Q,12,FALSE)),"")</f>
        <v/>
      </c>
      <c r="Q233" s="18" t="str">
        <f>IF(ISNUMBER(SMALL(Order_Form!$D:$D,1+($D233))),(VLOOKUP(SMALL(Order_Form!$D:$D,1+($D233)),Order_Form!$C:$Q,13,FALSE)),"")</f>
        <v/>
      </c>
      <c r="R233" s="18" t="str">
        <f>IF(ISNUMBER(SMALL(Order_Form!$D:$D,1+($D233))),(VLOOKUP(SMALL(Order_Form!$D:$D,1+($D233)),Order_Form!$C:$Q,14,FALSE)),"")</f>
        <v/>
      </c>
      <c r="S233" s="126" t="str">
        <f>IF(ISNUMBER(SMALL(Order_Form!$D:$D,1+($D233))),(VLOOKUP(SMALL(Order_Form!$D:$D,1+($D233)),Order_Form!$C:$Q,15,FALSE)),"")</f>
        <v/>
      </c>
      <c r="U233" s="2">
        <f t="shared" si="26"/>
        <v>0</v>
      </c>
      <c r="V233" s="2">
        <f t="shared" si="27"/>
        <v>0</v>
      </c>
      <c r="W233" s="2" t="str">
        <f t="shared" si="28"/>
        <v/>
      </c>
      <c r="X233" s="2">
        <f t="shared" si="29"/>
        <v>0</v>
      </c>
    </row>
    <row r="234" spans="2:24" ht="22.9" customHeight="1" x14ac:dyDescent="0.25">
      <c r="B234" s="2">
        <f t="shared" si="25"/>
        <v>0</v>
      </c>
      <c r="C234" s="2" t="str">
        <f t="shared" si="30"/>
        <v/>
      </c>
      <c r="D234" s="2">
        <v>213</v>
      </c>
      <c r="E234" s="2" t="str">
        <f>IF(ISNUMBER(SMALL(Order_Form!$D:$D,1+($D234))),(VLOOKUP(SMALL(Order_Form!$D:$D,1+($D234)),Order_Form!$C:$Q,3,FALSE)),"")</f>
        <v/>
      </c>
      <c r="F234" s="18" t="str">
        <f>IF(ISNUMBER(SMALL(Order_Form!$D:$D,1+($D234))),(VLOOKUP(SMALL(Order_Form!$D:$D,1+($D234)),Order_Form!$C:$Q,4,FALSE)),"")</f>
        <v/>
      </c>
      <c r="G234" s="18" t="str">
        <f>IF(ISNUMBER(SMALL(Order_Form!$D:$D,1+($D234))),(VLOOKUP(SMALL(Order_Form!$D:$D,1+($D234)),Order_Form!$C:$Q,5,FALSE)),"")</f>
        <v/>
      </c>
      <c r="H234" s="18" t="str">
        <f>IF(ISNUMBER(SMALL(Order_Form!$D:$D,1+($D234))),(VLOOKUP(SMALL(Order_Form!$D:$D,1+($D234)),Order_Form!$C:$Q,6,FALSE)),"")</f>
        <v/>
      </c>
      <c r="I234" s="15" t="str">
        <f>IF(ISNUMBER(SMALL(Order_Form!$D:$D,1+($D234))),(VLOOKUP(SMALL(Order_Form!$D:$D,1+($D234)),Order_Form!$C:$Q,7,FALSE)),"")</f>
        <v/>
      </c>
      <c r="J234" s="2"/>
      <c r="K234" s="2"/>
      <c r="L234" s="18" t="str">
        <f>IF(ISNUMBER(SMALL(Order_Form!$D:$D,1+($D234))),(VLOOKUP(SMALL(Order_Form!$D:$D,1+($D234)),Order_Form!$C:$Q,8,FALSE)),"")</f>
        <v/>
      </c>
      <c r="M234" s="18" t="str">
        <f>IF(ISNUMBER(SMALL(Order_Form!$D:$D,1+($D234))),(VLOOKUP(SMALL(Order_Form!$D:$D,1+($D234)),Order_Form!$C:$Q,9,FALSE)),"")</f>
        <v/>
      </c>
      <c r="N234" s="18" t="str">
        <f>IF(ISNUMBER(SMALL(Order_Form!$D:$D,1+($D234))),(VLOOKUP(SMALL(Order_Form!$D:$D,1+($D234)),Order_Form!$C:$Q,10,FALSE)),"")</f>
        <v/>
      </c>
      <c r="O234" s="18" t="str">
        <f>IF(ISNUMBER(SMALL(Order_Form!$D:$D,1+($D234))),(VLOOKUP(SMALL(Order_Form!$D:$D,1+($D234)),Order_Form!$C:$Q,11,FALSE)),"")</f>
        <v/>
      </c>
      <c r="P234" s="18" t="str">
        <f>IF(ISNUMBER(SMALL(Order_Form!$D:$D,1+($D234))),(VLOOKUP(SMALL(Order_Form!$D:$D,1+($D234)),Order_Form!$C:$Q,12,FALSE)),"")</f>
        <v/>
      </c>
      <c r="Q234" s="18" t="str">
        <f>IF(ISNUMBER(SMALL(Order_Form!$D:$D,1+($D234))),(VLOOKUP(SMALL(Order_Form!$D:$D,1+($D234)),Order_Form!$C:$Q,13,FALSE)),"")</f>
        <v/>
      </c>
      <c r="R234" s="18" t="str">
        <f>IF(ISNUMBER(SMALL(Order_Form!$D:$D,1+($D234))),(VLOOKUP(SMALL(Order_Form!$D:$D,1+($D234)),Order_Form!$C:$Q,14,FALSE)),"")</f>
        <v/>
      </c>
      <c r="S234" s="126" t="str">
        <f>IF(ISNUMBER(SMALL(Order_Form!$D:$D,1+($D234))),(VLOOKUP(SMALL(Order_Form!$D:$D,1+($D234)),Order_Form!$C:$Q,15,FALSE)),"")</f>
        <v/>
      </c>
      <c r="U234" s="2">
        <f t="shared" si="26"/>
        <v>0</v>
      </c>
      <c r="V234" s="2">
        <f t="shared" si="27"/>
        <v>0</v>
      </c>
      <c r="W234" s="2" t="str">
        <f t="shared" si="28"/>
        <v/>
      </c>
      <c r="X234" s="2">
        <f t="shared" si="29"/>
        <v>0</v>
      </c>
    </row>
    <row r="235" spans="2:24" ht="22.9" customHeight="1" x14ac:dyDescent="0.25">
      <c r="B235" s="2">
        <f t="shared" si="25"/>
        <v>0</v>
      </c>
      <c r="C235" s="2" t="str">
        <f t="shared" si="30"/>
        <v/>
      </c>
      <c r="D235" s="2">
        <v>214</v>
      </c>
      <c r="E235" s="2" t="str">
        <f>IF(ISNUMBER(SMALL(Order_Form!$D:$D,1+($D235))),(VLOOKUP(SMALL(Order_Form!$D:$D,1+($D235)),Order_Form!$C:$Q,3,FALSE)),"")</f>
        <v/>
      </c>
      <c r="F235" s="18" t="str">
        <f>IF(ISNUMBER(SMALL(Order_Form!$D:$D,1+($D235))),(VLOOKUP(SMALL(Order_Form!$D:$D,1+($D235)),Order_Form!$C:$Q,4,FALSE)),"")</f>
        <v/>
      </c>
      <c r="G235" s="18" t="str">
        <f>IF(ISNUMBER(SMALL(Order_Form!$D:$D,1+($D235))),(VLOOKUP(SMALL(Order_Form!$D:$D,1+($D235)),Order_Form!$C:$Q,5,FALSE)),"")</f>
        <v/>
      </c>
      <c r="H235" s="18" t="str">
        <f>IF(ISNUMBER(SMALL(Order_Form!$D:$D,1+($D235))),(VLOOKUP(SMALL(Order_Form!$D:$D,1+($D235)),Order_Form!$C:$Q,6,FALSE)),"")</f>
        <v/>
      </c>
      <c r="I235" s="15" t="str">
        <f>IF(ISNUMBER(SMALL(Order_Form!$D:$D,1+($D235))),(VLOOKUP(SMALL(Order_Form!$D:$D,1+($D235)),Order_Form!$C:$Q,7,FALSE)),"")</f>
        <v/>
      </c>
      <c r="J235" s="2"/>
      <c r="K235" s="2"/>
      <c r="L235" s="18" t="str">
        <f>IF(ISNUMBER(SMALL(Order_Form!$D:$D,1+($D235))),(VLOOKUP(SMALL(Order_Form!$D:$D,1+($D235)),Order_Form!$C:$Q,8,FALSE)),"")</f>
        <v/>
      </c>
      <c r="M235" s="18" t="str">
        <f>IF(ISNUMBER(SMALL(Order_Form!$D:$D,1+($D235))),(VLOOKUP(SMALL(Order_Form!$D:$D,1+($D235)),Order_Form!$C:$Q,9,FALSE)),"")</f>
        <v/>
      </c>
      <c r="N235" s="18" t="str">
        <f>IF(ISNUMBER(SMALL(Order_Form!$D:$D,1+($D235))),(VLOOKUP(SMALL(Order_Form!$D:$D,1+($D235)),Order_Form!$C:$Q,10,FALSE)),"")</f>
        <v/>
      </c>
      <c r="O235" s="18" t="str">
        <f>IF(ISNUMBER(SMALL(Order_Form!$D:$D,1+($D235))),(VLOOKUP(SMALL(Order_Form!$D:$D,1+($D235)),Order_Form!$C:$Q,11,FALSE)),"")</f>
        <v/>
      </c>
      <c r="P235" s="18" t="str">
        <f>IF(ISNUMBER(SMALL(Order_Form!$D:$D,1+($D235))),(VLOOKUP(SMALL(Order_Form!$D:$D,1+($D235)),Order_Form!$C:$Q,12,FALSE)),"")</f>
        <v/>
      </c>
      <c r="Q235" s="18" t="str">
        <f>IF(ISNUMBER(SMALL(Order_Form!$D:$D,1+($D235))),(VLOOKUP(SMALL(Order_Form!$D:$D,1+($D235)),Order_Form!$C:$Q,13,FALSE)),"")</f>
        <v/>
      </c>
      <c r="R235" s="18" t="str">
        <f>IF(ISNUMBER(SMALL(Order_Form!$D:$D,1+($D235))),(VLOOKUP(SMALL(Order_Form!$D:$D,1+($D235)),Order_Form!$C:$Q,14,FALSE)),"")</f>
        <v/>
      </c>
      <c r="S235" s="126" t="str">
        <f>IF(ISNUMBER(SMALL(Order_Form!$D:$D,1+($D235))),(VLOOKUP(SMALL(Order_Form!$D:$D,1+($D235)),Order_Form!$C:$Q,15,FALSE)),"")</f>
        <v/>
      </c>
      <c r="U235" s="2">
        <f t="shared" si="26"/>
        <v>0</v>
      </c>
      <c r="V235" s="2">
        <f t="shared" si="27"/>
        <v>0</v>
      </c>
      <c r="W235" s="2" t="str">
        <f t="shared" si="28"/>
        <v/>
      </c>
      <c r="X235" s="2">
        <f t="shared" si="29"/>
        <v>0</v>
      </c>
    </row>
    <row r="236" spans="2:24" ht="22.9" customHeight="1" x14ac:dyDescent="0.25">
      <c r="B236" s="2">
        <f t="shared" si="25"/>
        <v>0</v>
      </c>
      <c r="C236" s="2" t="str">
        <f t="shared" si="30"/>
        <v/>
      </c>
      <c r="D236" s="2">
        <v>215</v>
      </c>
      <c r="E236" s="2" t="str">
        <f>IF(ISNUMBER(SMALL(Order_Form!$D:$D,1+($D236))),(VLOOKUP(SMALL(Order_Form!$D:$D,1+($D236)),Order_Form!$C:$Q,3,FALSE)),"")</f>
        <v/>
      </c>
      <c r="F236" s="18" t="str">
        <f>IF(ISNUMBER(SMALL(Order_Form!$D:$D,1+($D236))),(VLOOKUP(SMALL(Order_Form!$D:$D,1+($D236)),Order_Form!$C:$Q,4,FALSE)),"")</f>
        <v/>
      </c>
      <c r="G236" s="18" t="str">
        <f>IF(ISNUMBER(SMALL(Order_Form!$D:$D,1+($D236))),(VLOOKUP(SMALL(Order_Form!$D:$D,1+($D236)),Order_Form!$C:$Q,5,FALSE)),"")</f>
        <v/>
      </c>
      <c r="H236" s="18" t="str">
        <f>IF(ISNUMBER(SMALL(Order_Form!$D:$D,1+($D236))),(VLOOKUP(SMALL(Order_Form!$D:$D,1+($D236)),Order_Form!$C:$Q,6,FALSE)),"")</f>
        <v/>
      </c>
      <c r="I236" s="15" t="str">
        <f>IF(ISNUMBER(SMALL(Order_Form!$D:$D,1+($D236))),(VLOOKUP(SMALL(Order_Form!$D:$D,1+($D236)),Order_Form!$C:$Q,7,FALSE)),"")</f>
        <v/>
      </c>
      <c r="J236" s="2"/>
      <c r="K236" s="2"/>
      <c r="L236" s="18" t="str">
        <f>IF(ISNUMBER(SMALL(Order_Form!$D:$D,1+($D236))),(VLOOKUP(SMALL(Order_Form!$D:$D,1+($D236)),Order_Form!$C:$Q,8,FALSE)),"")</f>
        <v/>
      </c>
      <c r="M236" s="18" t="str">
        <f>IF(ISNUMBER(SMALL(Order_Form!$D:$D,1+($D236))),(VLOOKUP(SMALL(Order_Form!$D:$D,1+($D236)),Order_Form!$C:$Q,9,FALSE)),"")</f>
        <v/>
      </c>
      <c r="N236" s="18" t="str">
        <f>IF(ISNUMBER(SMALL(Order_Form!$D:$D,1+($D236))),(VLOOKUP(SMALL(Order_Form!$D:$D,1+($D236)),Order_Form!$C:$Q,10,FALSE)),"")</f>
        <v/>
      </c>
      <c r="O236" s="18" t="str">
        <f>IF(ISNUMBER(SMALL(Order_Form!$D:$D,1+($D236))),(VLOOKUP(SMALL(Order_Form!$D:$D,1+($D236)),Order_Form!$C:$Q,11,FALSE)),"")</f>
        <v/>
      </c>
      <c r="P236" s="18" t="str">
        <f>IF(ISNUMBER(SMALL(Order_Form!$D:$D,1+($D236))),(VLOOKUP(SMALL(Order_Form!$D:$D,1+($D236)),Order_Form!$C:$Q,12,FALSE)),"")</f>
        <v/>
      </c>
      <c r="Q236" s="18" t="str">
        <f>IF(ISNUMBER(SMALL(Order_Form!$D:$D,1+($D236))),(VLOOKUP(SMALL(Order_Form!$D:$D,1+($D236)),Order_Form!$C:$Q,13,FALSE)),"")</f>
        <v/>
      </c>
      <c r="R236" s="18" t="str">
        <f>IF(ISNUMBER(SMALL(Order_Form!$D:$D,1+($D236))),(VLOOKUP(SMALL(Order_Form!$D:$D,1+($D236)),Order_Form!$C:$Q,14,FALSE)),"")</f>
        <v/>
      </c>
      <c r="S236" s="126" t="str">
        <f>IF(ISNUMBER(SMALL(Order_Form!$D:$D,1+($D236))),(VLOOKUP(SMALL(Order_Form!$D:$D,1+($D236)),Order_Form!$C:$Q,15,FALSE)),"")</f>
        <v/>
      </c>
      <c r="U236" s="2">
        <f t="shared" si="26"/>
        <v>0</v>
      </c>
      <c r="V236" s="2">
        <f t="shared" si="27"/>
        <v>0</v>
      </c>
      <c r="W236" s="2" t="str">
        <f t="shared" si="28"/>
        <v/>
      </c>
      <c r="X236" s="2">
        <f t="shared" si="29"/>
        <v>0</v>
      </c>
    </row>
    <row r="237" spans="2:24" ht="22.9" customHeight="1" x14ac:dyDescent="0.25">
      <c r="B237" s="2">
        <f t="shared" si="25"/>
        <v>0</v>
      </c>
      <c r="C237" s="2" t="str">
        <f t="shared" si="30"/>
        <v/>
      </c>
      <c r="D237" s="2">
        <v>216</v>
      </c>
      <c r="E237" s="2" t="str">
        <f>IF(ISNUMBER(SMALL(Order_Form!$D:$D,1+($D237))),(VLOOKUP(SMALL(Order_Form!$D:$D,1+($D237)),Order_Form!$C:$Q,3,FALSE)),"")</f>
        <v/>
      </c>
      <c r="F237" s="18" t="str">
        <f>IF(ISNUMBER(SMALL(Order_Form!$D:$D,1+($D237))),(VLOOKUP(SMALL(Order_Form!$D:$D,1+($D237)),Order_Form!$C:$Q,4,FALSE)),"")</f>
        <v/>
      </c>
      <c r="G237" s="18" t="str">
        <f>IF(ISNUMBER(SMALL(Order_Form!$D:$D,1+($D237))),(VLOOKUP(SMALL(Order_Form!$D:$D,1+($D237)),Order_Form!$C:$Q,5,FALSE)),"")</f>
        <v/>
      </c>
      <c r="H237" s="18" t="str">
        <f>IF(ISNUMBER(SMALL(Order_Form!$D:$D,1+($D237))),(VLOOKUP(SMALL(Order_Form!$D:$D,1+($D237)),Order_Form!$C:$Q,6,FALSE)),"")</f>
        <v/>
      </c>
      <c r="I237" s="15" t="str">
        <f>IF(ISNUMBER(SMALL(Order_Form!$D:$D,1+($D237))),(VLOOKUP(SMALL(Order_Form!$D:$D,1+($D237)),Order_Form!$C:$Q,7,FALSE)),"")</f>
        <v/>
      </c>
      <c r="J237" s="2"/>
      <c r="K237" s="2"/>
      <c r="L237" s="18" t="str">
        <f>IF(ISNUMBER(SMALL(Order_Form!$D:$D,1+($D237))),(VLOOKUP(SMALL(Order_Form!$D:$D,1+($D237)),Order_Form!$C:$Q,8,FALSE)),"")</f>
        <v/>
      </c>
      <c r="M237" s="18" t="str">
        <f>IF(ISNUMBER(SMALL(Order_Form!$D:$D,1+($D237))),(VLOOKUP(SMALL(Order_Form!$D:$D,1+($D237)),Order_Form!$C:$Q,9,FALSE)),"")</f>
        <v/>
      </c>
      <c r="N237" s="18" t="str">
        <f>IF(ISNUMBER(SMALL(Order_Form!$D:$D,1+($D237))),(VLOOKUP(SMALL(Order_Form!$D:$D,1+($D237)),Order_Form!$C:$Q,10,FALSE)),"")</f>
        <v/>
      </c>
      <c r="O237" s="18" t="str">
        <f>IF(ISNUMBER(SMALL(Order_Form!$D:$D,1+($D237))),(VLOOKUP(SMALL(Order_Form!$D:$D,1+($D237)),Order_Form!$C:$Q,11,FALSE)),"")</f>
        <v/>
      </c>
      <c r="P237" s="18" t="str">
        <f>IF(ISNUMBER(SMALL(Order_Form!$D:$D,1+($D237))),(VLOOKUP(SMALL(Order_Form!$D:$D,1+($D237)),Order_Form!$C:$Q,12,FALSE)),"")</f>
        <v/>
      </c>
      <c r="Q237" s="18" t="str">
        <f>IF(ISNUMBER(SMALL(Order_Form!$D:$D,1+($D237))),(VLOOKUP(SMALL(Order_Form!$D:$D,1+($D237)),Order_Form!$C:$Q,13,FALSE)),"")</f>
        <v/>
      </c>
      <c r="R237" s="18" t="str">
        <f>IF(ISNUMBER(SMALL(Order_Form!$D:$D,1+($D237))),(VLOOKUP(SMALL(Order_Form!$D:$D,1+($D237)),Order_Form!$C:$Q,14,FALSE)),"")</f>
        <v/>
      </c>
      <c r="S237" s="126" t="str">
        <f>IF(ISNUMBER(SMALL(Order_Form!$D:$D,1+($D237))),(VLOOKUP(SMALL(Order_Form!$D:$D,1+($D237)),Order_Form!$C:$Q,15,FALSE)),"")</f>
        <v/>
      </c>
      <c r="U237" s="2">
        <f t="shared" si="26"/>
        <v>0</v>
      </c>
      <c r="V237" s="2">
        <f t="shared" si="27"/>
        <v>0</v>
      </c>
      <c r="W237" s="2" t="str">
        <f t="shared" si="28"/>
        <v/>
      </c>
      <c r="X237" s="2">
        <f t="shared" si="29"/>
        <v>0</v>
      </c>
    </row>
    <row r="238" spans="2:24" ht="22.9" customHeight="1" x14ac:dyDescent="0.25">
      <c r="B238" s="2">
        <f t="shared" si="25"/>
        <v>0</v>
      </c>
      <c r="C238" s="2" t="str">
        <f t="shared" si="30"/>
        <v/>
      </c>
      <c r="D238" s="2">
        <v>217</v>
      </c>
      <c r="E238" s="2" t="str">
        <f>IF(ISNUMBER(SMALL(Order_Form!$D:$D,1+($D238))),(VLOOKUP(SMALL(Order_Form!$D:$D,1+($D238)),Order_Form!$C:$Q,3,FALSE)),"")</f>
        <v/>
      </c>
      <c r="F238" s="18" t="str">
        <f>IF(ISNUMBER(SMALL(Order_Form!$D:$D,1+($D238))),(VLOOKUP(SMALL(Order_Form!$D:$D,1+($D238)),Order_Form!$C:$Q,4,FALSE)),"")</f>
        <v/>
      </c>
      <c r="G238" s="18" t="str">
        <f>IF(ISNUMBER(SMALL(Order_Form!$D:$D,1+($D238))),(VLOOKUP(SMALL(Order_Form!$D:$D,1+($D238)),Order_Form!$C:$Q,5,FALSE)),"")</f>
        <v/>
      </c>
      <c r="H238" s="18" t="str">
        <f>IF(ISNUMBER(SMALL(Order_Form!$D:$D,1+($D238))),(VLOOKUP(SMALL(Order_Form!$D:$D,1+($D238)),Order_Form!$C:$Q,6,FALSE)),"")</f>
        <v/>
      </c>
      <c r="I238" s="15" t="str">
        <f>IF(ISNUMBER(SMALL(Order_Form!$D:$D,1+($D238))),(VLOOKUP(SMALL(Order_Form!$D:$D,1+($D238)),Order_Form!$C:$Q,7,FALSE)),"")</f>
        <v/>
      </c>
      <c r="J238" s="2"/>
      <c r="K238" s="2"/>
      <c r="L238" s="18" t="str">
        <f>IF(ISNUMBER(SMALL(Order_Form!$D:$D,1+($D238))),(VLOOKUP(SMALL(Order_Form!$D:$D,1+($D238)),Order_Form!$C:$Q,8,FALSE)),"")</f>
        <v/>
      </c>
      <c r="M238" s="18" t="str">
        <f>IF(ISNUMBER(SMALL(Order_Form!$D:$D,1+($D238))),(VLOOKUP(SMALL(Order_Form!$D:$D,1+($D238)),Order_Form!$C:$Q,9,FALSE)),"")</f>
        <v/>
      </c>
      <c r="N238" s="18" t="str">
        <f>IF(ISNUMBER(SMALL(Order_Form!$D:$D,1+($D238))),(VLOOKUP(SMALL(Order_Form!$D:$D,1+($D238)),Order_Form!$C:$Q,10,FALSE)),"")</f>
        <v/>
      </c>
      <c r="O238" s="18" t="str">
        <f>IF(ISNUMBER(SMALL(Order_Form!$D:$D,1+($D238))),(VLOOKUP(SMALL(Order_Form!$D:$D,1+($D238)),Order_Form!$C:$Q,11,FALSE)),"")</f>
        <v/>
      </c>
      <c r="P238" s="18" t="str">
        <f>IF(ISNUMBER(SMALL(Order_Form!$D:$D,1+($D238))),(VLOOKUP(SMALL(Order_Form!$D:$D,1+($D238)),Order_Form!$C:$Q,12,FALSE)),"")</f>
        <v/>
      </c>
      <c r="Q238" s="18" t="str">
        <f>IF(ISNUMBER(SMALL(Order_Form!$D:$D,1+($D238))),(VLOOKUP(SMALL(Order_Form!$D:$D,1+($D238)),Order_Form!$C:$Q,13,FALSE)),"")</f>
        <v/>
      </c>
      <c r="R238" s="18" t="str">
        <f>IF(ISNUMBER(SMALL(Order_Form!$D:$D,1+($D238))),(VLOOKUP(SMALL(Order_Form!$D:$D,1+($D238)),Order_Form!$C:$Q,14,FALSE)),"")</f>
        <v/>
      </c>
      <c r="S238" s="126" t="str">
        <f>IF(ISNUMBER(SMALL(Order_Form!$D:$D,1+($D238))),(VLOOKUP(SMALL(Order_Form!$D:$D,1+($D238)),Order_Form!$C:$Q,15,FALSE)),"")</f>
        <v/>
      </c>
      <c r="U238" s="2">
        <f t="shared" si="26"/>
        <v>0</v>
      </c>
      <c r="V238" s="2">
        <f t="shared" si="27"/>
        <v>0</v>
      </c>
      <c r="W238" s="2" t="str">
        <f t="shared" si="28"/>
        <v/>
      </c>
      <c r="X238" s="2">
        <f t="shared" si="29"/>
        <v>0</v>
      </c>
    </row>
    <row r="239" spans="2:24" ht="22.9" customHeight="1" x14ac:dyDescent="0.25">
      <c r="B239" s="2">
        <f t="shared" si="25"/>
        <v>0</v>
      </c>
      <c r="C239" s="2" t="str">
        <f t="shared" si="30"/>
        <v/>
      </c>
      <c r="D239" s="2">
        <v>218</v>
      </c>
      <c r="E239" s="2" t="str">
        <f>IF(ISNUMBER(SMALL(Order_Form!$D:$D,1+($D239))),(VLOOKUP(SMALL(Order_Form!$D:$D,1+($D239)),Order_Form!$C:$Q,3,FALSE)),"")</f>
        <v/>
      </c>
      <c r="F239" s="18" t="str">
        <f>IF(ISNUMBER(SMALL(Order_Form!$D:$D,1+($D239))),(VLOOKUP(SMALL(Order_Form!$D:$D,1+($D239)),Order_Form!$C:$Q,4,FALSE)),"")</f>
        <v/>
      </c>
      <c r="G239" s="18" t="str">
        <f>IF(ISNUMBER(SMALL(Order_Form!$D:$D,1+($D239))),(VLOOKUP(SMALL(Order_Form!$D:$D,1+($D239)),Order_Form!$C:$Q,5,FALSE)),"")</f>
        <v/>
      </c>
      <c r="H239" s="18" t="str">
        <f>IF(ISNUMBER(SMALL(Order_Form!$D:$D,1+($D239))),(VLOOKUP(SMALL(Order_Form!$D:$D,1+($D239)),Order_Form!$C:$Q,6,FALSE)),"")</f>
        <v/>
      </c>
      <c r="I239" s="15" t="str">
        <f>IF(ISNUMBER(SMALL(Order_Form!$D:$D,1+($D239))),(VLOOKUP(SMALL(Order_Form!$D:$D,1+($D239)),Order_Form!$C:$Q,7,FALSE)),"")</f>
        <v/>
      </c>
      <c r="J239" s="2"/>
      <c r="K239" s="2"/>
      <c r="L239" s="18" t="str">
        <f>IF(ISNUMBER(SMALL(Order_Form!$D:$D,1+($D239))),(VLOOKUP(SMALL(Order_Form!$D:$D,1+($D239)),Order_Form!$C:$Q,8,FALSE)),"")</f>
        <v/>
      </c>
      <c r="M239" s="18" t="str">
        <f>IF(ISNUMBER(SMALL(Order_Form!$D:$D,1+($D239))),(VLOOKUP(SMALL(Order_Form!$D:$D,1+($D239)),Order_Form!$C:$Q,9,FALSE)),"")</f>
        <v/>
      </c>
      <c r="N239" s="18" t="str">
        <f>IF(ISNUMBER(SMALL(Order_Form!$D:$D,1+($D239))),(VLOOKUP(SMALL(Order_Form!$D:$D,1+($D239)),Order_Form!$C:$Q,10,FALSE)),"")</f>
        <v/>
      </c>
      <c r="O239" s="18" t="str">
        <f>IF(ISNUMBER(SMALL(Order_Form!$D:$D,1+($D239))),(VLOOKUP(SMALL(Order_Form!$D:$D,1+($D239)),Order_Form!$C:$Q,11,FALSE)),"")</f>
        <v/>
      </c>
      <c r="P239" s="18" t="str">
        <f>IF(ISNUMBER(SMALL(Order_Form!$D:$D,1+($D239))),(VLOOKUP(SMALL(Order_Form!$D:$D,1+($D239)),Order_Form!$C:$Q,12,FALSE)),"")</f>
        <v/>
      </c>
      <c r="Q239" s="18" t="str">
        <f>IF(ISNUMBER(SMALL(Order_Form!$D:$D,1+($D239))),(VLOOKUP(SMALL(Order_Form!$D:$D,1+($D239)),Order_Form!$C:$Q,13,FALSE)),"")</f>
        <v/>
      </c>
      <c r="R239" s="18" t="str">
        <f>IF(ISNUMBER(SMALL(Order_Form!$D:$D,1+($D239))),(VLOOKUP(SMALL(Order_Form!$D:$D,1+($D239)),Order_Form!$C:$Q,14,FALSE)),"")</f>
        <v/>
      </c>
      <c r="S239" s="126" t="str">
        <f>IF(ISNUMBER(SMALL(Order_Form!$D:$D,1+($D239))),(VLOOKUP(SMALL(Order_Form!$D:$D,1+($D239)),Order_Form!$C:$Q,15,FALSE)),"")</f>
        <v/>
      </c>
      <c r="U239" s="2">
        <f t="shared" si="26"/>
        <v>0</v>
      </c>
      <c r="V239" s="2">
        <f t="shared" si="27"/>
        <v>0</v>
      </c>
      <c r="W239" s="2" t="str">
        <f t="shared" si="28"/>
        <v/>
      </c>
      <c r="X239" s="2">
        <f t="shared" si="29"/>
        <v>0</v>
      </c>
    </row>
    <row r="240" spans="2:24" ht="22.9" customHeight="1" x14ac:dyDescent="0.25">
      <c r="B240" s="2">
        <f t="shared" si="25"/>
        <v>0</v>
      </c>
      <c r="C240" s="2" t="str">
        <f t="shared" si="30"/>
        <v/>
      </c>
      <c r="D240" s="2">
        <v>219</v>
      </c>
      <c r="E240" s="2" t="str">
        <f>IF(ISNUMBER(SMALL(Order_Form!$D:$D,1+($D240))),(VLOOKUP(SMALL(Order_Form!$D:$D,1+($D240)),Order_Form!$C:$Q,3,FALSE)),"")</f>
        <v/>
      </c>
      <c r="F240" s="18" t="str">
        <f>IF(ISNUMBER(SMALL(Order_Form!$D:$D,1+($D240))),(VLOOKUP(SMALL(Order_Form!$D:$D,1+($D240)),Order_Form!$C:$Q,4,FALSE)),"")</f>
        <v/>
      </c>
      <c r="G240" s="18" t="str">
        <f>IF(ISNUMBER(SMALL(Order_Form!$D:$D,1+($D240))),(VLOOKUP(SMALL(Order_Form!$D:$D,1+($D240)),Order_Form!$C:$Q,5,FALSE)),"")</f>
        <v/>
      </c>
      <c r="H240" s="18" t="str">
        <f>IF(ISNUMBER(SMALL(Order_Form!$D:$D,1+($D240))),(VLOOKUP(SMALL(Order_Form!$D:$D,1+($D240)),Order_Form!$C:$Q,6,FALSE)),"")</f>
        <v/>
      </c>
      <c r="I240" s="15" t="str">
        <f>IF(ISNUMBER(SMALL(Order_Form!$D:$D,1+($D240))),(VLOOKUP(SMALL(Order_Form!$D:$D,1+($D240)),Order_Form!$C:$Q,7,FALSE)),"")</f>
        <v/>
      </c>
      <c r="J240" s="2"/>
      <c r="K240" s="2"/>
      <c r="L240" s="18" t="str">
        <f>IF(ISNUMBER(SMALL(Order_Form!$D:$D,1+($D240))),(VLOOKUP(SMALL(Order_Form!$D:$D,1+($D240)),Order_Form!$C:$Q,8,FALSE)),"")</f>
        <v/>
      </c>
      <c r="M240" s="18" t="str">
        <f>IF(ISNUMBER(SMALL(Order_Form!$D:$D,1+($D240))),(VLOOKUP(SMALL(Order_Form!$D:$D,1+($D240)),Order_Form!$C:$Q,9,FALSE)),"")</f>
        <v/>
      </c>
      <c r="N240" s="18" t="str">
        <f>IF(ISNUMBER(SMALL(Order_Form!$D:$D,1+($D240))),(VLOOKUP(SMALL(Order_Form!$D:$D,1+($D240)),Order_Form!$C:$Q,10,FALSE)),"")</f>
        <v/>
      </c>
      <c r="O240" s="18" t="str">
        <f>IF(ISNUMBER(SMALL(Order_Form!$D:$D,1+($D240))),(VLOOKUP(SMALL(Order_Form!$D:$D,1+($D240)),Order_Form!$C:$Q,11,FALSE)),"")</f>
        <v/>
      </c>
      <c r="P240" s="18" t="str">
        <f>IF(ISNUMBER(SMALL(Order_Form!$D:$D,1+($D240))),(VLOOKUP(SMALL(Order_Form!$D:$D,1+($D240)),Order_Form!$C:$Q,12,FALSE)),"")</f>
        <v/>
      </c>
      <c r="Q240" s="18" t="str">
        <f>IF(ISNUMBER(SMALL(Order_Form!$D:$D,1+($D240))),(VLOOKUP(SMALL(Order_Form!$D:$D,1+($D240)),Order_Form!$C:$Q,13,FALSE)),"")</f>
        <v/>
      </c>
      <c r="R240" s="18" t="str">
        <f>IF(ISNUMBER(SMALL(Order_Form!$D:$D,1+($D240))),(VLOOKUP(SMALL(Order_Form!$D:$D,1+($D240)),Order_Form!$C:$Q,14,FALSE)),"")</f>
        <v/>
      </c>
      <c r="S240" s="126" t="str">
        <f>IF(ISNUMBER(SMALL(Order_Form!$D:$D,1+($D240))),(VLOOKUP(SMALL(Order_Form!$D:$D,1+($D240)),Order_Form!$C:$Q,15,FALSE)),"")</f>
        <v/>
      </c>
      <c r="U240" s="2">
        <f t="shared" si="26"/>
        <v>0</v>
      </c>
      <c r="V240" s="2">
        <f t="shared" si="27"/>
        <v>0</v>
      </c>
      <c r="W240" s="2" t="str">
        <f t="shared" si="28"/>
        <v/>
      </c>
      <c r="X240" s="2">
        <f t="shared" si="29"/>
        <v>0</v>
      </c>
    </row>
    <row r="241" spans="2:24" ht="22.9" customHeight="1" x14ac:dyDescent="0.25">
      <c r="B241" s="2">
        <f t="shared" si="25"/>
        <v>0</v>
      </c>
      <c r="C241" s="2" t="str">
        <f t="shared" si="30"/>
        <v/>
      </c>
      <c r="D241" s="2">
        <v>220</v>
      </c>
      <c r="E241" s="2" t="str">
        <f>IF(ISNUMBER(SMALL(Order_Form!$D:$D,1+($D241))),(VLOOKUP(SMALL(Order_Form!$D:$D,1+($D241)),Order_Form!$C:$Q,3,FALSE)),"")</f>
        <v/>
      </c>
      <c r="F241" s="18" t="str">
        <f>IF(ISNUMBER(SMALL(Order_Form!$D:$D,1+($D241))),(VLOOKUP(SMALL(Order_Form!$D:$D,1+($D241)),Order_Form!$C:$Q,4,FALSE)),"")</f>
        <v/>
      </c>
      <c r="G241" s="18" t="str">
        <f>IF(ISNUMBER(SMALL(Order_Form!$D:$D,1+($D241))),(VLOOKUP(SMALL(Order_Form!$D:$D,1+($D241)),Order_Form!$C:$Q,5,FALSE)),"")</f>
        <v/>
      </c>
      <c r="H241" s="18" t="str">
        <f>IF(ISNUMBER(SMALL(Order_Form!$D:$D,1+($D241))),(VLOOKUP(SMALL(Order_Form!$D:$D,1+($D241)),Order_Form!$C:$Q,6,FALSE)),"")</f>
        <v/>
      </c>
      <c r="I241" s="15" t="str">
        <f>IF(ISNUMBER(SMALL(Order_Form!$D:$D,1+($D241))),(VLOOKUP(SMALL(Order_Form!$D:$D,1+($D241)),Order_Form!$C:$Q,7,FALSE)),"")</f>
        <v/>
      </c>
      <c r="J241" s="2"/>
      <c r="K241" s="2"/>
      <c r="L241" s="18" t="str">
        <f>IF(ISNUMBER(SMALL(Order_Form!$D:$D,1+($D241))),(VLOOKUP(SMALL(Order_Form!$D:$D,1+($D241)),Order_Form!$C:$Q,8,FALSE)),"")</f>
        <v/>
      </c>
      <c r="M241" s="18" t="str">
        <f>IF(ISNUMBER(SMALL(Order_Form!$D:$D,1+($D241))),(VLOOKUP(SMALL(Order_Form!$D:$D,1+($D241)),Order_Form!$C:$Q,9,FALSE)),"")</f>
        <v/>
      </c>
      <c r="N241" s="18" t="str">
        <f>IF(ISNUMBER(SMALL(Order_Form!$D:$D,1+($D241))),(VLOOKUP(SMALL(Order_Form!$D:$D,1+($D241)),Order_Form!$C:$Q,10,FALSE)),"")</f>
        <v/>
      </c>
      <c r="O241" s="18" t="str">
        <f>IF(ISNUMBER(SMALL(Order_Form!$D:$D,1+($D241))),(VLOOKUP(SMALL(Order_Form!$D:$D,1+($D241)),Order_Form!$C:$Q,11,FALSE)),"")</f>
        <v/>
      </c>
      <c r="P241" s="18" t="str">
        <f>IF(ISNUMBER(SMALL(Order_Form!$D:$D,1+($D241))),(VLOOKUP(SMALL(Order_Form!$D:$D,1+($D241)),Order_Form!$C:$Q,12,FALSE)),"")</f>
        <v/>
      </c>
      <c r="Q241" s="18" t="str">
        <f>IF(ISNUMBER(SMALL(Order_Form!$D:$D,1+($D241))),(VLOOKUP(SMALL(Order_Form!$D:$D,1+($D241)),Order_Form!$C:$Q,13,FALSE)),"")</f>
        <v/>
      </c>
      <c r="R241" s="18" t="str">
        <f>IF(ISNUMBER(SMALL(Order_Form!$D:$D,1+($D241))),(VLOOKUP(SMALL(Order_Form!$D:$D,1+($D241)),Order_Form!$C:$Q,14,FALSE)),"")</f>
        <v/>
      </c>
      <c r="S241" s="126" t="str">
        <f>IF(ISNUMBER(SMALL(Order_Form!$D:$D,1+($D241))),(VLOOKUP(SMALL(Order_Form!$D:$D,1+($D241)),Order_Form!$C:$Q,15,FALSE)),"")</f>
        <v/>
      </c>
      <c r="U241" s="2">
        <f t="shared" si="26"/>
        <v>0</v>
      </c>
      <c r="V241" s="2">
        <f t="shared" si="27"/>
        <v>0</v>
      </c>
      <c r="W241" s="2" t="str">
        <f t="shared" si="28"/>
        <v/>
      </c>
      <c r="X241" s="2">
        <f t="shared" si="29"/>
        <v>0</v>
      </c>
    </row>
    <row r="242" spans="2:24" ht="22.9" customHeight="1" x14ac:dyDescent="0.25">
      <c r="B242" s="2">
        <f t="shared" si="25"/>
        <v>0</v>
      </c>
      <c r="C242" s="2" t="str">
        <f t="shared" si="30"/>
        <v/>
      </c>
      <c r="D242" s="2">
        <v>221</v>
      </c>
      <c r="E242" s="2" t="str">
        <f>IF(ISNUMBER(SMALL(Order_Form!$D:$D,1+($D242))),(VLOOKUP(SMALL(Order_Form!$D:$D,1+($D242)),Order_Form!$C:$Q,3,FALSE)),"")</f>
        <v/>
      </c>
      <c r="F242" s="18" t="str">
        <f>IF(ISNUMBER(SMALL(Order_Form!$D:$D,1+($D242))),(VLOOKUP(SMALL(Order_Form!$D:$D,1+($D242)),Order_Form!$C:$Q,4,FALSE)),"")</f>
        <v/>
      </c>
      <c r="G242" s="18" t="str">
        <f>IF(ISNUMBER(SMALL(Order_Form!$D:$D,1+($D242))),(VLOOKUP(SMALL(Order_Form!$D:$D,1+($D242)),Order_Form!$C:$Q,5,FALSE)),"")</f>
        <v/>
      </c>
      <c r="H242" s="18" t="str">
        <f>IF(ISNUMBER(SMALL(Order_Form!$D:$D,1+($D242))),(VLOOKUP(SMALL(Order_Form!$D:$D,1+($D242)),Order_Form!$C:$Q,6,FALSE)),"")</f>
        <v/>
      </c>
      <c r="I242" s="15" t="str">
        <f>IF(ISNUMBER(SMALL(Order_Form!$D:$D,1+($D242))),(VLOOKUP(SMALL(Order_Form!$D:$D,1+($D242)),Order_Form!$C:$Q,7,FALSE)),"")</f>
        <v/>
      </c>
      <c r="J242" s="2"/>
      <c r="K242" s="2"/>
      <c r="L242" s="18" t="str">
        <f>IF(ISNUMBER(SMALL(Order_Form!$D:$D,1+($D242))),(VLOOKUP(SMALL(Order_Form!$D:$D,1+($D242)),Order_Form!$C:$Q,8,FALSE)),"")</f>
        <v/>
      </c>
      <c r="M242" s="18" t="str">
        <f>IF(ISNUMBER(SMALL(Order_Form!$D:$D,1+($D242))),(VLOOKUP(SMALL(Order_Form!$D:$D,1+($D242)),Order_Form!$C:$Q,9,FALSE)),"")</f>
        <v/>
      </c>
      <c r="N242" s="18" t="str">
        <f>IF(ISNUMBER(SMALL(Order_Form!$D:$D,1+($D242))),(VLOOKUP(SMALL(Order_Form!$D:$D,1+($D242)),Order_Form!$C:$Q,10,FALSE)),"")</f>
        <v/>
      </c>
      <c r="O242" s="18" t="str">
        <f>IF(ISNUMBER(SMALL(Order_Form!$D:$D,1+($D242))),(VLOOKUP(SMALL(Order_Form!$D:$D,1+($D242)),Order_Form!$C:$Q,11,FALSE)),"")</f>
        <v/>
      </c>
      <c r="P242" s="18" t="str">
        <f>IF(ISNUMBER(SMALL(Order_Form!$D:$D,1+($D242))),(VLOOKUP(SMALL(Order_Form!$D:$D,1+($D242)),Order_Form!$C:$Q,12,FALSE)),"")</f>
        <v/>
      </c>
      <c r="Q242" s="18" t="str">
        <f>IF(ISNUMBER(SMALL(Order_Form!$D:$D,1+($D242))),(VLOOKUP(SMALL(Order_Form!$D:$D,1+($D242)),Order_Form!$C:$Q,13,FALSE)),"")</f>
        <v/>
      </c>
      <c r="R242" s="18" t="str">
        <f>IF(ISNUMBER(SMALL(Order_Form!$D:$D,1+($D242))),(VLOOKUP(SMALL(Order_Form!$D:$D,1+($D242)),Order_Form!$C:$Q,14,FALSE)),"")</f>
        <v/>
      </c>
      <c r="S242" s="126" t="str">
        <f>IF(ISNUMBER(SMALL(Order_Form!$D:$D,1+($D242))),(VLOOKUP(SMALL(Order_Form!$D:$D,1+($D242)),Order_Form!$C:$Q,15,FALSE)),"")</f>
        <v/>
      </c>
      <c r="U242" s="2">
        <f t="shared" si="26"/>
        <v>0</v>
      </c>
      <c r="V242" s="2">
        <f t="shared" si="27"/>
        <v>0</v>
      </c>
      <c r="W242" s="2" t="str">
        <f t="shared" si="28"/>
        <v/>
      </c>
      <c r="X242" s="2">
        <f t="shared" si="29"/>
        <v>0</v>
      </c>
    </row>
    <row r="243" spans="2:24" ht="22.9" customHeight="1" x14ac:dyDescent="0.25">
      <c r="B243" s="2">
        <f t="shared" si="25"/>
        <v>0</v>
      </c>
      <c r="C243" s="2" t="str">
        <f t="shared" si="30"/>
        <v/>
      </c>
      <c r="D243" s="2">
        <v>222</v>
      </c>
      <c r="E243" s="2" t="str">
        <f>IF(ISNUMBER(SMALL(Order_Form!$D:$D,1+($D243))),(VLOOKUP(SMALL(Order_Form!$D:$D,1+($D243)),Order_Form!$C:$Q,3,FALSE)),"")</f>
        <v/>
      </c>
      <c r="F243" s="18" t="str">
        <f>IF(ISNUMBER(SMALL(Order_Form!$D:$D,1+($D243))),(VLOOKUP(SMALL(Order_Form!$D:$D,1+($D243)),Order_Form!$C:$Q,4,FALSE)),"")</f>
        <v/>
      </c>
      <c r="G243" s="18" t="str">
        <f>IF(ISNUMBER(SMALL(Order_Form!$D:$D,1+($D243))),(VLOOKUP(SMALL(Order_Form!$D:$D,1+($D243)),Order_Form!$C:$Q,5,FALSE)),"")</f>
        <v/>
      </c>
      <c r="H243" s="18" t="str">
        <f>IF(ISNUMBER(SMALL(Order_Form!$D:$D,1+($D243))),(VLOOKUP(SMALL(Order_Form!$D:$D,1+($D243)),Order_Form!$C:$Q,6,FALSE)),"")</f>
        <v/>
      </c>
      <c r="I243" s="15" t="str">
        <f>IF(ISNUMBER(SMALL(Order_Form!$D:$D,1+($D243))),(VLOOKUP(SMALL(Order_Form!$D:$D,1+($D243)),Order_Form!$C:$Q,7,FALSE)),"")</f>
        <v/>
      </c>
      <c r="J243" s="2"/>
      <c r="K243" s="2"/>
      <c r="L243" s="18" t="str">
        <f>IF(ISNUMBER(SMALL(Order_Form!$D:$D,1+($D243))),(VLOOKUP(SMALL(Order_Form!$D:$D,1+($D243)),Order_Form!$C:$Q,8,FALSE)),"")</f>
        <v/>
      </c>
      <c r="M243" s="18" t="str">
        <f>IF(ISNUMBER(SMALL(Order_Form!$D:$D,1+($D243))),(VLOOKUP(SMALL(Order_Form!$D:$D,1+($D243)),Order_Form!$C:$Q,9,FALSE)),"")</f>
        <v/>
      </c>
      <c r="N243" s="18" t="str">
        <f>IF(ISNUMBER(SMALL(Order_Form!$D:$D,1+($D243))),(VLOOKUP(SMALL(Order_Form!$D:$D,1+($D243)),Order_Form!$C:$Q,10,FALSE)),"")</f>
        <v/>
      </c>
      <c r="O243" s="18" t="str">
        <f>IF(ISNUMBER(SMALL(Order_Form!$D:$D,1+($D243))),(VLOOKUP(SMALL(Order_Form!$D:$D,1+($D243)),Order_Form!$C:$Q,11,FALSE)),"")</f>
        <v/>
      </c>
      <c r="P243" s="18" t="str">
        <f>IF(ISNUMBER(SMALL(Order_Form!$D:$D,1+($D243))),(VLOOKUP(SMALL(Order_Form!$D:$D,1+($D243)),Order_Form!$C:$Q,12,FALSE)),"")</f>
        <v/>
      </c>
      <c r="Q243" s="18" t="str">
        <f>IF(ISNUMBER(SMALL(Order_Form!$D:$D,1+($D243))),(VLOOKUP(SMALL(Order_Form!$D:$D,1+($D243)),Order_Form!$C:$Q,13,FALSE)),"")</f>
        <v/>
      </c>
      <c r="R243" s="18" t="str">
        <f>IF(ISNUMBER(SMALL(Order_Form!$D:$D,1+($D243))),(VLOOKUP(SMALL(Order_Form!$D:$D,1+($D243)),Order_Form!$C:$Q,14,FALSE)),"")</f>
        <v/>
      </c>
      <c r="S243" s="126" t="str">
        <f>IF(ISNUMBER(SMALL(Order_Form!$D:$D,1+($D243))),(VLOOKUP(SMALL(Order_Form!$D:$D,1+($D243)),Order_Form!$C:$Q,15,FALSE)),"")</f>
        <v/>
      </c>
      <c r="U243" s="2">
        <f t="shared" si="26"/>
        <v>0</v>
      </c>
      <c r="V243" s="2">
        <f t="shared" si="27"/>
        <v>0</v>
      </c>
      <c r="W243" s="2" t="str">
        <f t="shared" si="28"/>
        <v/>
      </c>
      <c r="X243" s="2">
        <f t="shared" si="29"/>
        <v>0</v>
      </c>
    </row>
    <row r="244" spans="2:24" ht="22.9" customHeight="1" x14ac:dyDescent="0.25">
      <c r="B244" s="2">
        <f t="shared" si="25"/>
        <v>0</v>
      </c>
      <c r="C244" s="2" t="str">
        <f t="shared" si="30"/>
        <v/>
      </c>
      <c r="D244" s="2">
        <v>223</v>
      </c>
      <c r="E244" s="2" t="str">
        <f>IF(ISNUMBER(SMALL(Order_Form!$D:$D,1+($D244))),(VLOOKUP(SMALL(Order_Form!$D:$D,1+($D244)),Order_Form!$C:$Q,3,FALSE)),"")</f>
        <v/>
      </c>
      <c r="F244" s="18" t="str">
        <f>IF(ISNUMBER(SMALL(Order_Form!$D:$D,1+($D244))),(VLOOKUP(SMALL(Order_Form!$D:$D,1+($D244)),Order_Form!$C:$Q,4,FALSE)),"")</f>
        <v/>
      </c>
      <c r="G244" s="18" t="str">
        <f>IF(ISNUMBER(SMALL(Order_Form!$D:$D,1+($D244))),(VLOOKUP(SMALL(Order_Form!$D:$D,1+($D244)),Order_Form!$C:$Q,5,FALSE)),"")</f>
        <v/>
      </c>
      <c r="H244" s="18" t="str">
        <f>IF(ISNUMBER(SMALL(Order_Form!$D:$D,1+($D244))),(VLOOKUP(SMALL(Order_Form!$D:$D,1+($D244)),Order_Form!$C:$Q,6,FALSE)),"")</f>
        <v/>
      </c>
      <c r="I244" s="15" t="str">
        <f>IF(ISNUMBER(SMALL(Order_Form!$D:$D,1+($D244))),(VLOOKUP(SMALL(Order_Form!$D:$D,1+($D244)),Order_Form!$C:$Q,7,FALSE)),"")</f>
        <v/>
      </c>
      <c r="J244" s="2"/>
      <c r="K244" s="2"/>
      <c r="L244" s="18" t="str">
        <f>IF(ISNUMBER(SMALL(Order_Form!$D:$D,1+($D244))),(VLOOKUP(SMALL(Order_Form!$D:$D,1+($D244)),Order_Form!$C:$Q,8,FALSE)),"")</f>
        <v/>
      </c>
      <c r="M244" s="18" t="str">
        <f>IF(ISNUMBER(SMALL(Order_Form!$D:$D,1+($D244))),(VLOOKUP(SMALL(Order_Form!$D:$D,1+($D244)),Order_Form!$C:$Q,9,FALSE)),"")</f>
        <v/>
      </c>
      <c r="N244" s="18" t="str">
        <f>IF(ISNUMBER(SMALL(Order_Form!$D:$D,1+($D244))),(VLOOKUP(SMALL(Order_Form!$D:$D,1+($D244)),Order_Form!$C:$Q,10,FALSE)),"")</f>
        <v/>
      </c>
      <c r="O244" s="18" t="str">
        <f>IF(ISNUMBER(SMALL(Order_Form!$D:$D,1+($D244))),(VLOOKUP(SMALL(Order_Form!$D:$D,1+($D244)),Order_Form!$C:$Q,11,FALSE)),"")</f>
        <v/>
      </c>
      <c r="P244" s="18" t="str">
        <f>IF(ISNUMBER(SMALL(Order_Form!$D:$D,1+($D244))),(VLOOKUP(SMALL(Order_Form!$D:$D,1+($D244)),Order_Form!$C:$Q,12,FALSE)),"")</f>
        <v/>
      </c>
      <c r="Q244" s="18" t="str">
        <f>IF(ISNUMBER(SMALL(Order_Form!$D:$D,1+($D244))),(VLOOKUP(SMALL(Order_Form!$D:$D,1+($D244)),Order_Form!$C:$Q,13,FALSE)),"")</f>
        <v/>
      </c>
      <c r="R244" s="18" t="str">
        <f>IF(ISNUMBER(SMALL(Order_Form!$D:$D,1+($D244))),(VLOOKUP(SMALL(Order_Form!$D:$D,1+($D244)),Order_Form!$C:$Q,14,FALSE)),"")</f>
        <v/>
      </c>
      <c r="S244" s="126" t="str">
        <f>IF(ISNUMBER(SMALL(Order_Form!$D:$D,1+($D244))),(VLOOKUP(SMALL(Order_Form!$D:$D,1+($D244)),Order_Form!$C:$Q,15,FALSE)),"")</f>
        <v/>
      </c>
      <c r="U244" s="2">
        <f t="shared" si="26"/>
        <v>0</v>
      </c>
      <c r="V244" s="2">
        <f t="shared" si="27"/>
        <v>0</v>
      </c>
      <c r="W244" s="2" t="str">
        <f t="shared" si="28"/>
        <v/>
      </c>
      <c r="X244" s="2">
        <f t="shared" si="29"/>
        <v>0</v>
      </c>
    </row>
    <row r="245" spans="2:24" ht="22.9" customHeight="1" x14ac:dyDescent="0.25">
      <c r="B245" s="2">
        <f t="shared" si="25"/>
        <v>0</v>
      </c>
      <c r="C245" s="2" t="str">
        <f t="shared" si="30"/>
        <v/>
      </c>
      <c r="D245" s="2">
        <v>224</v>
      </c>
      <c r="E245" s="2" t="str">
        <f>IF(ISNUMBER(SMALL(Order_Form!$D:$D,1+($D245))),(VLOOKUP(SMALL(Order_Form!$D:$D,1+($D245)),Order_Form!$C:$Q,3,FALSE)),"")</f>
        <v/>
      </c>
      <c r="F245" s="18" t="str">
        <f>IF(ISNUMBER(SMALL(Order_Form!$D:$D,1+($D245))),(VLOOKUP(SMALL(Order_Form!$D:$D,1+($D245)),Order_Form!$C:$Q,4,FALSE)),"")</f>
        <v/>
      </c>
      <c r="G245" s="18" t="str">
        <f>IF(ISNUMBER(SMALL(Order_Form!$D:$D,1+($D245))),(VLOOKUP(SMALL(Order_Form!$D:$D,1+($D245)),Order_Form!$C:$Q,5,FALSE)),"")</f>
        <v/>
      </c>
      <c r="H245" s="18" t="str">
        <f>IF(ISNUMBER(SMALL(Order_Form!$D:$D,1+($D245))),(VLOOKUP(SMALL(Order_Form!$D:$D,1+($D245)),Order_Form!$C:$Q,6,FALSE)),"")</f>
        <v/>
      </c>
      <c r="I245" s="15" t="str">
        <f>IF(ISNUMBER(SMALL(Order_Form!$D:$D,1+($D245))),(VLOOKUP(SMALL(Order_Form!$D:$D,1+($D245)),Order_Form!$C:$Q,7,FALSE)),"")</f>
        <v/>
      </c>
      <c r="J245" s="2"/>
      <c r="K245" s="2"/>
      <c r="L245" s="18" t="str">
        <f>IF(ISNUMBER(SMALL(Order_Form!$D:$D,1+($D245))),(VLOOKUP(SMALL(Order_Form!$D:$D,1+($D245)),Order_Form!$C:$Q,8,FALSE)),"")</f>
        <v/>
      </c>
      <c r="M245" s="18" t="str">
        <f>IF(ISNUMBER(SMALL(Order_Form!$D:$D,1+($D245))),(VLOOKUP(SMALL(Order_Form!$D:$D,1+($D245)),Order_Form!$C:$Q,9,FALSE)),"")</f>
        <v/>
      </c>
      <c r="N245" s="18" t="str">
        <f>IF(ISNUMBER(SMALL(Order_Form!$D:$D,1+($D245))),(VLOOKUP(SMALL(Order_Form!$D:$D,1+($D245)),Order_Form!$C:$Q,10,FALSE)),"")</f>
        <v/>
      </c>
      <c r="O245" s="18" t="str">
        <f>IF(ISNUMBER(SMALL(Order_Form!$D:$D,1+($D245))),(VLOOKUP(SMALL(Order_Form!$D:$D,1+($D245)),Order_Form!$C:$Q,11,FALSE)),"")</f>
        <v/>
      </c>
      <c r="P245" s="18" t="str">
        <f>IF(ISNUMBER(SMALL(Order_Form!$D:$D,1+($D245))),(VLOOKUP(SMALL(Order_Form!$D:$D,1+($D245)),Order_Form!$C:$Q,12,FALSE)),"")</f>
        <v/>
      </c>
      <c r="Q245" s="18" t="str">
        <f>IF(ISNUMBER(SMALL(Order_Form!$D:$D,1+($D245))),(VLOOKUP(SMALL(Order_Form!$D:$D,1+($D245)),Order_Form!$C:$Q,13,FALSE)),"")</f>
        <v/>
      </c>
      <c r="R245" s="18" t="str">
        <f>IF(ISNUMBER(SMALL(Order_Form!$D:$D,1+($D245))),(VLOOKUP(SMALL(Order_Form!$D:$D,1+($D245)),Order_Form!$C:$Q,14,FALSE)),"")</f>
        <v/>
      </c>
      <c r="S245" s="126" t="str">
        <f>IF(ISNUMBER(SMALL(Order_Form!$D:$D,1+($D245))),(VLOOKUP(SMALL(Order_Form!$D:$D,1+($D245)),Order_Form!$C:$Q,15,FALSE)),"")</f>
        <v/>
      </c>
      <c r="U245" s="2">
        <f t="shared" si="26"/>
        <v>0</v>
      </c>
      <c r="V245" s="2">
        <f t="shared" si="27"/>
        <v>0</v>
      </c>
      <c r="W245" s="2" t="str">
        <f t="shared" si="28"/>
        <v/>
      </c>
      <c r="X245" s="2">
        <f t="shared" si="29"/>
        <v>0</v>
      </c>
    </row>
    <row r="246" spans="2:24" ht="22.9" customHeight="1" x14ac:dyDescent="0.25">
      <c r="B246" s="2">
        <f t="shared" si="25"/>
        <v>0</v>
      </c>
      <c r="C246" s="2" t="str">
        <f t="shared" si="30"/>
        <v/>
      </c>
      <c r="D246" s="2">
        <v>225</v>
      </c>
      <c r="E246" s="2" t="str">
        <f>IF(ISNUMBER(SMALL(Order_Form!$D:$D,1+($D246))),(VLOOKUP(SMALL(Order_Form!$D:$D,1+($D246)),Order_Form!$C:$Q,3,FALSE)),"")</f>
        <v/>
      </c>
      <c r="F246" s="18" t="str">
        <f>IF(ISNUMBER(SMALL(Order_Form!$D:$D,1+($D246))),(VLOOKUP(SMALL(Order_Form!$D:$D,1+($D246)),Order_Form!$C:$Q,4,FALSE)),"")</f>
        <v/>
      </c>
      <c r="G246" s="18" t="str">
        <f>IF(ISNUMBER(SMALL(Order_Form!$D:$D,1+($D246))),(VLOOKUP(SMALL(Order_Form!$D:$D,1+($D246)),Order_Form!$C:$Q,5,FALSE)),"")</f>
        <v/>
      </c>
      <c r="H246" s="18" t="str">
        <f>IF(ISNUMBER(SMALL(Order_Form!$D:$D,1+($D246))),(VLOOKUP(SMALL(Order_Form!$D:$D,1+($D246)),Order_Form!$C:$Q,6,FALSE)),"")</f>
        <v/>
      </c>
      <c r="I246" s="15" t="str">
        <f>IF(ISNUMBER(SMALL(Order_Form!$D:$D,1+($D246))),(VLOOKUP(SMALL(Order_Form!$D:$D,1+($D246)),Order_Form!$C:$Q,7,FALSE)),"")</f>
        <v/>
      </c>
      <c r="J246" s="2"/>
      <c r="K246" s="2"/>
      <c r="L246" s="18" t="str">
        <f>IF(ISNUMBER(SMALL(Order_Form!$D:$D,1+($D246))),(VLOOKUP(SMALL(Order_Form!$D:$D,1+($D246)),Order_Form!$C:$Q,8,FALSE)),"")</f>
        <v/>
      </c>
      <c r="M246" s="18" t="str">
        <f>IF(ISNUMBER(SMALL(Order_Form!$D:$D,1+($D246))),(VLOOKUP(SMALL(Order_Form!$D:$D,1+($D246)),Order_Form!$C:$Q,9,FALSE)),"")</f>
        <v/>
      </c>
      <c r="N246" s="18" t="str">
        <f>IF(ISNUMBER(SMALL(Order_Form!$D:$D,1+($D246))),(VLOOKUP(SMALL(Order_Form!$D:$D,1+($D246)),Order_Form!$C:$Q,10,FALSE)),"")</f>
        <v/>
      </c>
      <c r="O246" s="18" t="str">
        <f>IF(ISNUMBER(SMALL(Order_Form!$D:$D,1+($D246))),(VLOOKUP(SMALL(Order_Form!$D:$D,1+($D246)),Order_Form!$C:$Q,11,FALSE)),"")</f>
        <v/>
      </c>
      <c r="P246" s="18" t="str">
        <f>IF(ISNUMBER(SMALL(Order_Form!$D:$D,1+($D246))),(VLOOKUP(SMALL(Order_Form!$D:$D,1+($D246)),Order_Form!$C:$Q,12,FALSE)),"")</f>
        <v/>
      </c>
      <c r="Q246" s="18" t="str">
        <f>IF(ISNUMBER(SMALL(Order_Form!$D:$D,1+($D246))),(VLOOKUP(SMALL(Order_Form!$D:$D,1+($D246)),Order_Form!$C:$Q,13,FALSE)),"")</f>
        <v/>
      </c>
      <c r="R246" s="18" t="str">
        <f>IF(ISNUMBER(SMALL(Order_Form!$D:$D,1+($D246))),(VLOOKUP(SMALL(Order_Form!$D:$D,1+($D246)),Order_Form!$C:$Q,14,FALSE)),"")</f>
        <v/>
      </c>
      <c r="S246" s="126" t="str">
        <f>IF(ISNUMBER(SMALL(Order_Form!$D:$D,1+($D246))),(VLOOKUP(SMALL(Order_Form!$D:$D,1+($D246)),Order_Form!$C:$Q,15,FALSE)),"")</f>
        <v/>
      </c>
      <c r="U246" s="2">
        <f t="shared" si="26"/>
        <v>0</v>
      </c>
      <c r="V246" s="2">
        <f t="shared" si="27"/>
        <v>0</v>
      </c>
      <c r="W246" s="2" t="str">
        <f t="shared" si="28"/>
        <v/>
      </c>
      <c r="X246" s="2">
        <f t="shared" si="29"/>
        <v>0</v>
      </c>
    </row>
    <row r="247" spans="2:24" ht="22.9" customHeight="1" x14ac:dyDescent="0.25">
      <c r="B247" s="2">
        <f t="shared" si="25"/>
        <v>0</v>
      </c>
      <c r="C247" s="2" t="str">
        <f t="shared" si="30"/>
        <v/>
      </c>
      <c r="D247" s="2">
        <v>226</v>
      </c>
      <c r="E247" s="2" t="str">
        <f>IF(ISNUMBER(SMALL(Order_Form!$D:$D,1+($D247))),(VLOOKUP(SMALL(Order_Form!$D:$D,1+($D247)),Order_Form!$C:$Q,3,FALSE)),"")</f>
        <v/>
      </c>
      <c r="F247" s="18" t="str">
        <f>IF(ISNUMBER(SMALL(Order_Form!$D:$D,1+($D247))),(VLOOKUP(SMALL(Order_Form!$D:$D,1+($D247)),Order_Form!$C:$Q,4,FALSE)),"")</f>
        <v/>
      </c>
      <c r="G247" s="18" t="str">
        <f>IF(ISNUMBER(SMALL(Order_Form!$D:$D,1+($D247))),(VLOOKUP(SMALL(Order_Form!$D:$D,1+($D247)),Order_Form!$C:$Q,5,FALSE)),"")</f>
        <v/>
      </c>
      <c r="H247" s="18" t="str">
        <f>IF(ISNUMBER(SMALL(Order_Form!$D:$D,1+($D247))),(VLOOKUP(SMALL(Order_Form!$D:$D,1+($D247)),Order_Form!$C:$Q,6,FALSE)),"")</f>
        <v/>
      </c>
      <c r="I247" s="15" t="str">
        <f>IF(ISNUMBER(SMALL(Order_Form!$D:$D,1+($D247))),(VLOOKUP(SMALL(Order_Form!$D:$D,1+($D247)),Order_Form!$C:$Q,7,FALSE)),"")</f>
        <v/>
      </c>
      <c r="J247" s="2"/>
      <c r="K247" s="2"/>
      <c r="L247" s="18" t="str">
        <f>IF(ISNUMBER(SMALL(Order_Form!$D:$D,1+($D247))),(VLOOKUP(SMALL(Order_Form!$D:$D,1+($D247)),Order_Form!$C:$Q,8,FALSE)),"")</f>
        <v/>
      </c>
      <c r="M247" s="18" t="str">
        <f>IF(ISNUMBER(SMALL(Order_Form!$D:$D,1+($D247))),(VLOOKUP(SMALL(Order_Form!$D:$D,1+($D247)),Order_Form!$C:$Q,9,FALSE)),"")</f>
        <v/>
      </c>
      <c r="N247" s="18" t="str">
        <f>IF(ISNUMBER(SMALL(Order_Form!$D:$D,1+($D247))),(VLOOKUP(SMALL(Order_Form!$D:$D,1+($D247)),Order_Form!$C:$Q,10,FALSE)),"")</f>
        <v/>
      </c>
      <c r="O247" s="18" t="str">
        <f>IF(ISNUMBER(SMALL(Order_Form!$D:$D,1+($D247))),(VLOOKUP(SMALL(Order_Form!$D:$D,1+($D247)),Order_Form!$C:$Q,11,FALSE)),"")</f>
        <v/>
      </c>
      <c r="P247" s="18" t="str">
        <f>IF(ISNUMBER(SMALL(Order_Form!$D:$D,1+($D247))),(VLOOKUP(SMALL(Order_Form!$D:$D,1+($D247)),Order_Form!$C:$Q,12,FALSE)),"")</f>
        <v/>
      </c>
      <c r="Q247" s="18" t="str">
        <f>IF(ISNUMBER(SMALL(Order_Form!$D:$D,1+($D247))),(VLOOKUP(SMALL(Order_Form!$D:$D,1+($D247)),Order_Form!$C:$Q,13,FALSE)),"")</f>
        <v/>
      </c>
      <c r="R247" s="18" t="str">
        <f>IF(ISNUMBER(SMALL(Order_Form!$D:$D,1+($D247))),(VLOOKUP(SMALL(Order_Form!$D:$D,1+($D247)),Order_Form!$C:$Q,14,FALSE)),"")</f>
        <v/>
      </c>
      <c r="S247" s="126" t="str">
        <f>IF(ISNUMBER(SMALL(Order_Form!$D:$D,1+($D247))),(VLOOKUP(SMALL(Order_Form!$D:$D,1+($D247)),Order_Form!$C:$Q,15,FALSE)),"")</f>
        <v/>
      </c>
      <c r="U247" s="2">
        <f t="shared" si="26"/>
        <v>0</v>
      </c>
      <c r="V247" s="2">
        <f t="shared" si="27"/>
        <v>0</v>
      </c>
      <c r="W247" s="2" t="str">
        <f t="shared" si="28"/>
        <v/>
      </c>
      <c r="X247" s="2">
        <f t="shared" si="29"/>
        <v>0</v>
      </c>
    </row>
    <row r="248" spans="2:24" ht="22.9" customHeight="1" x14ac:dyDescent="0.25">
      <c r="B248" s="2">
        <f t="shared" si="25"/>
        <v>0</v>
      </c>
      <c r="C248" s="2" t="str">
        <f t="shared" si="30"/>
        <v/>
      </c>
      <c r="D248" s="2">
        <v>227</v>
      </c>
      <c r="E248" s="2" t="str">
        <f>IF(ISNUMBER(SMALL(Order_Form!$D:$D,1+($D248))),(VLOOKUP(SMALL(Order_Form!$D:$D,1+($D248)),Order_Form!$C:$Q,3,FALSE)),"")</f>
        <v/>
      </c>
      <c r="F248" s="18" t="str">
        <f>IF(ISNUMBER(SMALL(Order_Form!$D:$D,1+($D248))),(VLOOKUP(SMALL(Order_Form!$D:$D,1+($D248)),Order_Form!$C:$Q,4,FALSE)),"")</f>
        <v/>
      </c>
      <c r="G248" s="18" t="str">
        <f>IF(ISNUMBER(SMALL(Order_Form!$D:$D,1+($D248))),(VLOOKUP(SMALL(Order_Form!$D:$D,1+($D248)),Order_Form!$C:$Q,5,FALSE)),"")</f>
        <v/>
      </c>
      <c r="H248" s="18" t="str">
        <f>IF(ISNUMBER(SMALL(Order_Form!$D:$D,1+($D248))),(VLOOKUP(SMALL(Order_Form!$D:$D,1+($D248)),Order_Form!$C:$Q,6,FALSE)),"")</f>
        <v/>
      </c>
      <c r="I248" s="15" t="str">
        <f>IF(ISNUMBER(SMALL(Order_Form!$D:$D,1+($D248))),(VLOOKUP(SMALL(Order_Form!$D:$D,1+($D248)),Order_Form!$C:$Q,7,FALSE)),"")</f>
        <v/>
      </c>
      <c r="J248" s="2"/>
      <c r="K248" s="2"/>
      <c r="L248" s="18" t="str">
        <f>IF(ISNUMBER(SMALL(Order_Form!$D:$D,1+($D248))),(VLOOKUP(SMALL(Order_Form!$D:$D,1+($D248)),Order_Form!$C:$Q,8,FALSE)),"")</f>
        <v/>
      </c>
      <c r="M248" s="18" t="str">
        <f>IF(ISNUMBER(SMALL(Order_Form!$D:$D,1+($D248))),(VLOOKUP(SMALL(Order_Form!$D:$D,1+($D248)),Order_Form!$C:$Q,9,FALSE)),"")</f>
        <v/>
      </c>
      <c r="N248" s="18" t="str">
        <f>IF(ISNUMBER(SMALL(Order_Form!$D:$D,1+($D248))),(VLOOKUP(SMALL(Order_Form!$D:$D,1+($D248)),Order_Form!$C:$Q,10,FALSE)),"")</f>
        <v/>
      </c>
      <c r="O248" s="18" t="str">
        <f>IF(ISNUMBER(SMALL(Order_Form!$D:$D,1+($D248))),(VLOOKUP(SMALL(Order_Form!$D:$D,1+($D248)),Order_Form!$C:$Q,11,FALSE)),"")</f>
        <v/>
      </c>
      <c r="P248" s="18" t="str">
        <f>IF(ISNUMBER(SMALL(Order_Form!$D:$D,1+($D248))),(VLOOKUP(SMALL(Order_Form!$D:$D,1+($D248)),Order_Form!$C:$Q,12,FALSE)),"")</f>
        <v/>
      </c>
      <c r="Q248" s="18" t="str">
        <f>IF(ISNUMBER(SMALL(Order_Form!$D:$D,1+($D248))),(VLOOKUP(SMALL(Order_Form!$D:$D,1+($D248)),Order_Form!$C:$Q,13,FALSE)),"")</f>
        <v/>
      </c>
      <c r="R248" s="18" t="str">
        <f>IF(ISNUMBER(SMALL(Order_Form!$D:$D,1+($D248))),(VLOOKUP(SMALL(Order_Form!$D:$D,1+($D248)),Order_Form!$C:$Q,14,FALSE)),"")</f>
        <v/>
      </c>
      <c r="S248" s="126" t="str">
        <f>IF(ISNUMBER(SMALL(Order_Form!$D:$D,1+($D248))),(VLOOKUP(SMALL(Order_Form!$D:$D,1+($D248)),Order_Form!$C:$Q,15,FALSE)),"")</f>
        <v/>
      </c>
      <c r="U248" s="2">
        <f t="shared" si="26"/>
        <v>0</v>
      </c>
      <c r="V248" s="2">
        <f t="shared" si="27"/>
        <v>0</v>
      </c>
      <c r="W248" s="2" t="str">
        <f t="shared" si="28"/>
        <v/>
      </c>
      <c r="X248" s="2">
        <f t="shared" si="29"/>
        <v>0</v>
      </c>
    </row>
    <row r="249" spans="2:24" ht="22.9" customHeight="1" x14ac:dyDescent="0.25">
      <c r="B249" s="2">
        <f t="shared" si="25"/>
        <v>0</v>
      </c>
      <c r="C249" s="2" t="str">
        <f t="shared" si="30"/>
        <v/>
      </c>
      <c r="D249" s="2">
        <v>228</v>
      </c>
      <c r="E249" s="2" t="str">
        <f>IF(ISNUMBER(SMALL(Order_Form!$D:$D,1+($D249))),(VLOOKUP(SMALL(Order_Form!$D:$D,1+($D249)),Order_Form!$C:$Q,3,FALSE)),"")</f>
        <v/>
      </c>
      <c r="F249" s="18" t="str">
        <f>IF(ISNUMBER(SMALL(Order_Form!$D:$D,1+($D249))),(VLOOKUP(SMALL(Order_Form!$D:$D,1+($D249)),Order_Form!$C:$Q,4,FALSE)),"")</f>
        <v/>
      </c>
      <c r="G249" s="18" t="str">
        <f>IF(ISNUMBER(SMALL(Order_Form!$D:$D,1+($D249))),(VLOOKUP(SMALL(Order_Form!$D:$D,1+($D249)),Order_Form!$C:$Q,5,FALSE)),"")</f>
        <v/>
      </c>
      <c r="H249" s="18" t="str">
        <f>IF(ISNUMBER(SMALL(Order_Form!$D:$D,1+($D249))),(VLOOKUP(SMALL(Order_Form!$D:$D,1+($D249)),Order_Form!$C:$Q,6,FALSE)),"")</f>
        <v/>
      </c>
      <c r="I249" s="15" t="str">
        <f>IF(ISNUMBER(SMALL(Order_Form!$D:$D,1+($D249))),(VLOOKUP(SMALL(Order_Form!$D:$D,1+($D249)),Order_Form!$C:$Q,7,FALSE)),"")</f>
        <v/>
      </c>
      <c r="J249" s="2"/>
      <c r="K249" s="2"/>
      <c r="L249" s="18" t="str">
        <f>IF(ISNUMBER(SMALL(Order_Form!$D:$D,1+($D249))),(VLOOKUP(SMALL(Order_Form!$D:$D,1+($D249)),Order_Form!$C:$Q,8,FALSE)),"")</f>
        <v/>
      </c>
      <c r="M249" s="18" t="str">
        <f>IF(ISNUMBER(SMALL(Order_Form!$D:$D,1+($D249))),(VLOOKUP(SMALL(Order_Form!$D:$D,1+($D249)),Order_Form!$C:$Q,9,FALSE)),"")</f>
        <v/>
      </c>
      <c r="N249" s="18" t="str">
        <f>IF(ISNUMBER(SMALL(Order_Form!$D:$D,1+($D249))),(VLOOKUP(SMALL(Order_Form!$D:$D,1+($D249)),Order_Form!$C:$Q,10,FALSE)),"")</f>
        <v/>
      </c>
      <c r="O249" s="18" t="str">
        <f>IF(ISNUMBER(SMALL(Order_Form!$D:$D,1+($D249))),(VLOOKUP(SMALL(Order_Form!$D:$D,1+($D249)),Order_Form!$C:$Q,11,FALSE)),"")</f>
        <v/>
      </c>
      <c r="P249" s="18" t="str">
        <f>IF(ISNUMBER(SMALL(Order_Form!$D:$D,1+($D249))),(VLOOKUP(SMALL(Order_Form!$D:$D,1+($D249)),Order_Form!$C:$Q,12,FALSE)),"")</f>
        <v/>
      </c>
      <c r="Q249" s="18" t="str">
        <f>IF(ISNUMBER(SMALL(Order_Form!$D:$D,1+($D249))),(VLOOKUP(SMALL(Order_Form!$D:$D,1+($D249)),Order_Form!$C:$Q,13,FALSE)),"")</f>
        <v/>
      </c>
      <c r="R249" s="18" t="str">
        <f>IF(ISNUMBER(SMALL(Order_Form!$D:$D,1+($D249))),(VLOOKUP(SMALL(Order_Form!$D:$D,1+($D249)),Order_Form!$C:$Q,14,FALSE)),"")</f>
        <v/>
      </c>
      <c r="S249" s="126" t="str">
        <f>IF(ISNUMBER(SMALL(Order_Form!$D:$D,1+($D249))),(VLOOKUP(SMALL(Order_Form!$D:$D,1+($D249)),Order_Form!$C:$Q,15,FALSE)),"")</f>
        <v/>
      </c>
      <c r="U249" s="2">
        <f t="shared" si="26"/>
        <v>0</v>
      </c>
      <c r="V249" s="2">
        <f t="shared" si="27"/>
        <v>0</v>
      </c>
      <c r="W249" s="2" t="str">
        <f t="shared" si="28"/>
        <v/>
      </c>
      <c r="X249" s="2">
        <f t="shared" si="29"/>
        <v>0</v>
      </c>
    </row>
    <row r="250" spans="2:24" ht="22.9" customHeight="1" x14ac:dyDescent="0.25">
      <c r="B250" s="2">
        <f t="shared" si="25"/>
        <v>0</v>
      </c>
      <c r="C250" s="2" t="str">
        <f t="shared" si="30"/>
        <v/>
      </c>
      <c r="D250" s="2">
        <v>229</v>
      </c>
      <c r="E250" s="2" t="str">
        <f>IF(ISNUMBER(SMALL(Order_Form!$D:$D,1+($D250))),(VLOOKUP(SMALL(Order_Form!$D:$D,1+($D250)),Order_Form!$C:$Q,3,FALSE)),"")</f>
        <v/>
      </c>
      <c r="F250" s="18" t="str">
        <f>IF(ISNUMBER(SMALL(Order_Form!$D:$D,1+($D250))),(VLOOKUP(SMALL(Order_Form!$D:$D,1+($D250)),Order_Form!$C:$Q,4,FALSE)),"")</f>
        <v/>
      </c>
      <c r="G250" s="18" t="str">
        <f>IF(ISNUMBER(SMALL(Order_Form!$D:$D,1+($D250))),(VLOOKUP(SMALL(Order_Form!$D:$D,1+($D250)),Order_Form!$C:$Q,5,FALSE)),"")</f>
        <v/>
      </c>
      <c r="H250" s="18" t="str">
        <f>IF(ISNUMBER(SMALL(Order_Form!$D:$D,1+($D250))),(VLOOKUP(SMALL(Order_Form!$D:$D,1+($D250)),Order_Form!$C:$Q,6,FALSE)),"")</f>
        <v/>
      </c>
      <c r="I250" s="15" t="str">
        <f>IF(ISNUMBER(SMALL(Order_Form!$D:$D,1+($D250))),(VLOOKUP(SMALL(Order_Form!$D:$D,1+($D250)),Order_Form!$C:$Q,7,FALSE)),"")</f>
        <v/>
      </c>
      <c r="J250" s="2"/>
      <c r="K250" s="2"/>
      <c r="L250" s="18" t="str">
        <f>IF(ISNUMBER(SMALL(Order_Form!$D:$D,1+($D250))),(VLOOKUP(SMALL(Order_Form!$D:$D,1+($D250)),Order_Form!$C:$Q,8,FALSE)),"")</f>
        <v/>
      </c>
      <c r="M250" s="18" t="str">
        <f>IF(ISNUMBER(SMALL(Order_Form!$D:$D,1+($D250))),(VLOOKUP(SMALL(Order_Form!$D:$D,1+($D250)),Order_Form!$C:$Q,9,FALSE)),"")</f>
        <v/>
      </c>
      <c r="N250" s="18" t="str">
        <f>IF(ISNUMBER(SMALL(Order_Form!$D:$D,1+($D250))),(VLOOKUP(SMALL(Order_Form!$D:$D,1+($D250)),Order_Form!$C:$Q,10,FALSE)),"")</f>
        <v/>
      </c>
      <c r="O250" s="18" t="str">
        <f>IF(ISNUMBER(SMALL(Order_Form!$D:$D,1+($D250))),(VLOOKUP(SMALL(Order_Form!$D:$D,1+($D250)),Order_Form!$C:$Q,11,FALSE)),"")</f>
        <v/>
      </c>
      <c r="P250" s="18" t="str">
        <f>IF(ISNUMBER(SMALL(Order_Form!$D:$D,1+($D250))),(VLOOKUP(SMALL(Order_Form!$D:$D,1+($D250)),Order_Form!$C:$Q,12,FALSE)),"")</f>
        <v/>
      </c>
      <c r="Q250" s="18" t="str">
        <f>IF(ISNUMBER(SMALL(Order_Form!$D:$D,1+($D250))),(VLOOKUP(SMALL(Order_Form!$D:$D,1+($D250)),Order_Form!$C:$Q,13,FALSE)),"")</f>
        <v/>
      </c>
      <c r="R250" s="18" t="str">
        <f>IF(ISNUMBER(SMALL(Order_Form!$D:$D,1+($D250))),(VLOOKUP(SMALL(Order_Form!$D:$D,1+($D250)),Order_Form!$C:$Q,14,FALSE)),"")</f>
        <v/>
      </c>
      <c r="S250" s="126" t="str">
        <f>IF(ISNUMBER(SMALL(Order_Form!$D:$D,1+($D250))),(VLOOKUP(SMALL(Order_Form!$D:$D,1+($D250)),Order_Form!$C:$Q,15,FALSE)),"")</f>
        <v/>
      </c>
      <c r="U250" s="2">
        <f t="shared" si="26"/>
        <v>0</v>
      </c>
      <c r="V250" s="2">
        <f t="shared" si="27"/>
        <v>0</v>
      </c>
      <c r="W250" s="2" t="str">
        <f t="shared" si="28"/>
        <v/>
      </c>
      <c r="X250" s="2">
        <f t="shared" si="29"/>
        <v>0</v>
      </c>
    </row>
    <row r="251" spans="2:24" ht="22.9" customHeight="1" x14ac:dyDescent="0.25">
      <c r="B251" s="2">
        <f t="shared" si="25"/>
        <v>0</v>
      </c>
      <c r="C251" s="2" t="str">
        <f t="shared" si="30"/>
        <v/>
      </c>
      <c r="D251" s="2">
        <v>230</v>
      </c>
      <c r="E251" s="2" t="str">
        <f>IF(ISNUMBER(SMALL(Order_Form!$D:$D,1+($D251))),(VLOOKUP(SMALL(Order_Form!$D:$D,1+($D251)),Order_Form!$C:$Q,3,FALSE)),"")</f>
        <v/>
      </c>
      <c r="F251" s="18" t="str">
        <f>IF(ISNUMBER(SMALL(Order_Form!$D:$D,1+($D251))),(VLOOKUP(SMALL(Order_Form!$D:$D,1+($D251)),Order_Form!$C:$Q,4,FALSE)),"")</f>
        <v/>
      </c>
      <c r="G251" s="18" t="str">
        <f>IF(ISNUMBER(SMALL(Order_Form!$D:$D,1+($D251))),(VLOOKUP(SMALL(Order_Form!$D:$D,1+($D251)),Order_Form!$C:$Q,5,FALSE)),"")</f>
        <v/>
      </c>
      <c r="H251" s="18" t="str">
        <f>IF(ISNUMBER(SMALL(Order_Form!$D:$D,1+($D251))),(VLOOKUP(SMALL(Order_Form!$D:$D,1+($D251)),Order_Form!$C:$Q,6,FALSE)),"")</f>
        <v/>
      </c>
      <c r="I251" s="15" t="str">
        <f>IF(ISNUMBER(SMALL(Order_Form!$D:$D,1+($D251))),(VLOOKUP(SMALL(Order_Form!$D:$D,1+($D251)),Order_Form!$C:$Q,7,FALSE)),"")</f>
        <v/>
      </c>
      <c r="J251" s="2"/>
      <c r="K251" s="2"/>
      <c r="L251" s="18" t="str">
        <f>IF(ISNUMBER(SMALL(Order_Form!$D:$D,1+($D251))),(VLOOKUP(SMALL(Order_Form!$D:$D,1+($D251)),Order_Form!$C:$Q,8,FALSE)),"")</f>
        <v/>
      </c>
      <c r="M251" s="18" t="str">
        <f>IF(ISNUMBER(SMALL(Order_Form!$D:$D,1+($D251))),(VLOOKUP(SMALL(Order_Form!$D:$D,1+($D251)),Order_Form!$C:$Q,9,FALSE)),"")</f>
        <v/>
      </c>
      <c r="N251" s="18" t="str">
        <f>IF(ISNUMBER(SMALL(Order_Form!$D:$D,1+($D251))),(VLOOKUP(SMALL(Order_Form!$D:$D,1+($D251)),Order_Form!$C:$Q,10,FALSE)),"")</f>
        <v/>
      </c>
      <c r="O251" s="18" t="str">
        <f>IF(ISNUMBER(SMALL(Order_Form!$D:$D,1+($D251))),(VLOOKUP(SMALL(Order_Form!$D:$D,1+($D251)),Order_Form!$C:$Q,11,FALSE)),"")</f>
        <v/>
      </c>
      <c r="P251" s="18" t="str">
        <f>IF(ISNUMBER(SMALL(Order_Form!$D:$D,1+($D251))),(VLOOKUP(SMALL(Order_Form!$D:$D,1+($D251)),Order_Form!$C:$Q,12,FALSE)),"")</f>
        <v/>
      </c>
      <c r="Q251" s="18" t="str">
        <f>IF(ISNUMBER(SMALL(Order_Form!$D:$D,1+($D251))),(VLOOKUP(SMALL(Order_Form!$D:$D,1+($D251)),Order_Form!$C:$Q,13,FALSE)),"")</f>
        <v/>
      </c>
      <c r="R251" s="18" t="str">
        <f>IF(ISNUMBER(SMALL(Order_Form!$D:$D,1+($D251))),(VLOOKUP(SMALL(Order_Form!$D:$D,1+($D251)),Order_Form!$C:$Q,14,FALSE)),"")</f>
        <v/>
      </c>
      <c r="S251" s="126" t="str">
        <f>IF(ISNUMBER(SMALL(Order_Form!$D:$D,1+($D251))),(VLOOKUP(SMALL(Order_Form!$D:$D,1+($D251)),Order_Form!$C:$Q,15,FALSE)),"")</f>
        <v/>
      </c>
      <c r="U251" s="2">
        <f t="shared" si="26"/>
        <v>0</v>
      </c>
      <c r="V251" s="2">
        <f t="shared" si="27"/>
        <v>0</v>
      </c>
      <c r="W251" s="2" t="str">
        <f t="shared" si="28"/>
        <v/>
      </c>
      <c r="X251" s="2">
        <f t="shared" si="29"/>
        <v>0</v>
      </c>
    </row>
    <row r="252" spans="2:24" ht="22.9" customHeight="1" x14ac:dyDescent="0.25">
      <c r="B252" s="2">
        <f t="shared" si="25"/>
        <v>0</v>
      </c>
      <c r="C252" s="2" t="str">
        <f t="shared" si="30"/>
        <v/>
      </c>
      <c r="D252" s="2">
        <v>231</v>
      </c>
      <c r="E252" s="2" t="str">
        <f>IF(ISNUMBER(SMALL(Order_Form!$D:$D,1+($D252))),(VLOOKUP(SMALL(Order_Form!$D:$D,1+($D252)),Order_Form!$C:$Q,3,FALSE)),"")</f>
        <v/>
      </c>
      <c r="F252" s="18" t="str">
        <f>IF(ISNUMBER(SMALL(Order_Form!$D:$D,1+($D252))),(VLOOKUP(SMALL(Order_Form!$D:$D,1+($D252)),Order_Form!$C:$Q,4,FALSE)),"")</f>
        <v/>
      </c>
      <c r="G252" s="18" t="str">
        <f>IF(ISNUMBER(SMALL(Order_Form!$D:$D,1+($D252))),(VLOOKUP(SMALL(Order_Form!$D:$D,1+($D252)),Order_Form!$C:$Q,5,FALSE)),"")</f>
        <v/>
      </c>
      <c r="H252" s="18" t="str">
        <f>IF(ISNUMBER(SMALL(Order_Form!$D:$D,1+($D252))),(VLOOKUP(SMALL(Order_Form!$D:$D,1+($D252)),Order_Form!$C:$Q,6,FALSE)),"")</f>
        <v/>
      </c>
      <c r="I252" s="15" t="str">
        <f>IF(ISNUMBER(SMALL(Order_Form!$D:$D,1+($D252))),(VLOOKUP(SMALL(Order_Form!$D:$D,1+($D252)),Order_Form!$C:$Q,7,FALSE)),"")</f>
        <v/>
      </c>
      <c r="J252" s="2"/>
      <c r="K252" s="2"/>
      <c r="L252" s="18" t="str">
        <f>IF(ISNUMBER(SMALL(Order_Form!$D:$D,1+($D252))),(VLOOKUP(SMALL(Order_Form!$D:$D,1+($D252)),Order_Form!$C:$Q,8,FALSE)),"")</f>
        <v/>
      </c>
      <c r="M252" s="18" t="str">
        <f>IF(ISNUMBER(SMALL(Order_Form!$D:$D,1+($D252))),(VLOOKUP(SMALL(Order_Form!$D:$D,1+($D252)),Order_Form!$C:$Q,9,FALSE)),"")</f>
        <v/>
      </c>
      <c r="N252" s="18" t="str">
        <f>IF(ISNUMBER(SMALL(Order_Form!$D:$D,1+($D252))),(VLOOKUP(SMALL(Order_Form!$D:$D,1+($D252)),Order_Form!$C:$Q,10,FALSE)),"")</f>
        <v/>
      </c>
      <c r="O252" s="18" t="str">
        <f>IF(ISNUMBER(SMALL(Order_Form!$D:$D,1+($D252))),(VLOOKUP(SMALL(Order_Form!$D:$D,1+($D252)),Order_Form!$C:$Q,11,FALSE)),"")</f>
        <v/>
      </c>
      <c r="P252" s="18" t="str">
        <f>IF(ISNUMBER(SMALL(Order_Form!$D:$D,1+($D252))),(VLOOKUP(SMALL(Order_Form!$D:$D,1+($D252)),Order_Form!$C:$Q,12,FALSE)),"")</f>
        <v/>
      </c>
      <c r="Q252" s="18" t="str">
        <f>IF(ISNUMBER(SMALL(Order_Form!$D:$D,1+($D252))),(VLOOKUP(SMALL(Order_Form!$D:$D,1+($D252)),Order_Form!$C:$Q,13,FALSE)),"")</f>
        <v/>
      </c>
      <c r="R252" s="18" t="str">
        <f>IF(ISNUMBER(SMALL(Order_Form!$D:$D,1+($D252))),(VLOOKUP(SMALL(Order_Form!$D:$D,1+($D252)),Order_Form!$C:$Q,14,FALSE)),"")</f>
        <v/>
      </c>
      <c r="S252" s="126" t="str">
        <f>IF(ISNUMBER(SMALL(Order_Form!$D:$D,1+($D252))),(VLOOKUP(SMALL(Order_Form!$D:$D,1+($D252)),Order_Form!$C:$Q,15,FALSE)),"")</f>
        <v/>
      </c>
      <c r="U252" s="2">
        <f t="shared" si="26"/>
        <v>0</v>
      </c>
      <c r="V252" s="2">
        <f t="shared" si="27"/>
        <v>0</v>
      </c>
      <c r="W252" s="2" t="str">
        <f t="shared" si="28"/>
        <v/>
      </c>
      <c r="X252" s="2">
        <f t="shared" si="29"/>
        <v>0</v>
      </c>
    </row>
    <row r="253" spans="2:24" ht="22.9" customHeight="1" x14ac:dyDescent="0.25">
      <c r="B253" s="2">
        <f t="shared" si="25"/>
        <v>0</v>
      </c>
      <c r="C253" s="2" t="str">
        <f t="shared" si="30"/>
        <v/>
      </c>
      <c r="D253" s="2">
        <v>232</v>
      </c>
      <c r="E253" s="2" t="str">
        <f>IF(ISNUMBER(SMALL(Order_Form!$D:$D,1+($D253))),(VLOOKUP(SMALL(Order_Form!$D:$D,1+($D253)),Order_Form!$C:$Q,3,FALSE)),"")</f>
        <v/>
      </c>
      <c r="F253" s="18" t="str">
        <f>IF(ISNUMBER(SMALL(Order_Form!$D:$D,1+($D253))),(VLOOKUP(SMALL(Order_Form!$D:$D,1+($D253)),Order_Form!$C:$Q,4,FALSE)),"")</f>
        <v/>
      </c>
      <c r="G253" s="18" t="str">
        <f>IF(ISNUMBER(SMALL(Order_Form!$D:$D,1+($D253))),(VLOOKUP(SMALL(Order_Form!$D:$D,1+($D253)),Order_Form!$C:$Q,5,FALSE)),"")</f>
        <v/>
      </c>
      <c r="H253" s="18" t="str">
        <f>IF(ISNUMBER(SMALL(Order_Form!$D:$D,1+($D253))),(VLOOKUP(SMALL(Order_Form!$D:$D,1+($D253)),Order_Form!$C:$Q,6,FALSE)),"")</f>
        <v/>
      </c>
      <c r="I253" s="15" t="str">
        <f>IF(ISNUMBER(SMALL(Order_Form!$D:$D,1+($D253))),(VLOOKUP(SMALL(Order_Form!$D:$D,1+($D253)),Order_Form!$C:$Q,7,FALSE)),"")</f>
        <v/>
      </c>
      <c r="J253" s="2"/>
      <c r="K253" s="2"/>
      <c r="L253" s="18" t="str">
        <f>IF(ISNUMBER(SMALL(Order_Form!$D:$D,1+($D253))),(VLOOKUP(SMALL(Order_Form!$D:$D,1+($D253)),Order_Form!$C:$Q,8,FALSE)),"")</f>
        <v/>
      </c>
      <c r="M253" s="18" t="str">
        <f>IF(ISNUMBER(SMALL(Order_Form!$D:$D,1+($D253))),(VLOOKUP(SMALL(Order_Form!$D:$D,1+($D253)),Order_Form!$C:$Q,9,FALSE)),"")</f>
        <v/>
      </c>
      <c r="N253" s="18" t="str">
        <f>IF(ISNUMBER(SMALL(Order_Form!$D:$D,1+($D253))),(VLOOKUP(SMALL(Order_Form!$D:$D,1+($D253)),Order_Form!$C:$Q,10,FALSE)),"")</f>
        <v/>
      </c>
      <c r="O253" s="18" t="str">
        <f>IF(ISNUMBER(SMALL(Order_Form!$D:$D,1+($D253))),(VLOOKUP(SMALL(Order_Form!$D:$D,1+($D253)),Order_Form!$C:$Q,11,FALSE)),"")</f>
        <v/>
      </c>
      <c r="P253" s="18" t="str">
        <f>IF(ISNUMBER(SMALL(Order_Form!$D:$D,1+($D253))),(VLOOKUP(SMALL(Order_Form!$D:$D,1+($D253)),Order_Form!$C:$Q,12,FALSE)),"")</f>
        <v/>
      </c>
      <c r="Q253" s="18" t="str">
        <f>IF(ISNUMBER(SMALL(Order_Form!$D:$D,1+($D253))),(VLOOKUP(SMALL(Order_Form!$D:$D,1+($D253)),Order_Form!$C:$Q,13,FALSE)),"")</f>
        <v/>
      </c>
      <c r="R253" s="18" t="str">
        <f>IF(ISNUMBER(SMALL(Order_Form!$D:$D,1+($D253))),(VLOOKUP(SMALL(Order_Form!$D:$D,1+($D253)),Order_Form!$C:$Q,14,FALSE)),"")</f>
        <v/>
      </c>
      <c r="S253" s="126" t="str">
        <f>IF(ISNUMBER(SMALL(Order_Form!$D:$D,1+($D253))),(VLOOKUP(SMALL(Order_Form!$D:$D,1+($D253)),Order_Form!$C:$Q,15,FALSE)),"")</f>
        <v/>
      </c>
      <c r="U253" s="2">
        <f t="shared" si="26"/>
        <v>0</v>
      </c>
      <c r="V253" s="2">
        <f t="shared" si="27"/>
        <v>0</v>
      </c>
      <c r="W253" s="2" t="str">
        <f t="shared" si="28"/>
        <v/>
      </c>
      <c r="X253" s="2">
        <f t="shared" si="29"/>
        <v>0</v>
      </c>
    </row>
    <row r="254" spans="2:24" ht="22.9" customHeight="1" x14ac:dyDescent="0.25">
      <c r="B254" s="2">
        <f t="shared" si="25"/>
        <v>0</v>
      </c>
      <c r="C254" s="2" t="str">
        <f t="shared" si="30"/>
        <v/>
      </c>
      <c r="D254" s="2">
        <v>233</v>
      </c>
      <c r="E254" s="2" t="str">
        <f>IF(ISNUMBER(SMALL(Order_Form!$D:$D,1+($D254))),(VLOOKUP(SMALL(Order_Form!$D:$D,1+($D254)),Order_Form!$C:$Q,3,FALSE)),"")</f>
        <v/>
      </c>
      <c r="F254" s="18" t="str">
        <f>IF(ISNUMBER(SMALL(Order_Form!$D:$D,1+($D254))),(VLOOKUP(SMALL(Order_Form!$D:$D,1+($D254)),Order_Form!$C:$Q,4,FALSE)),"")</f>
        <v/>
      </c>
      <c r="G254" s="18" t="str">
        <f>IF(ISNUMBER(SMALL(Order_Form!$D:$D,1+($D254))),(VLOOKUP(SMALL(Order_Form!$D:$D,1+($D254)),Order_Form!$C:$Q,5,FALSE)),"")</f>
        <v/>
      </c>
      <c r="H254" s="18" t="str">
        <f>IF(ISNUMBER(SMALL(Order_Form!$D:$D,1+($D254))),(VLOOKUP(SMALL(Order_Form!$D:$D,1+($D254)),Order_Form!$C:$Q,6,FALSE)),"")</f>
        <v/>
      </c>
      <c r="I254" s="15" t="str">
        <f>IF(ISNUMBER(SMALL(Order_Form!$D:$D,1+($D254))),(VLOOKUP(SMALL(Order_Form!$D:$D,1+($D254)),Order_Form!$C:$Q,7,FALSE)),"")</f>
        <v/>
      </c>
      <c r="J254" s="2"/>
      <c r="K254" s="2"/>
      <c r="L254" s="18" t="str">
        <f>IF(ISNUMBER(SMALL(Order_Form!$D:$D,1+($D254))),(VLOOKUP(SMALL(Order_Form!$D:$D,1+($D254)),Order_Form!$C:$Q,8,FALSE)),"")</f>
        <v/>
      </c>
      <c r="M254" s="18" t="str">
        <f>IF(ISNUMBER(SMALL(Order_Form!$D:$D,1+($D254))),(VLOOKUP(SMALL(Order_Form!$D:$D,1+($D254)),Order_Form!$C:$Q,9,FALSE)),"")</f>
        <v/>
      </c>
      <c r="N254" s="18" t="str">
        <f>IF(ISNUMBER(SMALL(Order_Form!$D:$D,1+($D254))),(VLOOKUP(SMALL(Order_Form!$D:$D,1+($D254)),Order_Form!$C:$Q,10,FALSE)),"")</f>
        <v/>
      </c>
      <c r="O254" s="18" t="str">
        <f>IF(ISNUMBER(SMALL(Order_Form!$D:$D,1+($D254))),(VLOOKUP(SMALL(Order_Form!$D:$D,1+($D254)),Order_Form!$C:$Q,11,FALSE)),"")</f>
        <v/>
      </c>
      <c r="P254" s="18" t="str">
        <f>IF(ISNUMBER(SMALL(Order_Form!$D:$D,1+($D254))),(VLOOKUP(SMALL(Order_Form!$D:$D,1+($D254)),Order_Form!$C:$Q,12,FALSE)),"")</f>
        <v/>
      </c>
      <c r="Q254" s="18" t="str">
        <f>IF(ISNUMBER(SMALL(Order_Form!$D:$D,1+($D254))),(VLOOKUP(SMALL(Order_Form!$D:$D,1+($D254)),Order_Form!$C:$Q,13,FALSE)),"")</f>
        <v/>
      </c>
      <c r="R254" s="18" t="str">
        <f>IF(ISNUMBER(SMALL(Order_Form!$D:$D,1+($D254))),(VLOOKUP(SMALL(Order_Form!$D:$D,1+($D254)),Order_Form!$C:$Q,14,FALSE)),"")</f>
        <v/>
      </c>
      <c r="S254" s="126" t="str">
        <f>IF(ISNUMBER(SMALL(Order_Form!$D:$D,1+($D254))),(VLOOKUP(SMALL(Order_Form!$D:$D,1+($D254)),Order_Form!$C:$Q,15,FALSE)),"")</f>
        <v/>
      </c>
      <c r="U254" s="2">
        <f t="shared" si="26"/>
        <v>0</v>
      </c>
      <c r="V254" s="2">
        <f t="shared" si="27"/>
        <v>0</v>
      </c>
      <c r="W254" s="2" t="str">
        <f t="shared" si="28"/>
        <v/>
      </c>
      <c r="X254" s="2">
        <f t="shared" si="29"/>
        <v>0</v>
      </c>
    </row>
    <row r="255" spans="2:24" ht="22.9" customHeight="1" x14ac:dyDescent="0.25">
      <c r="B255" s="2">
        <f t="shared" si="25"/>
        <v>0</v>
      </c>
      <c r="C255" s="2" t="str">
        <f t="shared" si="30"/>
        <v/>
      </c>
      <c r="D255" s="2">
        <v>234</v>
      </c>
      <c r="E255" s="2" t="str">
        <f>IF(ISNUMBER(SMALL(Order_Form!$D:$D,1+($D255))),(VLOOKUP(SMALL(Order_Form!$D:$D,1+($D255)),Order_Form!$C:$Q,3,FALSE)),"")</f>
        <v/>
      </c>
      <c r="F255" s="18" t="str">
        <f>IF(ISNUMBER(SMALL(Order_Form!$D:$D,1+($D255))),(VLOOKUP(SMALL(Order_Form!$D:$D,1+($D255)),Order_Form!$C:$Q,4,FALSE)),"")</f>
        <v/>
      </c>
      <c r="G255" s="18" t="str">
        <f>IF(ISNUMBER(SMALL(Order_Form!$D:$D,1+($D255))),(VLOOKUP(SMALL(Order_Form!$D:$D,1+($D255)),Order_Form!$C:$Q,5,FALSE)),"")</f>
        <v/>
      </c>
      <c r="H255" s="18" t="str">
        <f>IF(ISNUMBER(SMALL(Order_Form!$D:$D,1+($D255))),(VLOOKUP(SMALL(Order_Form!$D:$D,1+($D255)),Order_Form!$C:$Q,6,FALSE)),"")</f>
        <v/>
      </c>
      <c r="I255" s="15" t="str">
        <f>IF(ISNUMBER(SMALL(Order_Form!$D:$D,1+($D255))),(VLOOKUP(SMALL(Order_Form!$D:$D,1+($D255)),Order_Form!$C:$Q,7,FALSE)),"")</f>
        <v/>
      </c>
      <c r="J255" s="2"/>
      <c r="K255" s="2"/>
      <c r="L255" s="18" t="str">
        <f>IF(ISNUMBER(SMALL(Order_Form!$D:$D,1+($D255))),(VLOOKUP(SMALL(Order_Form!$D:$D,1+($D255)),Order_Form!$C:$Q,8,FALSE)),"")</f>
        <v/>
      </c>
      <c r="M255" s="18" t="str">
        <f>IF(ISNUMBER(SMALL(Order_Form!$D:$D,1+($D255))),(VLOOKUP(SMALL(Order_Form!$D:$D,1+($D255)),Order_Form!$C:$Q,9,FALSE)),"")</f>
        <v/>
      </c>
      <c r="N255" s="18" t="str">
        <f>IF(ISNUMBER(SMALL(Order_Form!$D:$D,1+($D255))),(VLOOKUP(SMALL(Order_Form!$D:$D,1+($D255)),Order_Form!$C:$Q,10,FALSE)),"")</f>
        <v/>
      </c>
      <c r="O255" s="18" t="str">
        <f>IF(ISNUMBER(SMALL(Order_Form!$D:$D,1+($D255))),(VLOOKUP(SMALL(Order_Form!$D:$D,1+($D255)),Order_Form!$C:$Q,11,FALSE)),"")</f>
        <v/>
      </c>
      <c r="P255" s="18" t="str">
        <f>IF(ISNUMBER(SMALL(Order_Form!$D:$D,1+($D255))),(VLOOKUP(SMALL(Order_Form!$D:$D,1+($D255)),Order_Form!$C:$Q,12,FALSE)),"")</f>
        <v/>
      </c>
      <c r="Q255" s="18" t="str">
        <f>IF(ISNUMBER(SMALL(Order_Form!$D:$D,1+($D255))),(VLOOKUP(SMALL(Order_Form!$D:$D,1+($D255)),Order_Form!$C:$Q,13,FALSE)),"")</f>
        <v/>
      </c>
      <c r="R255" s="18" t="str">
        <f>IF(ISNUMBER(SMALL(Order_Form!$D:$D,1+($D255))),(VLOOKUP(SMALL(Order_Form!$D:$D,1+($D255)),Order_Form!$C:$Q,14,FALSE)),"")</f>
        <v/>
      </c>
      <c r="S255" s="126" t="str">
        <f>IF(ISNUMBER(SMALL(Order_Form!$D:$D,1+($D255))),(VLOOKUP(SMALL(Order_Form!$D:$D,1+($D255)),Order_Form!$C:$Q,15,FALSE)),"")</f>
        <v/>
      </c>
      <c r="U255" s="2">
        <f t="shared" si="26"/>
        <v>0</v>
      </c>
      <c r="V255" s="2">
        <f t="shared" si="27"/>
        <v>0</v>
      </c>
      <c r="W255" s="2" t="str">
        <f t="shared" si="28"/>
        <v/>
      </c>
      <c r="X255" s="2">
        <f t="shared" si="29"/>
        <v>0</v>
      </c>
    </row>
    <row r="256" spans="2:24" ht="22.9" customHeight="1" x14ac:dyDescent="0.25">
      <c r="B256" s="2">
        <f t="shared" si="25"/>
        <v>0</v>
      </c>
      <c r="C256" s="2" t="str">
        <f t="shared" si="30"/>
        <v/>
      </c>
      <c r="D256" s="2">
        <v>235</v>
      </c>
      <c r="E256" s="2" t="str">
        <f>IF(ISNUMBER(SMALL(Order_Form!$D:$D,1+($D256))),(VLOOKUP(SMALL(Order_Form!$D:$D,1+($D256)),Order_Form!$C:$Q,3,FALSE)),"")</f>
        <v/>
      </c>
      <c r="F256" s="18" t="str">
        <f>IF(ISNUMBER(SMALL(Order_Form!$D:$D,1+($D256))),(VLOOKUP(SMALL(Order_Form!$D:$D,1+($D256)),Order_Form!$C:$Q,4,FALSE)),"")</f>
        <v/>
      </c>
      <c r="G256" s="18" t="str">
        <f>IF(ISNUMBER(SMALL(Order_Form!$D:$D,1+($D256))),(VLOOKUP(SMALL(Order_Form!$D:$D,1+($D256)),Order_Form!$C:$Q,5,FALSE)),"")</f>
        <v/>
      </c>
      <c r="H256" s="18" t="str">
        <f>IF(ISNUMBER(SMALL(Order_Form!$D:$D,1+($D256))),(VLOOKUP(SMALL(Order_Form!$D:$D,1+($D256)),Order_Form!$C:$Q,6,FALSE)),"")</f>
        <v/>
      </c>
      <c r="I256" s="15" t="str">
        <f>IF(ISNUMBER(SMALL(Order_Form!$D:$D,1+($D256))),(VLOOKUP(SMALL(Order_Form!$D:$D,1+($D256)),Order_Form!$C:$Q,7,FALSE)),"")</f>
        <v/>
      </c>
      <c r="J256" s="2"/>
      <c r="K256" s="2"/>
      <c r="L256" s="18" t="str">
        <f>IF(ISNUMBER(SMALL(Order_Form!$D:$D,1+($D256))),(VLOOKUP(SMALL(Order_Form!$D:$D,1+($D256)),Order_Form!$C:$Q,8,FALSE)),"")</f>
        <v/>
      </c>
      <c r="M256" s="18" t="str">
        <f>IF(ISNUMBER(SMALL(Order_Form!$D:$D,1+($D256))),(VLOOKUP(SMALL(Order_Form!$D:$D,1+($D256)),Order_Form!$C:$Q,9,FALSE)),"")</f>
        <v/>
      </c>
      <c r="N256" s="18" t="str">
        <f>IF(ISNUMBER(SMALL(Order_Form!$D:$D,1+($D256))),(VLOOKUP(SMALL(Order_Form!$D:$D,1+($D256)),Order_Form!$C:$Q,10,FALSE)),"")</f>
        <v/>
      </c>
      <c r="O256" s="18" t="str">
        <f>IF(ISNUMBER(SMALL(Order_Form!$D:$D,1+($D256))),(VLOOKUP(SMALL(Order_Form!$D:$D,1+($D256)),Order_Form!$C:$Q,11,FALSE)),"")</f>
        <v/>
      </c>
      <c r="P256" s="18" t="str">
        <f>IF(ISNUMBER(SMALL(Order_Form!$D:$D,1+($D256))),(VLOOKUP(SMALL(Order_Form!$D:$D,1+($D256)),Order_Form!$C:$Q,12,FALSE)),"")</f>
        <v/>
      </c>
      <c r="Q256" s="18" t="str">
        <f>IF(ISNUMBER(SMALL(Order_Form!$D:$D,1+($D256))),(VLOOKUP(SMALL(Order_Form!$D:$D,1+($D256)),Order_Form!$C:$Q,13,FALSE)),"")</f>
        <v/>
      </c>
      <c r="R256" s="18" t="str">
        <f>IF(ISNUMBER(SMALL(Order_Form!$D:$D,1+($D256))),(VLOOKUP(SMALL(Order_Form!$D:$D,1+($D256)),Order_Form!$C:$Q,14,FALSE)),"")</f>
        <v/>
      </c>
      <c r="S256" s="126" t="str">
        <f>IF(ISNUMBER(SMALL(Order_Form!$D:$D,1+($D256))),(VLOOKUP(SMALL(Order_Form!$D:$D,1+($D256)),Order_Form!$C:$Q,15,FALSE)),"")</f>
        <v/>
      </c>
      <c r="U256" s="2">
        <f t="shared" si="26"/>
        <v>0</v>
      </c>
      <c r="V256" s="2">
        <f t="shared" si="27"/>
        <v>0</v>
      </c>
      <c r="W256" s="2" t="str">
        <f t="shared" si="28"/>
        <v/>
      </c>
      <c r="X256" s="2">
        <f t="shared" si="29"/>
        <v>0</v>
      </c>
    </row>
    <row r="257" spans="2:24" ht="22.9" customHeight="1" x14ac:dyDescent="0.25">
      <c r="B257" s="2">
        <f t="shared" si="25"/>
        <v>0</v>
      </c>
      <c r="C257" s="2" t="str">
        <f t="shared" si="30"/>
        <v/>
      </c>
      <c r="D257" s="2">
        <v>236</v>
      </c>
      <c r="E257" s="2" t="str">
        <f>IF(ISNUMBER(SMALL(Order_Form!$D:$D,1+($D257))),(VLOOKUP(SMALL(Order_Form!$D:$D,1+($D257)),Order_Form!$C:$Q,3,FALSE)),"")</f>
        <v/>
      </c>
      <c r="F257" s="18" t="str">
        <f>IF(ISNUMBER(SMALL(Order_Form!$D:$D,1+($D257))),(VLOOKUP(SMALL(Order_Form!$D:$D,1+($D257)),Order_Form!$C:$Q,4,FALSE)),"")</f>
        <v/>
      </c>
      <c r="G257" s="18" t="str">
        <f>IF(ISNUMBER(SMALL(Order_Form!$D:$D,1+($D257))),(VLOOKUP(SMALL(Order_Form!$D:$D,1+($D257)),Order_Form!$C:$Q,5,FALSE)),"")</f>
        <v/>
      </c>
      <c r="H257" s="18" t="str">
        <f>IF(ISNUMBER(SMALL(Order_Form!$D:$D,1+($D257))),(VLOOKUP(SMALL(Order_Form!$D:$D,1+($D257)),Order_Form!$C:$Q,6,FALSE)),"")</f>
        <v/>
      </c>
      <c r="I257" s="15" t="str">
        <f>IF(ISNUMBER(SMALL(Order_Form!$D:$D,1+($D257))),(VLOOKUP(SMALL(Order_Form!$D:$D,1+($D257)),Order_Form!$C:$Q,7,FALSE)),"")</f>
        <v/>
      </c>
      <c r="J257" s="2"/>
      <c r="K257" s="2"/>
      <c r="L257" s="18" t="str">
        <f>IF(ISNUMBER(SMALL(Order_Form!$D:$D,1+($D257))),(VLOOKUP(SMALL(Order_Form!$D:$D,1+($D257)),Order_Form!$C:$Q,8,FALSE)),"")</f>
        <v/>
      </c>
      <c r="M257" s="18" t="str">
        <f>IF(ISNUMBER(SMALL(Order_Form!$D:$D,1+($D257))),(VLOOKUP(SMALL(Order_Form!$D:$D,1+($D257)),Order_Form!$C:$Q,9,FALSE)),"")</f>
        <v/>
      </c>
      <c r="N257" s="18" t="str">
        <f>IF(ISNUMBER(SMALL(Order_Form!$D:$D,1+($D257))),(VLOOKUP(SMALL(Order_Form!$D:$D,1+($D257)),Order_Form!$C:$Q,10,FALSE)),"")</f>
        <v/>
      </c>
      <c r="O257" s="18" t="str">
        <f>IF(ISNUMBER(SMALL(Order_Form!$D:$D,1+($D257))),(VLOOKUP(SMALL(Order_Form!$D:$D,1+($D257)),Order_Form!$C:$Q,11,FALSE)),"")</f>
        <v/>
      </c>
      <c r="P257" s="18" t="str">
        <f>IF(ISNUMBER(SMALL(Order_Form!$D:$D,1+($D257))),(VLOOKUP(SMALL(Order_Form!$D:$D,1+($D257)),Order_Form!$C:$Q,12,FALSE)),"")</f>
        <v/>
      </c>
      <c r="Q257" s="18" t="str">
        <f>IF(ISNUMBER(SMALL(Order_Form!$D:$D,1+($D257))),(VLOOKUP(SMALL(Order_Form!$D:$D,1+($D257)),Order_Form!$C:$Q,13,FALSE)),"")</f>
        <v/>
      </c>
      <c r="R257" s="18" t="str">
        <f>IF(ISNUMBER(SMALL(Order_Form!$D:$D,1+($D257))),(VLOOKUP(SMALL(Order_Form!$D:$D,1+($D257)),Order_Form!$C:$Q,14,FALSE)),"")</f>
        <v/>
      </c>
      <c r="S257" s="126" t="str">
        <f>IF(ISNUMBER(SMALL(Order_Form!$D:$D,1+($D257))),(VLOOKUP(SMALL(Order_Form!$D:$D,1+($D257)),Order_Form!$C:$Q,15,FALSE)),"")</f>
        <v/>
      </c>
      <c r="U257" s="2">
        <f t="shared" si="26"/>
        <v>0</v>
      </c>
      <c r="V257" s="2">
        <f t="shared" si="27"/>
        <v>0</v>
      </c>
      <c r="W257" s="2" t="str">
        <f t="shared" si="28"/>
        <v/>
      </c>
      <c r="X257" s="2">
        <f t="shared" si="29"/>
        <v>0</v>
      </c>
    </row>
    <row r="258" spans="2:24" ht="22.9" customHeight="1" x14ac:dyDescent="0.25">
      <c r="B258" s="2">
        <f t="shared" si="25"/>
        <v>0</v>
      </c>
      <c r="C258" s="2" t="str">
        <f t="shared" si="30"/>
        <v/>
      </c>
      <c r="D258" s="2">
        <v>237</v>
      </c>
      <c r="E258" s="2" t="str">
        <f>IF(ISNUMBER(SMALL(Order_Form!$D:$D,1+($D258))),(VLOOKUP(SMALL(Order_Form!$D:$D,1+($D258)),Order_Form!$C:$Q,3,FALSE)),"")</f>
        <v/>
      </c>
      <c r="F258" s="18" t="str">
        <f>IF(ISNUMBER(SMALL(Order_Form!$D:$D,1+($D258))),(VLOOKUP(SMALL(Order_Form!$D:$D,1+($D258)),Order_Form!$C:$Q,4,FALSE)),"")</f>
        <v/>
      </c>
      <c r="G258" s="18" t="str">
        <f>IF(ISNUMBER(SMALL(Order_Form!$D:$D,1+($D258))),(VLOOKUP(SMALL(Order_Form!$D:$D,1+($D258)),Order_Form!$C:$Q,5,FALSE)),"")</f>
        <v/>
      </c>
      <c r="H258" s="18" t="str">
        <f>IF(ISNUMBER(SMALL(Order_Form!$D:$D,1+($D258))),(VLOOKUP(SMALL(Order_Form!$D:$D,1+($D258)),Order_Form!$C:$Q,6,FALSE)),"")</f>
        <v/>
      </c>
      <c r="I258" s="15" t="str">
        <f>IF(ISNUMBER(SMALL(Order_Form!$D:$D,1+($D258))),(VLOOKUP(SMALL(Order_Form!$D:$D,1+($D258)),Order_Form!$C:$Q,7,FALSE)),"")</f>
        <v/>
      </c>
      <c r="J258" s="2"/>
      <c r="K258" s="2"/>
      <c r="L258" s="18" t="str">
        <f>IF(ISNUMBER(SMALL(Order_Form!$D:$D,1+($D258))),(VLOOKUP(SMALL(Order_Form!$D:$D,1+($D258)),Order_Form!$C:$Q,8,FALSE)),"")</f>
        <v/>
      </c>
      <c r="M258" s="18" t="str">
        <f>IF(ISNUMBER(SMALL(Order_Form!$D:$D,1+($D258))),(VLOOKUP(SMALL(Order_Form!$D:$D,1+($D258)),Order_Form!$C:$Q,9,FALSE)),"")</f>
        <v/>
      </c>
      <c r="N258" s="18" t="str">
        <f>IF(ISNUMBER(SMALL(Order_Form!$D:$D,1+($D258))),(VLOOKUP(SMALL(Order_Form!$D:$D,1+($D258)),Order_Form!$C:$Q,10,FALSE)),"")</f>
        <v/>
      </c>
      <c r="O258" s="18" t="str">
        <f>IF(ISNUMBER(SMALL(Order_Form!$D:$D,1+($D258))),(VLOOKUP(SMALL(Order_Form!$D:$D,1+($D258)),Order_Form!$C:$Q,11,FALSE)),"")</f>
        <v/>
      </c>
      <c r="P258" s="18" t="str">
        <f>IF(ISNUMBER(SMALL(Order_Form!$D:$D,1+($D258))),(VLOOKUP(SMALL(Order_Form!$D:$D,1+($D258)),Order_Form!$C:$Q,12,FALSE)),"")</f>
        <v/>
      </c>
      <c r="Q258" s="18" t="str">
        <f>IF(ISNUMBER(SMALL(Order_Form!$D:$D,1+($D258))),(VLOOKUP(SMALL(Order_Form!$D:$D,1+($D258)),Order_Form!$C:$Q,13,FALSE)),"")</f>
        <v/>
      </c>
      <c r="R258" s="18" t="str">
        <f>IF(ISNUMBER(SMALL(Order_Form!$D:$D,1+($D258))),(VLOOKUP(SMALL(Order_Form!$D:$D,1+($D258)),Order_Form!$C:$Q,14,FALSE)),"")</f>
        <v/>
      </c>
      <c r="S258" s="126" t="str">
        <f>IF(ISNUMBER(SMALL(Order_Form!$D:$D,1+($D258))),(VLOOKUP(SMALL(Order_Form!$D:$D,1+($D258)),Order_Form!$C:$Q,15,FALSE)),"")</f>
        <v/>
      </c>
      <c r="U258" s="2">
        <f t="shared" si="26"/>
        <v>0</v>
      </c>
      <c r="V258" s="2">
        <f t="shared" si="27"/>
        <v>0</v>
      </c>
      <c r="W258" s="2" t="str">
        <f t="shared" si="28"/>
        <v/>
      </c>
      <c r="X258" s="2">
        <f t="shared" si="29"/>
        <v>0</v>
      </c>
    </row>
    <row r="259" spans="2:24" ht="22.9" customHeight="1" x14ac:dyDescent="0.25">
      <c r="B259" s="2">
        <f t="shared" si="25"/>
        <v>0</v>
      </c>
      <c r="C259" s="2" t="str">
        <f t="shared" si="30"/>
        <v/>
      </c>
      <c r="D259" s="2">
        <v>238</v>
      </c>
      <c r="E259" s="2" t="str">
        <f>IF(ISNUMBER(SMALL(Order_Form!$D:$D,1+($D259))),(VLOOKUP(SMALL(Order_Form!$D:$D,1+($D259)),Order_Form!$C:$Q,3,FALSE)),"")</f>
        <v/>
      </c>
      <c r="F259" s="18" t="str">
        <f>IF(ISNUMBER(SMALL(Order_Form!$D:$D,1+($D259))),(VLOOKUP(SMALL(Order_Form!$D:$D,1+($D259)),Order_Form!$C:$Q,4,FALSE)),"")</f>
        <v/>
      </c>
      <c r="G259" s="18" t="str">
        <f>IF(ISNUMBER(SMALL(Order_Form!$D:$D,1+($D259))),(VLOOKUP(SMALL(Order_Form!$D:$D,1+($D259)),Order_Form!$C:$Q,5,FALSE)),"")</f>
        <v/>
      </c>
      <c r="H259" s="18" t="str">
        <f>IF(ISNUMBER(SMALL(Order_Form!$D:$D,1+($D259))),(VLOOKUP(SMALL(Order_Form!$D:$D,1+($D259)),Order_Form!$C:$Q,6,FALSE)),"")</f>
        <v/>
      </c>
      <c r="I259" s="15" t="str">
        <f>IF(ISNUMBER(SMALL(Order_Form!$D:$D,1+($D259))),(VLOOKUP(SMALL(Order_Form!$D:$D,1+($D259)),Order_Form!$C:$Q,7,FALSE)),"")</f>
        <v/>
      </c>
      <c r="J259" s="2"/>
      <c r="K259" s="2"/>
      <c r="L259" s="18" t="str">
        <f>IF(ISNUMBER(SMALL(Order_Form!$D:$D,1+($D259))),(VLOOKUP(SMALL(Order_Form!$D:$D,1+($D259)),Order_Form!$C:$Q,8,FALSE)),"")</f>
        <v/>
      </c>
      <c r="M259" s="18" t="str">
        <f>IF(ISNUMBER(SMALL(Order_Form!$D:$D,1+($D259))),(VLOOKUP(SMALL(Order_Form!$D:$D,1+($D259)),Order_Form!$C:$Q,9,FALSE)),"")</f>
        <v/>
      </c>
      <c r="N259" s="18" t="str">
        <f>IF(ISNUMBER(SMALL(Order_Form!$D:$D,1+($D259))),(VLOOKUP(SMALL(Order_Form!$D:$D,1+($D259)),Order_Form!$C:$Q,10,FALSE)),"")</f>
        <v/>
      </c>
      <c r="O259" s="18" t="str">
        <f>IF(ISNUMBER(SMALL(Order_Form!$D:$D,1+($D259))),(VLOOKUP(SMALL(Order_Form!$D:$D,1+($D259)),Order_Form!$C:$Q,11,FALSE)),"")</f>
        <v/>
      </c>
      <c r="P259" s="18" t="str">
        <f>IF(ISNUMBER(SMALL(Order_Form!$D:$D,1+($D259))),(VLOOKUP(SMALL(Order_Form!$D:$D,1+($D259)),Order_Form!$C:$Q,12,FALSE)),"")</f>
        <v/>
      </c>
      <c r="Q259" s="18" t="str">
        <f>IF(ISNUMBER(SMALL(Order_Form!$D:$D,1+($D259))),(VLOOKUP(SMALL(Order_Form!$D:$D,1+($D259)),Order_Form!$C:$Q,13,FALSE)),"")</f>
        <v/>
      </c>
      <c r="R259" s="18" t="str">
        <f>IF(ISNUMBER(SMALL(Order_Form!$D:$D,1+($D259))),(VLOOKUP(SMALL(Order_Form!$D:$D,1+($D259)),Order_Form!$C:$Q,14,FALSE)),"")</f>
        <v/>
      </c>
      <c r="S259" s="126" t="str">
        <f>IF(ISNUMBER(SMALL(Order_Form!$D:$D,1+($D259))),(VLOOKUP(SMALL(Order_Form!$D:$D,1+($D259)),Order_Form!$C:$Q,15,FALSE)),"")</f>
        <v/>
      </c>
      <c r="U259" s="2">
        <f t="shared" si="26"/>
        <v>0</v>
      </c>
      <c r="V259" s="2">
        <f t="shared" si="27"/>
        <v>0</v>
      </c>
      <c r="W259" s="2" t="str">
        <f t="shared" si="28"/>
        <v/>
      </c>
      <c r="X259" s="2">
        <f t="shared" si="29"/>
        <v>0</v>
      </c>
    </row>
    <row r="260" spans="2:24" ht="22.9" customHeight="1" x14ac:dyDescent="0.25">
      <c r="B260" s="2">
        <f t="shared" si="25"/>
        <v>0</v>
      </c>
      <c r="C260" s="2" t="str">
        <f t="shared" si="30"/>
        <v/>
      </c>
      <c r="D260" s="2">
        <v>239</v>
      </c>
      <c r="E260" s="2" t="str">
        <f>IF(ISNUMBER(SMALL(Order_Form!$D:$D,1+($D260))),(VLOOKUP(SMALL(Order_Form!$D:$D,1+($D260)),Order_Form!$C:$Q,3,FALSE)),"")</f>
        <v/>
      </c>
      <c r="F260" s="18" t="str">
        <f>IF(ISNUMBER(SMALL(Order_Form!$D:$D,1+($D260))),(VLOOKUP(SMALL(Order_Form!$D:$D,1+($D260)),Order_Form!$C:$Q,4,FALSE)),"")</f>
        <v/>
      </c>
      <c r="G260" s="18" t="str">
        <f>IF(ISNUMBER(SMALL(Order_Form!$D:$D,1+($D260))),(VLOOKUP(SMALL(Order_Form!$D:$D,1+($D260)),Order_Form!$C:$Q,5,FALSE)),"")</f>
        <v/>
      </c>
      <c r="H260" s="18" t="str">
        <f>IF(ISNUMBER(SMALL(Order_Form!$D:$D,1+($D260))),(VLOOKUP(SMALL(Order_Form!$D:$D,1+($D260)),Order_Form!$C:$Q,6,FALSE)),"")</f>
        <v/>
      </c>
      <c r="I260" s="15" t="str">
        <f>IF(ISNUMBER(SMALL(Order_Form!$D:$D,1+($D260))),(VLOOKUP(SMALL(Order_Form!$D:$D,1+($D260)),Order_Form!$C:$Q,7,FALSE)),"")</f>
        <v/>
      </c>
      <c r="J260" s="2"/>
      <c r="K260" s="2"/>
      <c r="L260" s="18" t="str">
        <f>IF(ISNUMBER(SMALL(Order_Form!$D:$D,1+($D260))),(VLOOKUP(SMALL(Order_Form!$D:$D,1+($D260)),Order_Form!$C:$Q,8,FALSE)),"")</f>
        <v/>
      </c>
      <c r="M260" s="18" t="str">
        <f>IF(ISNUMBER(SMALL(Order_Form!$D:$D,1+($D260))),(VLOOKUP(SMALL(Order_Form!$D:$D,1+($D260)),Order_Form!$C:$Q,9,FALSE)),"")</f>
        <v/>
      </c>
      <c r="N260" s="18" t="str">
        <f>IF(ISNUMBER(SMALL(Order_Form!$D:$D,1+($D260))),(VLOOKUP(SMALL(Order_Form!$D:$D,1+($D260)),Order_Form!$C:$Q,10,FALSE)),"")</f>
        <v/>
      </c>
      <c r="O260" s="18" t="str">
        <f>IF(ISNUMBER(SMALL(Order_Form!$D:$D,1+($D260))),(VLOOKUP(SMALL(Order_Form!$D:$D,1+($D260)),Order_Form!$C:$Q,11,FALSE)),"")</f>
        <v/>
      </c>
      <c r="P260" s="18" t="str">
        <f>IF(ISNUMBER(SMALL(Order_Form!$D:$D,1+($D260))),(VLOOKUP(SMALL(Order_Form!$D:$D,1+($D260)),Order_Form!$C:$Q,12,FALSE)),"")</f>
        <v/>
      </c>
      <c r="Q260" s="18" t="str">
        <f>IF(ISNUMBER(SMALL(Order_Form!$D:$D,1+($D260))),(VLOOKUP(SMALL(Order_Form!$D:$D,1+($D260)),Order_Form!$C:$Q,13,FALSE)),"")</f>
        <v/>
      </c>
      <c r="R260" s="18" t="str">
        <f>IF(ISNUMBER(SMALL(Order_Form!$D:$D,1+($D260))),(VLOOKUP(SMALL(Order_Form!$D:$D,1+($D260)),Order_Form!$C:$Q,14,FALSE)),"")</f>
        <v/>
      </c>
      <c r="S260" s="126" t="str">
        <f>IF(ISNUMBER(SMALL(Order_Form!$D:$D,1+($D260))),(VLOOKUP(SMALL(Order_Form!$D:$D,1+($D260)),Order_Form!$C:$Q,15,FALSE)),"")</f>
        <v/>
      </c>
      <c r="U260" s="2">
        <f t="shared" si="26"/>
        <v>0</v>
      </c>
      <c r="V260" s="2">
        <f t="shared" si="27"/>
        <v>0</v>
      </c>
      <c r="W260" s="2" t="str">
        <f t="shared" si="28"/>
        <v/>
      </c>
      <c r="X260" s="2">
        <f t="shared" si="29"/>
        <v>0</v>
      </c>
    </row>
    <row r="261" spans="2:24" ht="22.9" customHeight="1" x14ac:dyDescent="0.25">
      <c r="B261" s="2">
        <f t="shared" si="25"/>
        <v>0</v>
      </c>
      <c r="C261" s="2" t="str">
        <f t="shared" si="30"/>
        <v/>
      </c>
      <c r="D261" s="2">
        <v>240</v>
      </c>
      <c r="E261" s="2" t="str">
        <f>IF(ISNUMBER(SMALL(Order_Form!$D:$D,1+($D261))),(VLOOKUP(SMALL(Order_Form!$D:$D,1+($D261)),Order_Form!$C:$Q,3,FALSE)),"")</f>
        <v/>
      </c>
      <c r="F261" s="18" t="str">
        <f>IF(ISNUMBER(SMALL(Order_Form!$D:$D,1+($D261))),(VLOOKUP(SMALL(Order_Form!$D:$D,1+($D261)),Order_Form!$C:$Q,4,FALSE)),"")</f>
        <v/>
      </c>
      <c r="G261" s="18" t="str">
        <f>IF(ISNUMBER(SMALL(Order_Form!$D:$D,1+($D261))),(VLOOKUP(SMALL(Order_Form!$D:$D,1+($D261)),Order_Form!$C:$Q,5,FALSE)),"")</f>
        <v/>
      </c>
      <c r="H261" s="18" t="str">
        <f>IF(ISNUMBER(SMALL(Order_Form!$D:$D,1+($D261))),(VLOOKUP(SMALL(Order_Form!$D:$D,1+($D261)),Order_Form!$C:$Q,6,FALSE)),"")</f>
        <v/>
      </c>
      <c r="I261" s="15" t="str">
        <f>IF(ISNUMBER(SMALL(Order_Form!$D:$D,1+($D261))),(VLOOKUP(SMALL(Order_Form!$D:$D,1+($D261)),Order_Form!$C:$Q,7,FALSE)),"")</f>
        <v/>
      </c>
      <c r="J261" s="2"/>
      <c r="K261" s="2"/>
      <c r="L261" s="18" t="str">
        <f>IF(ISNUMBER(SMALL(Order_Form!$D:$D,1+($D261))),(VLOOKUP(SMALL(Order_Form!$D:$D,1+($D261)),Order_Form!$C:$Q,8,FALSE)),"")</f>
        <v/>
      </c>
      <c r="M261" s="18" t="str">
        <f>IF(ISNUMBER(SMALL(Order_Form!$D:$D,1+($D261))),(VLOOKUP(SMALL(Order_Form!$D:$D,1+($D261)),Order_Form!$C:$Q,9,FALSE)),"")</f>
        <v/>
      </c>
      <c r="N261" s="18" t="str">
        <f>IF(ISNUMBER(SMALL(Order_Form!$D:$D,1+($D261))),(VLOOKUP(SMALL(Order_Form!$D:$D,1+($D261)),Order_Form!$C:$Q,10,FALSE)),"")</f>
        <v/>
      </c>
      <c r="O261" s="18" t="str">
        <f>IF(ISNUMBER(SMALL(Order_Form!$D:$D,1+($D261))),(VLOOKUP(SMALL(Order_Form!$D:$D,1+($D261)),Order_Form!$C:$Q,11,FALSE)),"")</f>
        <v/>
      </c>
      <c r="P261" s="18" t="str">
        <f>IF(ISNUMBER(SMALL(Order_Form!$D:$D,1+($D261))),(VLOOKUP(SMALL(Order_Form!$D:$D,1+($D261)),Order_Form!$C:$Q,12,FALSE)),"")</f>
        <v/>
      </c>
      <c r="Q261" s="18" t="str">
        <f>IF(ISNUMBER(SMALL(Order_Form!$D:$D,1+($D261))),(VLOOKUP(SMALL(Order_Form!$D:$D,1+($D261)),Order_Form!$C:$Q,13,FALSE)),"")</f>
        <v/>
      </c>
      <c r="R261" s="18" t="str">
        <f>IF(ISNUMBER(SMALL(Order_Form!$D:$D,1+($D261))),(VLOOKUP(SMALL(Order_Form!$D:$D,1+($D261)),Order_Form!$C:$Q,14,FALSE)),"")</f>
        <v/>
      </c>
      <c r="S261" s="126" t="str">
        <f>IF(ISNUMBER(SMALL(Order_Form!$D:$D,1+($D261))),(VLOOKUP(SMALL(Order_Form!$D:$D,1+($D261)),Order_Form!$C:$Q,15,FALSE)),"")</f>
        <v/>
      </c>
      <c r="U261" s="2">
        <f t="shared" si="26"/>
        <v>0</v>
      </c>
      <c r="V261" s="2">
        <f t="shared" si="27"/>
        <v>0</v>
      </c>
      <c r="W261" s="2" t="str">
        <f t="shared" si="28"/>
        <v/>
      </c>
      <c r="X261" s="2">
        <f t="shared" si="29"/>
        <v>0</v>
      </c>
    </row>
    <row r="262" spans="2:24" ht="22.9" customHeight="1" x14ac:dyDescent="0.25">
      <c r="B262" s="2">
        <f t="shared" si="25"/>
        <v>0</v>
      </c>
      <c r="C262" s="2" t="str">
        <f t="shared" si="30"/>
        <v/>
      </c>
      <c r="D262" s="2">
        <v>241</v>
      </c>
      <c r="E262" s="2" t="str">
        <f>IF(ISNUMBER(SMALL(Order_Form!$D:$D,1+($D262))),(VLOOKUP(SMALL(Order_Form!$D:$D,1+($D262)),Order_Form!$C:$Q,3,FALSE)),"")</f>
        <v/>
      </c>
      <c r="F262" s="18" t="str">
        <f>IF(ISNUMBER(SMALL(Order_Form!$D:$D,1+($D262))),(VLOOKUP(SMALL(Order_Form!$D:$D,1+($D262)),Order_Form!$C:$Q,4,FALSE)),"")</f>
        <v/>
      </c>
      <c r="G262" s="18" t="str">
        <f>IF(ISNUMBER(SMALL(Order_Form!$D:$D,1+($D262))),(VLOOKUP(SMALL(Order_Form!$D:$D,1+($D262)),Order_Form!$C:$Q,5,FALSE)),"")</f>
        <v/>
      </c>
      <c r="H262" s="18" t="str">
        <f>IF(ISNUMBER(SMALL(Order_Form!$D:$D,1+($D262))),(VLOOKUP(SMALL(Order_Form!$D:$D,1+($D262)),Order_Form!$C:$Q,6,FALSE)),"")</f>
        <v/>
      </c>
      <c r="I262" s="15" t="str">
        <f>IF(ISNUMBER(SMALL(Order_Form!$D:$D,1+($D262))),(VLOOKUP(SMALL(Order_Form!$D:$D,1+($D262)),Order_Form!$C:$Q,7,FALSE)),"")</f>
        <v/>
      </c>
      <c r="J262" s="2"/>
      <c r="K262" s="2"/>
      <c r="L262" s="18" t="str">
        <f>IF(ISNUMBER(SMALL(Order_Form!$D:$D,1+($D262))),(VLOOKUP(SMALL(Order_Form!$D:$D,1+($D262)),Order_Form!$C:$Q,8,FALSE)),"")</f>
        <v/>
      </c>
      <c r="M262" s="18" t="str">
        <f>IF(ISNUMBER(SMALL(Order_Form!$D:$D,1+($D262))),(VLOOKUP(SMALL(Order_Form!$D:$D,1+($D262)),Order_Form!$C:$Q,9,FALSE)),"")</f>
        <v/>
      </c>
      <c r="N262" s="18" t="str">
        <f>IF(ISNUMBER(SMALL(Order_Form!$D:$D,1+($D262))),(VLOOKUP(SMALL(Order_Form!$D:$D,1+($D262)),Order_Form!$C:$Q,10,FALSE)),"")</f>
        <v/>
      </c>
      <c r="O262" s="18" t="str">
        <f>IF(ISNUMBER(SMALL(Order_Form!$D:$D,1+($D262))),(VLOOKUP(SMALL(Order_Form!$D:$D,1+($D262)),Order_Form!$C:$Q,11,FALSE)),"")</f>
        <v/>
      </c>
      <c r="P262" s="18" t="str">
        <f>IF(ISNUMBER(SMALL(Order_Form!$D:$D,1+($D262))),(VLOOKUP(SMALL(Order_Form!$D:$D,1+($D262)),Order_Form!$C:$Q,12,FALSE)),"")</f>
        <v/>
      </c>
      <c r="Q262" s="18" t="str">
        <f>IF(ISNUMBER(SMALL(Order_Form!$D:$D,1+($D262))),(VLOOKUP(SMALL(Order_Form!$D:$D,1+($D262)),Order_Form!$C:$Q,13,FALSE)),"")</f>
        <v/>
      </c>
      <c r="R262" s="18" t="str">
        <f>IF(ISNUMBER(SMALL(Order_Form!$D:$D,1+($D262))),(VLOOKUP(SMALL(Order_Form!$D:$D,1+($D262)),Order_Form!$C:$Q,14,FALSE)),"")</f>
        <v/>
      </c>
      <c r="S262" s="126" t="str">
        <f>IF(ISNUMBER(SMALL(Order_Form!$D:$D,1+($D262))),(VLOOKUP(SMALL(Order_Form!$D:$D,1+($D262)),Order_Form!$C:$Q,15,FALSE)),"")</f>
        <v/>
      </c>
      <c r="U262" s="2">
        <f t="shared" si="26"/>
        <v>0</v>
      </c>
      <c r="V262" s="2">
        <f t="shared" si="27"/>
        <v>0</v>
      </c>
      <c r="W262" s="2" t="str">
        <f t="shared" si="28"/>
        <v/>
      </c>
      <c r="X262" s="2">
        <f t="shared" si="29"/>
        <v>0</v>
      </c>
    </row>
    <row r="263" spans="2:24" ht="22.9" customHeight="1" x14ac:dyDescent="0.25">
      <c r="B263" s="2">
        <f t="shared" si="25"/>
        <v>0</v>
      </c>
      <c r="C263" s="2" t="str">
        <f t="shared" si="30"/>
        <v/>
      </c>
      <c r="D263" s="2">
        <v>242</v>
      </c>
      <c r="E263" s="2" t="str">
        <f>IF(ISNUMBER(SMALL(Order_Form!$D:$D,1+($D263))),(VLOOKUP(SMALL(Order_Form!$D:$D,1+($D263)),Order_Form!$C:$Q,3,FALSE)),"")</f>
        <v/>
      </c>
      <c r="F263" s="18" t="str">
        <f>IF(ISNUMBER(SMALL(Order_Form!$D:$D,1+($D263))),(VLOOKUP(SMALL(Order_Form!$D:$D,1+($D263)),Order_Form!$C:$Q,4,FALSE)),"")</f>
        <v/>
      </c>
      <c r="G263" s="18" t="str">
        <f>IF(ISNUMBER(SMALL(Order_Form!$D:$D,1+($D263))),(VLOOKUP(SMALL(Order_Form!$D:$D,1+($D263)),Order_Form!$C:$Q,5,FALSE)),"")</f>
        <v/>
      </c>
      <c r="H263" s="18" t="str">
        <f>IF(ISNUMBER(SMALL(Order_Form!$D:$D,1+($D263))),(VLOOKUP(SMALL(Order_Form!$D:$D,1+($D263)),Order_Form!$C:$Q,6,FALSE)),"")</f>
        <v/>
      </c>
      <c r="I263" s="15" t="str">
        <f>IF(ISNUMBER(SMALL(Order_Form!$D:$D,1+($D263))),(VLOOKUP(SMALL(Order_Form!$D:$D,1+($D263)),Order_Form!$C:$Q,7,FALSE)),"")</f>
        <v/>
      </c>
      <c r="J263" s="2"/>
      <c r="K263" s="2"/>
      <c r="L263" s="18" t="str">
        <f>IF(ISNUMBER(SMALL(Order_Form!$D:$D,1+($D263))),(VLOOKUP(SMALL(Order_Form!$D:$D,1+($D263)),Order_Form!$C:$Q,8,FALSE)),"")</f>
        <v/>
      </c>
      <c r="M263" s="18" t="str">
        <f>IF(ISNUMBER(SMALL(Order_Form!$D:$D,1+($D263))),(VLOOKUP(SMALL(Order_Form!$D:$D,1+($D263)),Order_Form!$C:$Q,9,FALSE)),"")</f>
        <v/>
      </c>
      <c r="N263" s="18" t="str">
        <f>IF(ISNUMBER(SMALL(Order_Form!$D:$D,1+($D263))),(VLOOKUP(SMALL(Order_Form!$D:$D,1+($D263)),Order_Form!$C:$Q,10,FALSE)),"")</f>
        <v/>
      </c>
      <c r="O263" s="18" t="str">
        <f>IF(ISNUMBER(SMALL(Order_Form!$D:$D,1+($D263))),(VLOOKUP(SMALL(Order_Form!$D:$D,1+($D263)),Order_Form!$C:$Q,11,FALSE)),"")</f>
        <v/>
      </c>
      <c r="P263" s="18" t="str">
        <f>IF(ISNUMBER(SMALL(Order_Form!$D:$D,1+($D263))),(VLOOKUP(SMALL(Order_Form!$D:$D,1+($D263)),Order_Form!$C:$Q,12,FALSE)),"")</f>
        <v/>
      </c>
      <c r="Q263" s="18" t="str">
        <f>IF(ISNUMBER(SMALL(Order_Form!$D:$D,1+($D263))),(VLOOKUP(SMALL(Order_Form!$D:$D,1+($D263)),Order_Form!$C:$Q,13,FALSE)),"")</f>
        <v/>
      </c>
      <c r="R263" s="18" t="str">
        <f>IF(ISNUMBER(SMALL(Order_Form!$D:$D,1+($D263))),(VLOOKUP(SMALL(Order_Form!$D:$D,1+($D263)),Order_Form!$C:$Q,14,FALSE)),"")</f>
        <v/>
      </c>
      <c r="S263" s="126" t="str">
        <f>IF(ISNUMBER(SMALL(Order_Form!$D:$D,1+($D263))),(VLOOKUP(SMALL(Order_Form!$D:$D,1+($D263)),Order_Form!$C:$Q,15,FALSE)),"")</f>
        <v/>
      </c>
      <c r="U263" s="2">
        <f t="shared" si="26"/>
        <v>0</v>
      </c>
      <c r="V263" s="2">
        <f t="shared" si="27"/>
        <v>0</v>
      </c>
      <c r="W263" s="2" t="str">
        <f t="shared" si="28"/>
        <v/>
      </c>
      <c r="X263" s="2">
        <f t="shared" si="29"/>
        <v>0</v>
      </c>
    </row>
    <row r="264" spans="2:24" ht="22.9" customHeight="1" x14ac:dyDescent="0.25">
      <c r="B264" s="2">
        <f t="shared" si="25"/>
        <v>0</v>
      </c>
      <c r="C264" s="2" t="str">
        <f t="shared" si="30"/>
        <v/>
      </c>
      <c r="D264" s="2">
        <v>243</v>
      </c>
      <c r="E264" s="2" t="str">
        <f>IF(ISNUMBER(SMALL(Order_Form!$D:$D,1+($D264))),(VLOOKUP(SMALL(Order_Form!$D:$D,1+($D264)),Order_Form!$C:$Q,3,FALSE)),"")</f>
        <v/>
      </c>
      <c r="F264" s="18" t="str">
        <f>IF(ISNUMBER(SMALL(Order_Form!$D:$D,1+($D264))),(VLOOKUP(SMALL(Order_Form!$D:$D,1+($D264)),Order_Form!$C:$Q,4,FALSE)),"")</f>
        <v/>
      </c>
      <c r="G264" s="18" t="str">
        <f>IF(ISNUMBER(SMALL(Order_Form!$D:$D,1+($D264))),(VLOOKUP(SMALL(Order_Form!$D:$D,1+($D264)),Order_Form!$C:$Q,5,FALSE)),"")</f>
        <v/>
      </c>
      <c r="H264" s="18" t="str">
        <f>IF(ISNUMBER(SMALL(Order_Form!$D:$D,1+($D264))),(VLOOKUP(SMALL(Order_Form!$D:$D,1+($D264)),Order_Form!$C:$Q,6,FALSE)),"")</f>
        <v/>
      </c>
      <c r="I264" s="15" t="str">
        <f>IF(ISNUMBER(SMALL(Order_Form!$D:$D,1+($D264))),(VLOOKUP(SMALL(Order_Form!$D:$D,1+($D264)),Order_Form!$C:$Q,7,FALSE)),"")</f>
        <v/>
      </c>
      <c r="J264" s="2"/>
      <c r="K264" s="2"/>
      <c r="L264" s="18" t="str">
        <f>IF(ISNUMBER(SMALL(Order_Form!$D:$D,1+($D264))),(VLOOKUP(SMALL(Order_Form!$D:$D,1+($D264)),Order_Form!$C:$Q,8,FALSE)),"")</f>
        <v/>
      </c>
      <c r="M264" s="18" t="str">
        <f>IF(ISNUMBER(SMALL(Order_Form!$D:$D,1+($D264))),(VLOOKUP(SMALL(Order_Form!$D:$D,1+($D264)),Order_Form!$C:$Q,9,FALSE)),"")</f>
        <v/>
      </c>
      <c r="N264" s="18" t="str">
        <f>IF(ISNUMBER(SMALL(Order_Form!$D:$D,1+($D264))),(VLOOKUP(SMALL(Order_Form!$D:$D,1+($D264)),Order_Form!$C:$Q,10,FALSE)),"")</f>
        <v/>
      </c>
      <c r="O264" s="18" t="str">
        <f>IF(ISNUMBER(SMALL(Order_Form!$D:$D,1+($D264))),(VLOOKUP(SMALL(Order_Form!$D:$D,1+($D264)),Order_Form!$C:$Q,11,FALSE)),"")</f>
        <v/>
      </c>
      <c r="P264" s="18" t="str">
        <f>IF(ISNUMBER(SMALL(Order_Form!$D:$D,1+($D264))),(VLOOKUP(SMALL(Order_Form!$D:$D,1+($D264)),Order_Form!$C:$Q,12,FALSE)),"")</f>
        <v/>
      </c>
      <c r="Q264" s="18" t="str">
        <f>IF(ISNUMBER(SMALL(Order_Form!$D:$D,1+($D264))),(VLOOKUP(SMALL(Order_Form!$D:$D,1+($D264)),Order_Form!$C:$Q,13,FALSE)),"")</f>
        <v/>
      </c>
      <c r="R264" s="18" t="str">
        <f>IF(ISNUMBER(SMALL(Order_Form!$D:$D,1+($D264))),(VLOOKUP(SMALL(Order_Form!$D:$D,1+($D264)),Order_Form!$C:$Q,14,FALSE)),"")</f>
        <v/>
      </c>
      <c r="S264" s="126" t="str">
        <f>IF(ISNUMBER(SMALL(Order_Form!$D:$D,1+($D264))),(VLOOKUP(SMALL(Order_Form!$D:$D,1+($D264)),Order_Form!$C:$Q,15,FALSE)),"")</f>
        <v/>
      </c>
      <c r="U264" s="2">
        <f t="shared" si="26"/>
        <v>0</v>
      </c>
      <c r="V264" s="2">
        <f t="shared" si="27"/>
        <v>0</v>
      </c>
      <c r="W264" s="2" t="str">
        <f t="shared" si="28"/>
        <v/>
      </c>
      <c r="X264" s="2">
        <f t="shared" si="29"/>
        <v>0</v>
      </c>
    </row>
    <row r="265" spans="2:24" ht="22.9" customHeight="1" x14ac:dyDescent="0.25">
      <c r="B265" s="2">
        <f t="shared" si="25"/>
        <v>0</v>
      </c>
      <c r="C265" s="2" t="str">
        <f t="shared" si="30"/>
        <v/>
      </c>
      <c r="D265" s="2">
        <v>244</v>
      </c>
      <c r="E265" s="2" t="str">
        <f>IF(ISNUMBER(SMALL(Order_Form!$D:$D,1+($D265))),(VLOOKUP(SMALL(Order_Form!$D:$D,1+($D265)),Order_Form!$C:$Q,3,FALSE)),"")</f>
        <v/>
      </c>
      <c r="F265" s="18" t="str">
        <f>IF(ISNUMBER(SMALL(Order_Form!$D:$D,1+($D265))),(VLOOKUP(SMALL(Order_Form!$D:$D,1+($D265)),Order_Form!$C:$Q,4,FALSE)),"")</f>
        <v/>
      </c>
      <c r="G265" s="18" t="str">
        <f>IF(ISNUMBER(SMALL(Order_Form!$D:$D,1+($D265))),(VLOOKUP(SMALL(Order_Form!$D:$D,1+($D265)),Order_Form!$C:$Q,5,FALSE)),"")</f>
        <v/>
      </c>
      <c r="H265" s="18" t="str">
        <f>IF(ISNUMBER(SMALL(Order_Form!$D:$D,1+($D265))),(VLOOKUP(SMALL(Order_Form!$D:$D,1+($D265)),Order_Form!$C:$Q,6,FALSE)),"")</f>
        <v/>
      </c>
      <c r="I265" s="15" t="str">
        <f>IF(ISNUMBER(SMALL(Order_Form!$D:$D,1+($D265))),(VLOOKUP(SMALL(Order_Form!$D:$D,1+($D265)),Order_Form!$C:$Q,7,FALSE)),"")</f>
        <v/>
      </c>
      <c r="J265" s="2"/>
      <c r="K265" s="2"/>
      <c r="L265" s="18" t="str">
        <f>IF(ISNUMBER(SMALL(Order_Form!$D:$D,1+($D265))),(VLOOKUP(SMALL(Order_Form!$D:$D,1+($D265)),Order_Form!$C:$Q,8,FALSE)),"")</f>
        <v/>
      </c>
      <c r="M265" s="18" t="str">
        <f>IF(ISNUMBER(SMALL(Order_Form!$D:$D,1+($D265))),(VLOOKUP(SMALL(Order_Form!$D:$D,1+($D265)),Order_Form!$C:$Q,9,FALSE)),"")</f>
        <v/>
      </c>
      <c r="N265" s="18" t="str">
        <f>IF(ISNUMBER(SMALL(Order_Form!$D:$D,1+($D265))),(VLOOKUP(SMALL(Order_Form!$D:$D,1+($D265)),Order_Form!$C:$Q,10,FALSE)),"")</f>
        <v/>
      </c>
      <c r="O265" s="18" t="str">
        <f>IF(ISNUMBER(SMALL(Order_Form!$D:$D,1+($D265))),(VLOOKUP(SMALL(Order_Form!$D:$D,1+($D265)),Order_Form!$C:$Q,11,FALSE)),"")</f>
        <v/>
      </c>
      <c r="P265" s="18" t="str">
        <f>IF(ISNUMBER(SMALL(Order_Form!$D:$D,1+($D265))),(VLOOKUP(SMALL(Order_Form!$D:$D,1+($D265)),Order_Form!$C:$Q,12,FALSE)),"")</f>
        <v/>
      </c>
      <c r="Q265" s="18" t="str">
        <f>IF(ISNUMBER(SMALL(Order_Form!$D:$D,1+($D265))),(VLOOKUP(SMALL(Order_Form!$D:$D,1+($D265)),Order_Form!$C:$Q,13,FALSE)),"")</f>
        <v/>
      </c>
      <c r="R265" s="18" t="str">
        <f>IF(ISNUMBER(SMALL(Order_Form!$D:$D,1+($D265))),(VLOOKUP(SMALL(Order_Form!$D:$D,1+($D265)),Order_Form!$C:$Q,14,FALSE)),"")</f>
        <v/>
      </c>
      <c r="S265" s="126" t="str">
        <f>IF(ISNUMBER(SMALL(Order_Form!$D:$D,1+($D265))),(VLOOKUP(SMALL(Order_Form!$D:$D,1+($D265)),Order_Form!$C:$Q,15,FALSE)),"")</f>
        <v/>
      </c>
      <c r="U265" s="2">
        <f t="shared" si="26"/>
        <v>0</v>
      </c>
      <c r="V265" s="2">
        <f t="shared" si="27"/>
        <v>0</v>
      </c>
      <c r="W265" s="2" t="str">
        <f t="shared" si="28"/>
        <v/>
      </c>
      <c r="X265" s="2">
        <f t="shared" si="29"/>
        <v>0</v>
      </c>
    </row>
    <row r="266" spans="2:24" ht="22.9" customHeight="1" x14ac:dyDescent="0.25">
      <c r="B266" s="2">
        <f t="shared" si="25"/>
        <v>0</v>
      </c>
      <c r="C266" s="2" t="str">
        <f t="shared" si="30"/>
        <v/>
      </c>
      <c r="D266" s="2">
        <v>245</v>
      </c>
      <c r="E266" s="2" t="str">
        <f>IF(ISNUMBER(SMALL(Order_Form!$D:$D,1+($D266))),(VLOOKUP(SMALL(Order_Form!$D:$D,1+($D266)),Order_Form!$C:$Q,3,FALSE)),"")</f>
        <v/>
      </c>
      <c r="F266" s="18" t="str">
        <f>IF(ISNUMBER(SMALL(Order_Form!$D:$D,1+($D266))),(VLOOKUP(SMALL(Order_Form!$D:$D,1+($D266)),Order_Form!$C:$Q,4,FALSE)),"")</f>
        <v/>
      </c>
      <c r="G266" s="18" t="str">
        <f>IF(ISNUMBER(SMALL(Order_Form!$D:$D,1+($D266))),(VLOOKUP(SMALL(Order_Form!$D:$D,1+($D266)),Order_Form!$C:$Q,5,FALSE)),"")</f>
        <v/>
      </c>
      <c r="H266" s="18" t="str">
        <f>IF(ISNUMBER(SMALL(Order_Form!$D:$D,1+($D266))),(VLOOKUP(SMALL(Order_Form!$D:$D,1+($D266)),Order_Form!$C:$Q,6,FALSE)),"")</f>
        <v/>
      </c>
      <c r="I266" s="15" t="str">
        <f>IF(ISNUMBER(SMALL(Order_Form!$D:$D,1+($D266))),(VLOOKUP(SMALL(Order_Form!$D:$D,1+($D266)),Order_Form!$C:$Q,7,FALSE)),"")</f>
        <v/>
      </c>
      <c r="J266" s="2"/>
      <c r="K266" s="2"/>
      <c r="L266" s="18" t="str">
        <f>IF(ISNUMBER(SMALL(Order_Form!$D:$D,1+($D266))),(VLOOKUP(SMALL(Order_Form!$D:$D,1+($D266)),Order_Form!$C:$Q,8,FALSE)),"")</f>
        <v/>
      </c>
      <c r="M266" s="18" t="str">
        <f>IF(ISNUMBER(SMALL(Order_Form!$D:$D,1+($D266))),(VLOOKUP(SMALL(Order_Form!$D:$D,1+($D266)),Order_Form!$C:$Q,9,FALSE)),"")</f>
        <v/>
      </c>
      <c r="N266" s="18" t="str">
        <f>IF(ISNUMBER(SMALL(Order_Form!$D:$D,1+($D266))),(VLOOKUP(SMALL(Order_Form!$D:$D,1+($D266)),Order_Form!$C:$Q,10,FALSE)),"")</f>
        <v/>
      </c>
      <c r="O266" s="18" t="str">
        <f>IF(ISNUMBER(SMALL(Order_Form!$D:$D,1+($D266))),(VLOOKUP(SMALL(Order_Form!$D:$D,1+($D266)),Order_Form!$C:$Q,11,FALSE)),"")</f>
        <v/>
      </c>
      <c r="P266" s="18" t="str">
        <f>IF(ISNUMBER(SMALL(Order_Form!$D:$D,1+($D266))),(VLOOKUP(SMALL(Order_Form!$D:$D,1+($D266)),Order_Form!$C:$Q,12,FALSE)),"")</f>
        <v/>
      </c>
      <c r="Q266" s="18" t="str">
        <f>IF(ISNUMBER(SMALL(Order_Form!$D:$D,1+($D266))),(VLOOKUP(SMALL(Order_Form!$D:$D,1+($D266)),Order_Form!$C:$Q,13,FALSE)),"")</f>
        <v/>
      </c>
      <c r="R266" s="18" t="str">
        <f>IF(ISNUMBER(SMALL(Order_Form!$D:$D,1+($D266))),(VLOOKUP(SMALL(Order_Form!$D:$D,1+($D266)),Order_Form!$C:$Q,14,FALSE)),"")</f>
        <v/>
      </c>
      <c r="S266" s="126" t="str">
        <f>IF(ISNUMBER(SMALL(Order_Form!$D:$D,1+($D266))),(VLOOKUP(SMALL(Order_Form!$D:$D,1+($D266)),Order_Form!$C:$Q,15,FALSE)),"")</f>
        <v/>
      </c>
      <c r="U266" s="2">
        <f t="shared" si="26"/>
        <v>0</v>
      </c>
      <c r="V266" s="2">
        <f t="shared" si="27"/>
        <v>0</v>
      </c>
      <c r="W266" s="2" t="str">
        <f t="shared" si="28"/>
        <v/>
      </c>
      <c r="X266" s="2">
        <f t="shared" si="29"/>
        <v>0</v>
      </c>
    </row>
    <row r="267" spans="2:24" ht="22.9" customHeight="1" x14ac:dyDescent="0.25">
      <c r="B267" s="2">
        <f t="shared" si="25"/>
        <v>0</v>
      </c>
      <c r="C267" s="2" t="str">
        <f t="shared" si="30"/>
        <v/>
      </c>
      <c r="D267" s="2">
        <v>246</v>
      </c>
      <c r="E267" s="2" t="str">
        <f>IF(ISNUMBER(SMALL(Order_Form!$D:$D,1+($D267))),(VLOOKUP(SMALL(Order_Form!$D:$D,1+($D267)),Order_Form!$C:$Q,3,FALSE)),"")</f>
        <v/>
      </c>
      <c r="F267" s="18" t="str">
        <f>IF(ISNUMBER(SMALL(Order_Form!$D:$D,1+($D267))),(VLOOKUP(SMALL(Order_Form!$D:$D,1+($D267)),Order_Form!$C:$Q,4,FALSE)),"")</f>
        <v/>
      </c>
      <c r="G267" s="18" t="str">
        <f>IF(ISNUMBER(SMALL(Order_Form!$D:$D,1+($D267))),(VLOOKUP(SMALL(Order_Form!$D:$D,1+($D267)),Order_Form!$C:$Q,5,FALSE)),"")</f>
        <v/>
      </c>
      <c r="H267" s="18" t="str">
        <f>IF(ISNUMBER(SMALL(Order_Form!$D:$D,1+($D267))),(VLOOKUP(SMALL(Order_Form!$D:$D,1+($D267)),Order_Form!$C:$Q,6,FALSE)),"")</f>
        <v/>
      </c>
      <c r="I267" s="15" t="str">
        <f>IF(ISNUMBER(SMALL(Order_Form!$D:$D,1+($D267))),(VLOOKUP(SMALL(Order_Form!$D:$D,1+($D267)),Order_Form!$C:$Q,7,FALSE)),"")</f>
        <v/>
      </c>
      <c r="J267" s="2"/>
      <c r="K267" s="2"/>
      <c r="L267" s="18" t="str">
        <f>IF(ISNUMBER(SMALL(Order_Form!$D:$D,1+($D267))),(VLOOKUP(SMALL(Order_Form!$D:$D,1+($D267)),Order_Form!$C:$Q,8,FALSE)),"")</f>
        <v/>
      </c>
      <c r="M267" s="18" t="str">
        <f>IF(ISNUMBER(SMALL(Order_Form!$D:$D,1+($D267))),(VLOOKUP(SMALL(Order_Form!$D:$D,1+($D267)),Order_Form!$C:$Q,9,FALSE)),"")</f>
        <v/>
      </c>
      <c r="N267" s="18" t="str">
        <f>IF(ISNUMBER(SMALL(Order_Form!$D:$D,1+($D267))),(VLOOKUP(SMALL(Order_Form!$D:$D,1+($D267)),Order_Form!$C:$Q,10,FALSE)),"")</f>
        <v/>
      </c>
      <c r="O267" s="18" t="str">
        <f>IF(ISNUMBER(SMALL(Order_Form!$D:$D,1+($D267))),(VLOOKUP(SMALL(Order_Form!$D:$D,1+($D267)),Order_Form!$C:$Q,11,FALSE)),"")</f>
        <v/>
      </c>
      <c r="P267" s="18" t="str">
        <f>IF(ISNUMBER(SMALL(Order_Form!$D:$D,1+($D267))),(VLOOKUP(SMALL(Order_Form!$D:$D,1+($D267)),Order_Form!$C:$Q,12,FALSE)),"")</f>
        <v/>
      </c>
      <c r="Q267" s="18" t="str">
        <f>IF(ISNUMBER(SMALL(Order_Form!$D:$D,1+($D267))),(VLOOKUP(SMALL(Order_Form!$D:$D,1+($D267)),Order_Form!$C:$Q,13,FALSE)),"")</f>
        <v/>
      </c>
      <c r="R267" s="18" t="str">
        <f>IF(ISNUMBER(SMALL(Order_Form!$D:$D,1+($D267))),(VLOOKUP(SMALL(Order_Form!$D:$D,1+($D267)),Order_Form!$C:$Q,14,FALSE)),"")</f>
        <v/>
      </c>
      <c r="S267" s="126" t="str">
        <f>IF(ISNUMBER(SMALL(Order_Form!$D:$D,1+($D267))),(VLOOKUP(SMALL(Order_Form!$D:$D,1+($D267)),Order_Form!$C:$Q,15,FALSE)),"")</f>
        <v/>
      </c>
      <c r="U267" s="2">
        <f t="shared" si="26"/>
        <v>0</v>
      </c>
      <c r="V267" s="2">
        <f t="shared" si="27"/>
        <v>0</v>
      </c>
      <c r="W267" s="2" t="str">
        <f t="shared" si="28"/>
        <v/>
      </c>
      <c r="X267" s="2">
        <f t="shared" si="29"/>
        <v>0</v>
      </c>
    </row>
    <row r="268" spans="2:24" ht="22.9" customHeight="1" x14ac:dyDescent="0.25">
      <c r="B268" s="2">
        <f t="shared" si="25"/>
        <v>0</v>
      </c>
      <c r="C268" s="2" t="str">
        <f t="shared" si="30"/>
        <v/>
      </c>
      <c r="D268" s="2">
        <v>247</v>
      </c>
      <c r="E268" s="2" t="str">
        <f>IF(ISNUMBER(SMALL(Order_Form!$D:$D,1+($D268))),(VLOOKUP(SMALL(Order_Form!$D:$D,1+($D268)),Order_Form!$C:$Q,3,FALSE)),"")</f>
        <v/>
      </c>
      <c r="F268" s="18" t="str">
        <f>IF(ISNUMBER(SMALL(Order_Form!$D:$D,1+($D268))),(VLOOKUP(SMALL(Order_Form!$D:$D,1+($D268)),Order_Form!$C:$Q,4,FALSE)),"")</f>
        <v/>
      </c>
      <c r="G268" s="18" t="str">
        <f>IF(ISNUMBER(SMALL(Order_Form!$D:$D,1+($D268))),(VLOOKUP(SMALL(Order_Form!$D:$D,1+($D268)),Order_Form!$C:$Q,5,FALSE)),"")</f>
        <v/>
      </c>
      <c r="H268" s="18" t="str">
        <f>IF(ISNUMBER(SMALL(Order_Form!$D:$D,1+($D268))),(VLOOKUP(SMALL(Order_Form!$D:$D,1+($D268)),Order_Form!$C:$Q,6,FALSE)),"")</f>
        <v/>
      </c>
      <c r="I268" s="15" t="str">
        <f>IF(ISNUMBER(SMALL(Order_Form!$D:$D,1+($D268))),(VLOOKUP(SMALL(Order_Form!$D:$D,1+($D268)),Order_Form!$C:$Q,7,FALSE)),"")</f>
        <v/>
      </c>
      <c r="J268" s="2"/>
      <c r="K268" s="2"/>
      <c r="L268" s="18" t="str">
        <f>IF(ISNUMBER(SMALL(Order_Form!$D:$D,1+($D268))),(VLOOKUP(SMALL(Order_Form!$D:$D,1+($D268)),Order_Form!$C:$Q,8,FALSE)),"")</f>
        <v/>
      </c>
      <c r="M268" s="18" t="str">
        <f>IF(ISNUMBER(SMALL(Order_Form!$D:$D,1+($D268))),(VLOOKUP(SMALL(Order_Form!$D:$D,1+($D268)),Order_Form!$C:$Q,9,FALSE)),"")</f>
        <v/>
      </c>
      <c r="N268" s="18" t="str">
        <f>IF(ISNUMBER(SMALL(Order_Form!$D:$D,1+($D268))),(VLOOKUP(SMALL(Order_Form!$D:$D,1+($D268)),Order_Form!$C:$Q,10,FALSE)),"")</f>
        <v/>
      </c>
      <c r="O268" s="18" t="str">
        <f>IF(ISNUMBER(SMALL(Order_Form!$D:$D,1+($D268))),(VLOOKUP(SMALL(Order_Form!$D:$D,1+($D268)),Order_Form!$C:$Q,11,FALSE)),"")</f>
        <v/>
      </c>
      <c r="P268" s="18" t="str">
        <f>IF(ISNUMBER(SMALL(Order_Form!$D:$D,1+($D268))),(VLOOKUP(SMALL(Order_Form!$D:$D,1+($D268)),Order_Form!$C:$Q,12,FALSE)),"")</f>
        <v/>
      </c>
      <c r="Q268" s="18" t="str">
        <f>IF(ISNUMBER(SMALL(Order_Form!$D:$D,1+($D268))),(VLOOKUP(SMALL(Order_Form!$D:$D,1+($D268)),Order_Form!$C:$Q,13,FALSE)),"")</f>
        <v/>
      </c>
      <c r="R268" s="18" t="str">
        <f>IF(ISNUMBER(SMALL(Order_Form!$D:$D,1+($D268))),(VLOOKUP(SMALL(Order_Form!$D:$D,1+($D268)),Order_Form!$C:$Q,14,FALSE)),"")</f>
        <v/>
      </c>
      <c r="S268" s="126" t="str">
        <f>IF(ISNUMBER(SMALL(Order_Form!$D:$D,1+($D268))),(VLOOKUP(SMALL(Order_Form!$D:$D,1+($D268)),Order_Form!$C:$Q,15,FALSE)),"")</f>
        <v/>
      </c>
      <c r="U268" s="2">
        <f t="shared" si="26"/>
        <v>0</v>
      </c>
      <c r="V268" s="2">
        <f t="shared" si="27"/>
        <v>0</v>
      </c>
      <c r="W268" s="2" t="str">
        <f t="shared" si="28"/>
        <v/>
      </c>
      <c r="X268" s="2">
        <f t="shared" si="29"/>
        <v>0</v>
      </c>
    </row>
    <row r="269" spans="2:24" ht="22.9" customHeight="1" x14ac:dyDescent="0.25">
      <c r="B269" s="2">
        <f t="shared" si="25"/>
        <v>0</v>
      </c>
      <c r="C269" s="2" t="str">
        <f t="shared" si="30"/>
        <v/>
      </c>
      <c r="D269" s="2">
        <v>248</v>
      </c>
      <c r="E269" s="2" t="str">
        <f>IF(ISNUMBER(SMALL(Order_Form!$D:$D,1+($D269))),(VLOOKUP(SMALL(Order_Form!$D:$D,1+($D269)),Order_Form!$C:$Q,3,FALSE)),"")</f>
        <v/>
      </c>
      <c r="F269" s="18" t="str">
        <f>IF(ISNUMBER(SMALL(Order_Form!$D:$D,1+($D269))),(VLOOKUP(SMALL(Order_Form!$D:$D,1+($D269)),Order_Form!$C:$Q,4,FALSE)),"")</f>
        <v/>
      </c>
      <c r="G269" s="18" t="str">
        <f>IF(ISNUMBER(SMALL(Order_Form!$D:$D,1+($D269))),(VLOOKUP(SMALL(Order_Form!$D:$D,1+($D269)),Order_Form!$C:$Q,5,FALSE)),"")</f>
        <v/>
      </c>
      <c r="H269" s="18" t="str">
        <f>IF(ISNUMBER(SMALL(Order_Form!$D:$D,1+($D269))),(VLOOKUP(SMALL(Order_Form!$D:$D,1+($D269)),Order_Form!$C:$Q,6,FALSE)),"")</f>
        <v/>
      </c>
      <c r="I269" s="15" t="str">
        <f>IF(ISNUMBER(SMALL(Order_Form!$D:$D,1+($D269))),(VLOOKUP(SMALL(Order_Form!$D:$D,1+($D269)),Order_Form!$C:$Q,7,FALSE)),"")</f>
        <v/>
      </c>
      <c r="J269" s="2"/>
      <c r="K269" s="2"/>
      <c r="L269" s="18" t="str">
        <f>IF(ISNUMBER(SMALL(Order_Form!$D:$D,1+($D269))),(VLOOKUP(SMALL(Order_Form!$D:$D,1+($D269)),Order_Form!$C:$Q,8,FALSE)),"")</f>
        <v/>
      </c>
      <c r="M269" s="18" t="str">
        <f>IF(ISNUMBER(SMALL(Order_Form!$D:$D,1+($D269))),(VLOOKUP(SMALL(Order_Form!$D:$D,1+($D269)),Order_Form!$C:$Q,9,FALSE)),"")</f>
        <v/>
      </c>
      <c r="N269" s="18" t="str">
        <f>IF(ISNUMBER(SMALL(Order_Form!$D:$D,1+($D269))),(VLOOKUP(SMALL(Order_Form!$D:$D,1+($D269)),Order_Form!$C:$Q,10,FALSE)),"")</f>
        <v/>
      </c>
      <c r="O269" s="18" t="str">
        <f>IF(ISNUMBER(SMALL(Order_Form!$D:$D,1+($D269))),(VLOOKUP(SMALL(Order_Form!$D:$D,1+($D269)),Order_Form!$C:$Q,11,FALSE)),"")</f>
        <v/>
      </c>
      <c r="P269" s="18" t="str">
        <f>IF(ISNUMBER(SMALL(Order_Form!$D:$D,1+($D269))),(VLOOKUP(SMALL(Order_Form!$D:$D,1+($D269)),Order_Form!$C:$Q,12,FALSE)),"")</f>
        <v/>
      </c>
      <c r="Q269" s="18" t="str">
        <f>IF(ISNUMBER(SMALL(Order_Form!$D:$D,1+($D269))),(VLOOKUP(SMALL(Order_Form!$D:$D,1+($D269)),Order_Form!$C:$Q,13,FALSE)),"")</f>
        <v/>
      </c>
      <c r="R269" s="18" t="str">
        <f>IF(ISNUMBER(SMALL(Order_Form!$D:$D,1+($D269))),(VLOOKUP(SMALL(Order_Form!$D:$D,1+($D269)),Order_Form!$C:$Q,14,FALSE)),"")</f>
        <v/>
      </c>
      <c r="S269" s="126" t="str">
        <f>IF(ISNUMBER(SMALL(Order_Form!$D:$D,1+($D269))),(VLOOKUP(SMALL(Order_Form!$D:$D,1+($D269)),Order_Form!$C:$Q,15,FALSE)),"")</f>
        <v/>
      </c>
      <c r="U269" s="2">
        <f t="shared" si="26"/>
        <v>0</v>
      </c>
      <c r="V269" s="2">
        <f t="shared" si="27"/>
        <v>0</v>
      </c>
      <c r="W269" s="2" t="str">
        <f t="shared" si="28"/>
        <v/>
      </c>
      <c r="X269" s="2">
        <f t="shared" si="29"/>
        <v>0</v>
      </c>
    </row>
    <row r="270" spans="2:24" ht="22.9" customHeight="1" x14ac:dyDescent="0.25">
      <c r="B270" s="2">
        <f t="shared" si="25"/>
        <v>0</v>
      </c>
      <c r="C270" s="2" t="str">
        <f t="shared" si="30"/>
        <v/>
      </c>
      <c r="D270" s="2">
        <v>249</v>
      </c>
      <c r="E270" s="2" t="str">
        <f>IF(ISNUMBER(SMALL(Order_Form!$D:$D,1+($D270))),(VLOOKUP(SMALL(Order_Form!$D:$D,1+($D270)),Order_Form!$C:$Q,3,FALSE)),"")</f>
        <v/>
      </c>
      <c r="F270" s="18" t="str">
        <f>IF(ISNUMBER(SMALL(Order_Form!$D:$D,1+($D270))),(VLOOKUP(SMALL(Order_Form!$D:$D,1+($D270)),Order_Form!$C:$Q,4,FALSE)),"")</f>
        <v/>
      </c>
      <c r="G270" s="18" t="str">
        <f>IF(ISNUMBER(SMALL(Order_Form!$D:$D,1+($D270))),(VLOOKUP(SMALL(Order_Form!$D:$D,1+($D270)),Order_Form!$C:$Q,5,FALSE)),"")</f>
        <v/>
      </c>
      <c r="H270" s="18" t="str">
        <f>IF(ISNUMBER(SMALL(Order_Form!$D:$D,1+($D270))),(VLOOKUP(SMALL(Order_Form!$D:$D,1+($D270)),Order_Form!$C:$Q,6,FALSE)),"")</f>
        <v/>
      </c>
      <c r="I270" s="15" t="str">
        <f>IF(ISNUMBER(SMALL(Order_Form!$D:$D,1+($D270))),(VLOOKUP(SMALL(Order_Form!$D:$D,1+($D270)),Order_Form!$C:$Q,7,FALSE)),"")</f>
        <v/>
      </c>
      <c r="J270" s="2"/>
      <c r="K270" s="2"/>
      <c r="L270" s="18" t="str">
        <f>IF(ISNUMBER(SMALL(Order_Form!$D:$D,1+($D270))),(VLOOKUP(SMALL(Order_Form!$D:$D,1+($D270)),Order_Form!$C:$Q,8,FALSE)),"")</f>
        <v/>
      </c>
      <c r="M270" s="18" t="str">
        <f>IF(ISNUMBER(SMALL(Order_Form!$D:$D,1+($D270))),(VLOOKUP(SMALL(Order_Form!$D:$D,1+($D270)),Order_Form!$C:$Q,9,FALSE)),"")</f>
        <v/>
      </c>
      <c r="N270" s="18" t="str">
        <f>IF(ISNUMBER(SMALL(Order_Form!$D:$D,1+($D270))),(VLOOKUP(SMALL(Order_Form!$D:$D,1+($D270)),Order_Form!$C:$Q,10,FALSE)),"")</f>
        <v/>
      </c>
      <c r="O270" s="18" t="str">
        <f>IF(ISNUMBER(SMALL(Order_Form!$D:$D,1+($D270))),(VLOOKUP(SMALL(Order_Form!$D:$D,1+($D270)),Order_Form!$C:$Q,11,FALSE)),"")</f>
        <v/>
      </c>
      <c r="P270" s="18" t="str">
        <f>IF(ISNUMBER(SMALL(Order_Form!$D:$D,1+($D270))),(VLOOKUP(SMALL(Order_Form!$D:$D,1+($D270)),Order_Form!$C:$Q,12,FALSE)),"")</f>
        <v/>
      </c>
      <c r="Q270" s="18" t="str">
        <f>IF(ISNUMBER(SMALL(Order_Form!$D:$D,1+($D270))),(VLOOKUP(SMALL(Order_Form!$D:$D,1+($D270)),Order_Form!$C:$Q,13,FALSE)),"")</f>
        <v/>
      </c>
      <c r="R270" s="18" t="str">
        <f>IF(ISNUMBER(SMALL(Order_Form!$D:$D,1+($D270))),(VLOOKUP(SMALL(Order_Form!$D:$D,1+($D270)),Order_Form!$C:$Q,14,FALSE)),"")</f>
        <v/>
      </c>
      <c r="S270" s="126" t="str">
        <f>IF(ISNUMBER(SMALL(Order_Form!$D:$D,1+($D270))),(VLOOKUP(SMALL(Order_Form!$D:$D,1+($D270)),Order_Form!$C:$Q,15,FALSE)),"")</f>
        <v/>
      </c>
      <c r="U270" s="2">
        <f t="shared" si="26"/>
        <v>0</v>
      </c>
      <c r="V270" s="2">
        <f t="shared" si="27"/>
        <v>0</v>
      </c>
      <c r="W270" s="2" t="str">
        <f t="shared" si="28"/>
        <v/>
      </c>
      <c r="X270" s="2">
        <f t="shared" si="29"/>
        <v>0</v>
      </c>
    </row>
    <row r="271" spans="2:24" ht="22.9" customHeight="1" x14ac:dyDescent="0.25">
      <c r="B271" s="2">
        <f t="shared" si="25"/>
        <v>0</v>
      </c>
      <c r="C271" s="2" t="str">
        <f t="shared" si="30"/>
        <v/>
      </c>
      <c r="D271" s="2">
        <v>250</v>
      </c>
      <c r="E271" s="2" t="str">
        <f>IF(ISNUMBER(SMALL(Order_Form!$D:$D,1+($D271))),(VLOOKUP(SMALL(Order_Form!$D:$D,1+($D271)),Order_Form!$C:$Q,3,FALSE)),"")</f>
        <v/>
      </c>
      <c r="F271" s="18" t="str">
        <f>IF(ISNUMBER(SMALL(Order_Form!$D:$D,1+($D271))),(VLOOKUP(SMALL(Order_Form!$D:$D,1+($D271)),Order_Form!$C:$Q,4,FALSE)),"")</f>
        <v/>
      </c>
      <c r="G271" s="18" t="str">
        <f>IF(ISNUMBER(SMALL(Order_Form!$D:$D,1+($D271))),(VLOOKUP(SMALL(Order_Form!$D:$D,1+($D271)),Order_Form!$C:$Q,5,FALSE)),"")</f>
        <v/>
      </c>
      <c r="H271" s="18" t="str">
        <f>IF(ISNUMBER(SMALL(Order_Form!$D:$D,1+($D271))),(VLOOKUP(SMALL(Order_Form!$D:$D,1+($D271)),Order_Form!$C:$Q,6,FALSE)),"")</f>
        <v/>
      </c>
      <c r="I271" s="15" t="str">
        <f>IF(ISNUMBER(SMALL(Order_Form!$D:$D,1+($D271))),(VLOOKUP(SMALL(Order_Form!$D:$D,1+($D271)),Order_Form!$C:$Q,7,FALSE)),"")</f>
        <v/>
      </c>
      <c r="J271" s="2"/>
      <c r="K271" s="2"/>
      <c r="L271" s="18" t="str">
        <f>IF(ISNUMBER(SMALL(Order_Form!$D:$D,1+($D271))),(VLOOKUP(SMALL(Order_Form!$D:$D,1+($D271)),Order_Form!$C:$Q,8,FALSE)),"")</f>
        <v/>
      </c>
      <c r="M271" s="18" t="str">
        <f>IF(ISNUMBER(SMALL(Order_Form!$D:$D,1+($D271))),(VLOOKUP(SMALL(Order_Form!$D:$D,1+($D271)),Order_Form!$C:$Q,9,FALSE)),"")</f>
        <v/>
      </c>
      <c r="N271" s="18" t="str">
        <f>IF(ISNUMBER(SMALL(Order_Form!$D:$D,1+($D271))),(VLOOKUP(SMALL(Order_Form!$D:$D,1+($D271)),Order_Form!$C:$Q,10,FALSE)),"")</f>
        <v/>
      </c>
      <c r="O271" s="18" t="str">
        <f>IF(ISNUMBER(SMALL(Order_Form!$D:$D,1+($D271))),(VLOOKUP(SMALL(Order_Form!$D:$D,1+($D271)),Order_Form!$C:$Q,11,FALSE)),"")</f>
        <v/>
      </c>
      <c r="P271" s="18" t="str">
        <f>IF(ISNUMBER(SMALL(Order_Form!$D:$D,1+($D271))),(VLOOKUP(SMALL(Order_Form!$D:$D,1+($D271)),Order_Form!$C:$Q,12,FALSE)),"")</f>
        <v/>
      </c>
      <c r="Q271" s="18" t="str">
        <f>IF(ISNUMBER(SMALL(Order_Form!$D:$D,1+($D271))),(VLOOKUP(SMALL(Order_Form!$D:$D,1+($D271)),Order_Form!$C:$Q,13,FALSE)),"")</f>
        <v/>
      </c>
      <c r="R271" s="18" t="str">
        <f>IF(ISNUMBER(SMALL(Order_Form!$D:$D,1+($D271))),(VLOOKUP(SMALL(Order_Form!$D:$D,1+($D271)),Order_Form!$C:$Q,14,FALSE)),"")</f>
        <v/>
      </c>
      <c r="S271" s="126" t="str">
        <f>IF(ISNUMBER(SMALL(Order_Form!$D:$D,1+($D271))),(VLOOKUP(SMALL(Order_Form!$D:$D,1+($D271)),Order_Form!$C:$Q,15,FALSE)),"")</f>
        <v/>
      </c>
      <c r="U271" s="2">
        <f t="shared" si="26"/>
        <v>0</v>
      </c>
      <c r="V271" s="2">
        <f t="shared" si="27"/>
        <v>0</v>
      </c>
      <c r="W271" s="2" t="str">
        <f t="shared" si="28"/>
        <v/>
      </c>
      <c r="X271" s="2">
        <f t="shared" si="29"/>
        <v>0</v>
      </c>
    </row>
    <row r="272" spans="2:24" ht="22.9" customHeight="1" x14ac:dyDescent="0.25">
      <c r="B272" s="2">
        <f t="shared" si="25"/>
        <v>0</v>
      </c>
      <c r="C272" s="2" t="str">
        <f t="shared" si="30"/>
        <v/>
      </c>
      <c r="D272" s="2">
        <v>251</v>
      </c>
      <c r="E272" s="2" t="str">
        <f>IF(ISNUMBER(SMALL(Order_Form!$D:$D,1+($D272))),(VLOOKUP(SMALL(Order_Form!$D:$D,1+($D272)),Order_Form!$C:$Q,3,FALSE)),"")</f>
        <v/>
      </c>
      <c r="F272" s="18" t="str">
        <f>IF(ISNUMBER(SMALL(Order_Form!$D:$D,1+($D272))),(VLOOKUP(SMALL(Order_Form!$D:$D,1+($D272)),Order_Form!$C:$Q,4,FALSE)),"")</f>
        <v/>
      </c>
      <c r="G272" s="18" t="str">
        <f>IF(ISNUMBER(SMALL(Order_Form!$D:$D,1+($D272))),(VLOOKUP(SMALL(Order_Form!$D:$D,1+($D272)),Order_Form!$C:$Q,5,FALSE)),"")</f>
        <v/>
      </c>
      <c r="H272" s="18" t="str">
        <f>IF(ISNUMBER(SMALL(Order_Form!$D:$D,1+($D272))),(VLOOKUP(SMALL(Order_Form!$D:$D,1+($D272)),Order_Form!$C:$Q,6,FALSE)),"")</f>
        <v/>
      </c>
      <c r="I272" s="15" t="str">
        <f>IF(ISNUMBER(SMALL(Order_Form!$D:$D,1+($D272))),(VLOOKUP(SMALL(Order_Form!$D:$D,1+($D272)),Order_Form!$C:$Q,7,FALSE)),"")</f>
        <v/>
      </c>
      <c r="J272" s="2"/>
      <c r="K272" s="2"/>
      <c r="L272" s="18" t="str">
        <f>IF(ISNUMBER(SMALL(Order_Form!$D:$D,1+($D272))),(VLOOKUP(SMALL(Order_Form!$D:$D,1+($D272)),Order_Form!$C:$Q,8,FALSE)),"")</f>
        <v/>
      </c>
      <c r="M272" s="18" t="str">
        <f>IF(ISNUMBER(SMALL(Order_Form!$D:$D,1+($D272))),(VLOOKUP(SMALL(Order_Form!$D:$D,1+($D272)),Order_Form!$C:$Q,9,FALSE)),"")</f>
        <v/>
      </c>
      <c r="N272" s="18" t="str">
        <f>IF(ISNUMBER(SMALL(Order_Form!$D:$D,1+($D272))),(VLOOKUP(SMALL(Order_Form!$D:$D,1+($D272)),Order_Form!$C:$Q,10,FALSE)),"")</f>
        <v/>
      </c>
      <c r="O272" s="18" t="str">
        <f>IF(ISNUMBER(SMALL(Order_Form!$D:$D,1+($D272))),(VLOOKUP(SMALL(Order_Form!$D:$D,1+($D272)),Order_Form!$C:$Q,11,FALSE)),"")</f>
        <v/>
      </c>
      <c r="P272" s="18" t="str">
        <f>IF(ISNUMBER(SMALL(Order_Form!$D:$D,1+($D272))),(VLOOKUP(SMALL(Order_Form!$D:$D,1+($D272)),Order_Form!$C:$Q,12,FALSE)),"")</f>
        <v/>
      </c>
      <c r="Q272" s="18" t="str">
        <f>IF(ISNUMBER(SMALL(Order_Form!$D:$D,1+($D272))),(VLOOKUP(SMALL(Order_Form!$D:$D,1+($D272)),Order_Form!$C:$Q,13,FALSE)),"")</f>
        <v/>
      </c>
      <c r="R272" s="18" t="str">
        <f>IF(ISNUMBER(SMALL(Order_Form!$D:$D,1+($D272))),(VLOOKUP(SMALL(Order_Form!$D:$D,1+($D272)),Order_Form!$C:$Q,14,FALSE)),"")</f>
        <v/>
      </c>
      <c r="S272" s="126" t="str">
        <f>IF(ISNUMBER(SMALL(Order_Form!$D:$D,1+($D272))),(VLOOKUP(SMALL(Order_Form!$D:$D,1+($D272)),Order_Form!$C:$Q,15,FALSE)),"")</f>
        <v/>
      </c>
      <c r="U272" s="2">
        <f t="shared" si="26"/>
        <v>0</v>
      </c>
      <c r="V272" s="2">
        <f t="shared" si="27"/>
        <v>0</v>
      </c>
      <c r="W272" s="2" t="str">
        <f t="shared" si="28"/>
        <v/>
      </c>
      <c r="X272" s="2">
        <f t="shared" si="29"/>
        <v>0</v>
      </c>
    </row>
    <row r="273" spans="2:24" ht="22.9" customHeight="1" x14ac:dyDescent="0.25">
      <c r="B273" s="2">
        <f t="shared" si="25"/>
        <v>0</v>
      </c>
      <c r="C273" s="2" t="str">
        <f t="shared" si="30"/>
        <v/>
      </c>
      <c r="D273" s="2">
        <v>252</v>
      </c>
      <c r="E273" s="2" t="str">
        <f>IF(ISNUMBER(SMALL(Order_Form!$D:$D,1+($D273))),(VLOOKUP(SMALL(Order_Form!$D:$D,1+($D273)),Order_Form!$C:$Q,3,FALSE)),"")</f>
        <v/>
      </c>
      <c r="F273" s="18" t="str">
        <f>IF(ISNUMBER(SMALL(Order_Form!$D:$D,1+($D273))),(VLOOKUP(SMALL(Order_Form!$D:$D,1+($D273)),Order_Form!$C:$Q,4,FALSE)),"")</f>
        <v/>
      </c>
      <c r="G273" s="18" t="str">
        <f>IF(ISNUMBER(SMALL(Order_Form!$D:$D,1+($D273))),(VLOOKUP(SMALL(Order_Form!$D:$D,1+($D273)),Order_Form!$C:$Q,5,FALSE)),"")</f>
        <v/>
      </c>
      <c r="H273" s="18" t="str">
        <f>IF(ISNUMBER(SMALL(Order_Form!$D:$D,1+($D273))),(VLOOKUP(SMALL(Order_Form!$D:$D,1+($D273)),Order_Form!$C:$Q,6,FALSE)),"")</f>
        <v/>
      </c>
      <c r="I273" s="15" t="str">
        <f>IF(ISNUMBER(SMALL(Order_Form!$D:$D,1+($D273))),(VLOOKUP(SMALL(Order_Form!$D:$D,1+($D273)),Order_Form!$C:$Q,7,FALSE)),"")</f>
        <v/>
      </c>
      <c r="J273" s="2"/>
      <c r="K273" s="2"/>
      <c r="L273" s="18" t="str">
        <f>IF(ISNUMBER(SMALL(Order_Form!$D:$D,1+($D273))),(VLOOKUP(SMALL(Order_Form!$D:$D,1+($D273)),Order_Form!$C:$Q,8,FALSE)),"")</f>
        <v/>
      </c>
      <c r="M273" s="18" t="str">
        <f>IF(ISNUMBER(SMALL(Order_Form!$D:$D,1+($D273))),(VLOOKUP(SMALL(Order_Form!$D:$D,1+($D273)),Order_Form!$C:$Q,9,FALSE)),"")</f>
        <v/>
      </c>
      <c r="N273" s="18" t="str">
        <f>IF(ISNUMBER(SMALL(Order_Form!$D:$D,1+($D273))),(VLOOKUP(SMALL(Order_Form!$D:$D,1+($D273)),Order_Form!$C:$Q,10,FALSE)),"")</f>
        <v/>
      </c>
      <c r="O273" s="18" t="str">
        <f>IF(ISNUMBER(SMALL(Order_Form!$D:$D,1+($D273))),(VLOOKUP(SMALL(Order_Form!$D:$D,1+($D273)),Order_Form!$C:$Q,11,FALSE)),"")</f>
        <v/>
      </c>
      <c r="P273" s="18" t="str">
        <f>IF(ISNUMBER(SMALL(Order_Form!$D:$D,1+($D273))),(VLOOKUP(SMALL(Order_Form!$D:$D,1+($D273)),Order_Form!$C:$Q,12,FALSE)),"")</f>
        <v/>
      </c>
      <c r="Q273" s="18" t="str">
        <f>IF(ISNUMBER(SMALL(Order_Form!$D:$D,1+($D273))),(VLOOKUP(SMALL(Order_Form!$D:$D,1+($D273)),Order_Form!$C:$Q,13,FALSE)),"")</f>
        <v/>
      </c>
      <c r="R273" s="18" t="str">
        <f>IF(ISNUMBER(SMALL(Order_Form!$D:$D,1+($D273))),(VLOOKUP(SMALL(Order_Form!$D:$D,1+($D273)),Order_Form!$C:$Q,14,FALSE)),"")</f>
        <v/>
      </c>
      <c r="S273" s="126" t="str">
        <f>IF(ISNUMBER(SMALL(Order_Form!$D:$D,1+($D273))),(VLOOKUP(SMALL(Order_Form!$D:$D,1+($D273)),Order_Form!$C:$Q,15,FALSE)),"")</f>
        <v/>
      </c>
      <c r="U273" s="2">
        <f t="shared" si="26"/>
        <v>0</v>
      </c>
      <c r="V273" s="2">
        <f t="shared" si="27"/>
        <v>0</v>
      </c>
      <c r="W273" s="2" t="str">
        <f t="shared" si="28"/>
        <v/>
      </c>
      <c r="X273" s="2">
        <f t="shared" si="29"/>
        <v>0</v>
      </c>
    </row>
    <row r="274" spans="2:24" ht="22.9" customHeight="1" x14ac:dyDescent="0.25">
      <c r="B274" s="2">
        <f t="shared" si="25"/>
        <v>0</v>
      </c>
      <c r="C274" s="2" t="str">
        <f t="shared" si="30"/>
        <v/>
      </c>
      <c r="D274" s="2">
        <v>253</v>
      </c>
      <c r="E274" s="2" t="str">
        <f>IF(ISNUMBER(SMALL(Order_Form!$D:$D,1+($D274))),(VLOOKUP(SMALL(Order_Form!$D:$D,1+($D274)),Order_Form!$C:$Q,3,FALSE)),"")</f>
        <v/>
      </c>
      <c r="F274" s="18" t="str">
        <f>IF(ISNUMBER(SMALL(Order_Form!$D:$D,1+($D274))),(VLOOKUP(SMALL(Order_Form!$D:$D,1+($D274)),Order_Form!$C:$Q,4,FALSE)),"")</f>
        <v/>
      </c>
      <c r="G274" s="18" t="str">
        <f>IF(ISNUMBER(SMALL(Order_Form!$D:$D,1+($D274))),(VLOOKUP(SMALL(Order_Form!$D:$D,1+($D274)),Order_Form!$C:$Q,5,FALSE)),"")</f>
        <v/>
      </c>
      <c r="H274" s="18" t="str">
        <f>IF(ISNUMBER(SMALL(Order_Form!$D:$D,1+($D274))),(VLOOKUP(SMALL(Order_Form!$D:$D,1+($D274)),Order_Form!$C:$Q,6,FALSE)),"")</f>
        <v/>
      </c>
      <c r="I274" s="15" t="str">
        <f>IF(ISNUMBER(SMALL(Order_Form!$D:$D,1+($D274))),(VLOOKUP(SMALL(Order_Form!$D:$D,1+($D274)),Order_Form!$C:$Q,7,FALSE)),"")</f>
        <v/>
      </c>
      <c r="J274" s="2"/>
      <c r="K274" s="2"/>
      <c r="L274" s="18" t="str">
        <f>IF(ISNUMBER(SMALL(Order_Form!$D:$D,1+($D274))),(VLOOKUP(SMALL(Order_Form!$D:$D,1+($D274)),Order_Form!$C:$Q,8,FALSE)),"")</f>
        <v/>
      </c>
      <c r="M274" s="18" t="str">
        <f>IF(ISNUMBER(SMALL(Order_Form!$D:$D,1+($D274))),(VLOOKUP(SMALL(Order_Form!$D:$D,1+($D274)),Order_Form!$C:$Q,9,FALSE)),"")</f>
        <v/>
      </c>
      <c r="N274" s="18" t="str">
        <f>IF(ISNUMBER(SMALL(Order_Form!$D:$D,1+($D274))),(VLOOKUP(SMALL(Order_Form!$D:$D,1+($D274)),Order_Form!$C:$Q,10,FALSE)),"")</f>
        <v/>
      </c>
      <c r="O274" s="18" t="str">
        <f>IF(ISNUMBER(SMALL(Order_Form!$D:$D,1+($D274))),(VLOOKUP(SMALL(Order_Form!$D:$D,1+($D274)),Order_Form!$C:$Q,11,FALSE)),"")</f>
        <v/>
      </c>
      <c r="P274" s="18" t="str">
        <f>IF(ISNUMBER(SMALL(Order_Form!$D:$D,1+($D274))),(VLOOKUP(SMALL(Order_Form!$D:$D,1+($D274)),Order_Form!$C:$Q,12,FALSE)),"")</f>
        <v/>
      </c>
      <c r="Q274" s="18" t="str">
        <f>IF(ISNUMBER(SMALL(Order_Form!$D:$D,1+($D274))),(VLOOKUP(SMALL(Order_Form!$D:$D,1+($D274)),Order_Form!$C:$Q,13,FALSE)),"")</f>
        <v/>
      </c>
      <c r="R274" s="18" t="str">
        <f>IF(ISNUMBER(SMALL(Order_Form!$D:$D,1+($D274))),(VLOOKUP(SMALL(Order_Form!$D:$D,1+($D274)),Order_Form!$C:$Q,14,FALSE)),"")</f>
        <v/>
      </c>
      <c r="S274" s="126" t="str">
        <f>IF(ISNUMBER(SMALL(Order_Form!$D:$D,1+($D274))),(VLOOKUP(SMALL(Order_Form!$D:$D,1+($D274)),Order_Form!$C:$Q,15,FALSE)),"")</f>
        <v/>
      </c>
      <c r="U274" s="2">
        <f t="shared" si="26"/>
        <v>0</v>
      </c>
      <c r="V274" s="2">
        <f t="shared" si="27"/>
        <v>0</v>
      </c>
      <c r="W274" s="2" t="str">
        <f t="shared" si="28"/>
        <v/>
      </c>
      <c r="X274" s="2">
        <f t="shared" si="29"/>
        <v>0</v>
      </c>
    </row>
    <row r="275" spans="2:24" ht="22.9" customHeight="1" x14ac:dyDescent="0.25">
      <c r="B275" s="2">
        <f t="shared" si="25"/>
        <v>0</v>
      </c>
      <c r="C275" s="2" t="str">
        <f t="shared" si="30"/>
        <v/>
      </c>
      <c r="D275" s="2">
        <v>254</v>
      </c>
      <c r="E275" s="2" t="str">
        <f>IF(ISNUMBER(SMALL(Order_Form!$D:$D,1+($D275))),(VLOOKUP(SMALL(Order_Form!$D:$D,1+($D275)),Order_Form!$C:$Q,3,FALSE)),"")</f>
        <v/>
      </c>
      <c r="F275" s="18" t="str">
        <f>IF(ISNUMBER(SMALL(Order_Form!$D:$D,1+($D275))),(VLOOKUP(SMALL(Order_Form!$D:$D,1+($D275)),Order_Form!$C:$Q,4,FALSE)),"")</f>
        <v/>
      </c>
      <c r="G275" s="18" t="str">
        <f>IF(ISNUMBER(SMALL(Order_Form!$D:$D,1+($D275))),(VLOOKUP(SMALL(Order_Form!$D:$D,1+($D275)),Order_Form!$C:$Q,5,FALSE)),"")</f>
        <v/>
      </c>
      <c r="H275" s="18" t="str">
        <f>IF(ISNUMBER(SMALL(Order_Form!$D:$D,1+($D275))),(VLOOKUP(SMALL(Order_Form!$D:$D,1+($D275)),Order_Form!$C:$Q,6,FALSE)),"")</f>
        <v/>
      </c>
      <c r="I275" s="15" t="str">
        <f>IF(ISNUMBER(SMALL(Order_Form!$D:$D,1+($D275))),(VLOOKUP(SMALL(Order_Form!$D:$D,1+($D275)),Order_Form!$C:$Q,7,FALSE)),"")</f>
        <v/>
      </c>
      <c r="J275" s="2"/>
      <c r="K275" s="2"/>
      <c r="L275" s="18" t="str">
        <f>IF(ISNUMBER(SMALL(Order_Form!$D:$D,1+($D275))),(VLOOKUP(SMALL(Order_Form!$D:$D,1+($D275)),Order_Form!$C:$Q,8,FALSE)),"")</f>
        <v/>
      </c>
      <c r="M275" s="18" t="str">
        <f>IF(ISNUMBER(SMALL(Order_Form!$D:$D,1+($D275))),(VLOOKUP(SMALL(Order_Form!$D:$D,1+($D275)),Order_Form!$C:$Q,9,FALSE)),"")</f>
        <v/>
      </c>
      <c r="N275" s="18" t="str">
        <f>IF(ISNUMBER(SMALL(Order_Form!$D:$D,1+($D275))),(VLOOKUP(SMALL(Order_Form!$D:$D,1+($D275)),Order_Form!$C:$Q,10,FALSE)),"")</f>
        <v/>
      </c>
      <c r="O275" s="18" t="str">
        <f>IF(ISNUMBER(SMALL(Order_Form!$D:$D,1+($D275))),(VLOOKUP(SMALL(Order_Form!$D:$D,1+($D275)),Order_Form!$C:$Q,11,FALSE)),"")</f>
        <v/>
      </c>
      <c r="P275" s="18" t="str">
        <f>IF(ISNUMBER(SMALL(Order_Form!$D:$D,1+($D275))),(VLOOKUP(SMALL(Order_Form!$D:$D,1+($D275)),Order_Form!$C:$Q,12,FALSE)),"")</f>
        <v/>
      </c>
      <c r="Q275" s="18" t="str">
        <f>IF(ISNUMBER(SMALL(Order_Form!$D:$D,1+($D275))),(VLOOKUP(SMALL(Order_Form!$D:$D,1+($D275)),Order_Form!$C:$Q,13,FALSE)),"")</f>
        <v/>
      </c>
      <c r="R275" s="18" t="str">
        <f>IF(ISNUMBER(SMALL(Order_Form!$D:$D,1+($D275))),(VLOOKUP(SMALL(Order_Form!$D:$D,1+($D275)),Order_Form!$C:$Q,14,FALSE)),"")</f>
        <v/>
      </c>
      <c r="S275" s="126" t="str">
        <f>IF(ISNUMBER(SMALL(Order_Form!$D:$D,1+($D275))),(VLOOKUP(SMALL(Order_Form!$D:$D,1+($D275)),Order_Form!$C:$Q,15,FALSE)),"")</f>
        <v/>
      </c>
      <c r="U275" s="2">
        <f t="shared" si="26"/>
        <v>0</v>
      </c>
      <c r="V275" s="2">
        <f t="shared" si="27"/>
        <v>0</v>
      </c>
      <c r="W275" s="2" t="str">
        <f t="shared" si="28"/>
        <v/>
      </c>
      <c r="X275" s="2">
        <f t="shared" si="29"/>
        <v>0</v>
      </c>
    </row>
    <row r="276" spans="2:24" ht="22.9" customHeight="1" x14ac:dyDescent="0.25">
      <c r="B276" s="2">
        <f t="shared" ref="B276:B339" si="31">IF(AND(H276&gt;0,ISNONTEXT(H276)),1,0)</f>
        <v>0</v>
      </c>
      <c r="C276" s="2" t="str">
        <f t="shared" si="30"/>
        <v/>
      </c>
      <c r="D276" s="2">
        <v>255</v>
      </c>
      <c r="E276" s="2" t="str">
        <f>IF(ISNUMBER(SMALL(Order_Form!$D:$D,1+($D276))),(VLOOKUP(SMALL(Order_Form!$D:$D,1+($D276)),Order_Form!$C:$Q,3,FALSE)),"")</f>
        <v/>
      </c>
      <c r="F276" s="18" t="str">
        <f>IF(ISNUMBER(SMALL(Order_Form!$D:$D,1+($D276))),(VLOOKUP(SMALL(Order_Form!$D:$D,1+($D276)),Order_Form!$C:$Q,4,FALSE)),"")</f>
        <v/>
      </c>
      <c r="G276" s="18" t="str">
        <f>IF(ISNUMBER(SMALL(Order_Form!$D:$D,1+($D276))),(VLOOKUP(SMALL(Order_Form!$D:$D,1+($D276)),Order_Form!$C:$Q,5,FALSE)),"")</f>
        <v/>
      </c>
      <c r="H276" s="18" t="str">
        <f>IF(ISNUMBER(SMALL(Order_Form!$D:$D,1+($D276))),(VLOOKUP(SMALL(Order_Form!$D:$D,1+($D276)),Order_Form!$C:$Q,6,FALSE)),"")</f>
        <v/>
      </c>
      <c r="I276" s="15" t="str">
        <f>IF(ISNUMBER(SMALL(Order_Form!$D:$D,1+($D276))),(VLOOKUP(SMALL(Order_Form!$D:$D,1+($D276)),Order_Form!$C:$Q,7,FALSE)),"")</f>
        <v/>
      </c>
      <c r="J276" s="2"/>
      <c r="K276" s="2"/>
      <c r="L276" s="18" t="str">
        <f>IF(ISNUMBER(SMALL(Order_Form!$D:$D,1+($D276))),(VLOOKUP(SMALL(Order_Form!$D:$D,1+($D276)),Order_Form!$C:$Q,8,FALSE)),"")</f>
        <v/>
      </c>
      <c r="M276" s="18" t="str">
        <f>IF(ISNUMBER(SMALL(Order_Form!$D:$D,1+($D276))),(VLOOKUP(SMALL(Order_Form!$D:$D,1+($D276)),Order_Form!$C:$Q,9,FALSE)),"")</f>
        <v/>
      </c>
      <c r="N276" s="18" t="str">
        <f>IF(ISNUMBER(SMALL(Order_Form!$D:$D,1+($D276))),(VLOOKUP(SMALL(Order_Form!$D:$D,1+($D276)),Order_Form!$C:$Q,10,FALSE)),"")</f>
        <v/>
      </c>
      <c r="O276" s="18" t="str">
        <f>IF(ISNUMBER(SMALL(Order_Form!$D:$D,1+($D276))),(VLOOKUP(SMALL(Order_Form!$D:$D,1+($D276)),Order_Form!$C:$Q,11,FALSE)),"")</f>
        <v/>
      </c>
      <c r="P276" s="18" t="str">
        <f>IF(ISNUMBER(SMALL(Order_Form!$D:$D,1+($D276))),(VLOOKUP(SMALL(Order_Form!$D:$D,1+($D276)),Order_Form!$C:$Q,12,FALSE)),"")</f>
        <v/>
      </c>
      <c r="Q276" s="18" t="str">
        <f>IF(ISNUMBER(SMALL(Order_Form!$D:$D,1+($D276))),(VLOOKUP(SMALL(Order_Form!$D:$D,1+($D276)),Order_Form!$C:$Q,13,FALSE)),"")</f>
        <v/>
      </c>
      <c r="R276" s="18" t="str">
        <f>IF(ISNUMBER(SMALL(Order_Form!$D:$D,1+($D276))),(VLOOKUP(SMALL(Order_Form!$D:$D,1+($D276)),Order_Form!$C:$Q,14,FALSE)),"")</f>
        <v/>
      </c>
      <c r="S276" s="126" t="str">
        <f>IF(ISNUMBER(SMALL(Order_Form!$D:$D,1+($D276))),(VLOOKUP(SMALL(Order_Form!$D:$D,1+($D276)),Order_Form!$C:$Q,15,FALSE)),"")</f>
        <v/>
      </c>
      <c r="U276" s="2">
        <f t="shared" si="26"/>
        <v>0</v>
      </c>
      <c r="V276" s="2">
        <f t="shared" si="27"/>
        <v>0</v>
      </c>
      <c r="W276" s="2" t="str">
        <f t="shared" si="28"/>
        <v/>
      </c>
      <c r="X276" s="2">
        <f t="shared" si="29"/>
        <v>0</v>
      </c>
    </row>
    <row r="277" spans="2:24" ht="22.9" customHeight="1" x14ac:dyDescent="0.25">
      <c r="B277" s="2">
        <f t="shared" si="31"/>
        <v>0</v>
      </c>
      <c r="C277" s="2" t="str">
        <f t="shared" si="30"/>
        <v/>
      </c>
      <c r="D277" s="2">
        <v>256</v>
      </c>
      <c r="E277" s="2" t="str">
        <f>IF(ISNUMBER(SMALL(Order_Form!$D:$D,1+($D277))),(VLOOKUP(SMALL(Order_Form!$D:$D,1+($D277)),Order_Form!$C:$Q,3,FALSE)),"")</f>
        <v/>
      </c>
      <c r="F277" s="18" t="str">
        <f>IF(ISNUMBER(SMALL(Order_Form!$D:$D,1+($D277))),(VLOOKUP(SMALL(Order_Form!$D:$D,1+($D277)),Order_Form!$C:$Q,4,FALSE)),"")</f>
        <v/>
      </c>
      <c r="G277" s="18" t="str">
        <f>IF(ISNUMBER(SMALL(Order_Form!$D:$D,1+($D277))),(VLOOKUP(SMALL(Order_Form!$D:$D,1+($D277)),Order_Form!$C:$Q,5,FALSE)),"")</f>
        <v/>
      </c>
      <c r="H277" s="18" t="str">
        <f>IF(ISNUMBER(SMALL(Order_Form!$D:$D,1+($D277))),(VLOOKUP(SMALL(Order_Form!$D:$D,1+($D277)),Order_Form!$C:$Q,6,FALSE)),"")</f>
        <v/>
      </c>
      <c r="I277" s="15" t="str">
        <f>IF(ISNUMBER(SMALL(Order_Form!$D:$D,1+($D277))),(VLOOKUP(SMALL(Order_Form!$D:$D,1+($D277)),Order_Form!$C:$Q,7,FALSE)),"")</f>
        <v/>
      </c>
      <c r="J277" s="2"/>
      <c r="K277" s="2"/>
      <c r="L277" s="18" t="str">
        <f>IF(ISNUMBER(SMALL(Order_Form!$D:$D,1+($D277))),(VLOOKUP(SMALL(Order_Form!$D:$D,1+($D277)),Order_Form!$C:$Q,8,FALSE)),"")</f>
        <v/>
      </c>
      <c r="M277" s="18" t="str">
        <f>IF(ISNUMBER(SMALL(Order_Form!$D:$D,1+($D277))),(VLOOKUP(SMALL(Order_Form!$D:$D,1+($D277)),Order_Form!$C:$Q,9,FALSE)),"")</f>
        <v/>
      </c>
      <c r="N277" s="18" t="str">
        <f>IF(ISNUMBER(SMALL(Order_Form!$D:$D,1+($D277))),(VLOOKUP(SMALL(Order_Form!$D:$D,1+($D277)),Order_Form!$C:$Q,10,FALSE)),"")</f>
        <v/>
      </c>
      <c r="O277" s="18" t="str">
        <f>IF(ISNUMBER(SMALL(Order_Form!$D:$D,1+($D277))),(VLOOKUP(SMALL(Order_Form!$D:$D,1+($D277)),Order_Form!$C:$Q,11,FALSE)),"")</f>
        <v/>
      </c>
      <c r="P277" s="18" t="str">
        <f>IF(ISNUMBER(SMALL(Order_Form!$D:$D,1+($D277))),(VLOOKUP(SMALL(Order_Form!$D:$D,1+($D277)),Order_Form!$C:$Q,12,FALSE)),"")</f>
        <v/>
      </c>
      <c r="Q277" s="18" t="str">
        <f>IF(ISNUMBER(SMALL(Order_Form!$D:$D,1+($D277))),(VLOOKUP(SMALL(Order_Form!$D:$D,1+($D277)),Order_Form!$C:$Q,13,FALSE)),"")</f>
        <v/>
      </c>
      <c r="R277" s="18" t="str">
        <f>IF(ISNUMBER(SMALL(Order_Form!$D:$D,1+($D277))),(VLOOKUP(SMALL(Order_Form!$D:$D,1+($D277)),Order_Form!$C:$Q,14,FALSE)),"")</f>
        <v/>
      </c>
      <c r="S277" s="126" t="str">
        <f>IF(ISNUMBER(SMALL(Order_Form!$D:$D,1+($D277))),(VLOOKUP(SMALL(Order_Form!$D:$D,1+($D277)),Order_Form!$C:$Q,15,FALSE)),"")</f>
        <v/>
      </c>
      <c r="U277" s="2">
        <f t="shared" ref="U277:U340" si="32">IF(OR(E277=1,V277=1),1,0)</f>
        <v>0</v>
      </c>
      <c r="V277" s="2">
        <f t="shared" ref="V277:V340" si="33">IF(OR(B277=1,E277=2),1,0)</f>
        <v>0</v>
      </c>
      <c r="W277" s="2" t="str">
        <f t="shared" ref="W277:W340" si="34">IF(ISNUMBER(H277),H277,"")</f>
        <v/>
      </c>
      <c r="X277" s="2">
        <f t="shared" ref="X277:X340" si="35">IF(OR(AND(L277&gt;0,ISNONTEXT(L277)),L277="Assorted"),1,0)</f>
        <v>0</v>
      </c>
    </row>
    <row r="278" spans="2:24" ht="22.9" customHeight="1" x14ac:dyDescent="0.25">
      <c r="B278" s="2">
        <f t="shared" si="31"/>
        <v>0</v>
      </c>
      <c r="C278" s="2" t="str">
        <f t="shared" si="30"/>
        <v/>
      </c>
      <c r="D278" s="2">
        <v>257</v>
      </c>
      <c r="E278" s="2" t="str">
        <f>IF(ISNUMBER(SMALL(Order_Form!$D:$D,1+($D278))),(VLOOKUP(SMALL(Order_Form!$D:$D,1+($D278)),Order_Form!$C:$Q,3,FALSE)),"")</f>
        <v/>
      </c>
      <c r="F278" s="18" t="str">
        <f>IF(ISNUMBER(SMALL(Order_Form!$D:$D,1+($D278))),(VLOOKUP(SMALL(Order_Form!$D:$D,1+($D278)),Order_Form!$C:$Q,4,FALSE)),"")</f>
        <v/>
      </c>
      <c r="G278" s="18" t="str">
        <f>IF(ISNUMBER(SMALL(Order_Form!$D:$D,1+($D278))),(VLOOKUP(SMALL(Order_Form!$D:$D,1+($D278)),Order_Form!$C:$Q,5,FALSE)),"")</f>
        <v/>
      </c>
      <c r="H278" s="18" t="str">
        <f>IF(ISNUMBER(SMALL(Order_Form!$D:$D,1+($D278))),(VLOOKUP(SMALL(Order_Form!$D:$D,1+($D278)),Order_Form!$C:$Q,6,FALSE)),"")</f>
        <v/>
      </c>
      <c r="I278" s="15" t="str">
        <f>IF(ISNUMBER(SMALL(Order_Form!$D:$D,1+($D278))),(VLOOKUP(SMALL(Order_Form!$D:$D,1+($D278)),Order_Form!$C:$Q,7,FALSE)),"")</f>
        <v/>
      </c>
      <c r="J278" s="2"/>
      <c r="K278" s="2"/>
      <c r="L278" s="18" t="str">
        <f>IF(ISNUMBER(SMALL(Order_Form!$D:$D,1+($D278))),(VLOOKUP(SMALL(Order_Form!$D:$D,1+($D278)),Order_Form!$C:$Q,8,FALSE)),"")</f>
        <v/>
      </c>
      <c r="M278" s="18" t="str">
        <f>IF(ISNUMBER(SMALL(Order_Form!$D:$D,1+($D278))),(VLOOKUP(SMALL(Order_Form!$D:$D,1+($D278)),Order_Form!$C:$Q,9,FALSE)),"")</f>
        <v/>
      </c>
      <c r="N278" s="18" t="str">
        <f>IF(ISNUMBER(SMALL(Order_Form!$D:$D,1+($D278))),(VLOOKUP(SMALL(Order_Form!$D:$D,1+($D278)),Order_Form!$C:$Q,10,FALSE)),"")</f>
        <v/>
      </c>
      <c r="O278" s="18" t="str">
        <f>IF(ISNUMBER(SMALL(Order_Form!$D:$D,1+($D278))),(VLOOKUP(SMALL(Order_Form!$D:$D,1+($D278)),Order_Form!$C:$Q,11,FALSE)),"")</f>
        <v/>
      </c>
      <c r="P278" s="18" t="str">
        <f>IF(ISNUMBER(SMALL(Order_Form!$D:$D,1+($D278))),(VLOOKUP(SMALL(Order_Form!$D:$D,1+($D278)),Order_Form!$C:$Q,12,FALSE)),"")</f>
        <v/>
      </c>
      <c r="Q278" s="18" t="str">
        <f>IF(ISNUMBER(SMALL(Order_Form!$D:$D,1+($D278))),(VLOOKUP(SMALL(Order_Form!$D:$D,1+($D278)),Order_Form!$C:$Q,13,FALSE)),"")</f>
        <v/>
      </c>
      <c r="R278" s="18" t="str">
        <f>IF(ISNUMBER(SMALL(Order_Form!$D:$D,1+($D278))),(VLOOKUP(SMALL(Order_Form!$D:$D,1+($D278)),Order_Form!$C:$Q,14,FALSE)),"")</f>
        <v/>
      </c>
      <c r="S278" s="126" t="str">
        <f>IF(ISNUMBER(SMALL(Order_Form!$D:$D,1+($D278))),(VLOOKUP(SMALL(Order_Form!$D:$D,1+($D278)),Order_Form!$C:$Q,15,FALSE)),"")</f>
        <v/>
      </c>
      <c r="U278" s="2">
        <f t="shared" si="32"/>
        <v>0</v>
      </c>
      <c r="V278" s="2">
        <f t="shared" si="33"/>
        <v>0</v>
      </c>
      <c r="W278" s="2" t="str">
        <f t="shared" si="34"/>
        <v/>
      </c>
      <c r="X278" s="2">
        <f t="shared" si="35"/>
        <v>0</v>
      </c>
    </row>
    <row r="279" spans="2:24" ht="22.9" customHeight="1" x14ac:dyDescent="0.25">
      <c r="B279" s="2">
        <f t="shared" si="31"/>
        <v>0</v>
      </c>
      <c r="C279" s="2" t="str">
        <f t="shared" si="30"/>
        <v/>
      </c>
      <c r="D279" s="2">
        <v>258</v>
      </c>
      <c r="E279" s="2" t="str">
        <f>IF(ISNUMBER(SMALL(Order_Form!$D:$D,1+($D279))),(VLOOKUP(SMALL(Order_Form!$D:$D,1+($D279)),Order_Form!$C:$Q,3,FALSE)),"")</f>
        <v/>
      </c>
      <c r="F279" s="18" t="str">
        <f>IF(ISNUMBER(SMALL(Order_Form!$D:$D,1+($D279))),(VLOOKUP(SMALL(Order_Form!$D:$D,1+($D279)),Order_Form!$C:$Q,4,FALSE)),"")</f>
        <v/>
      </c>
      <c r="G279" s="18" t="str">
        <f>IF(ISNUMBER(SMALL(Order_Form!$D:$D,1+($D279))),(VLOOKUP(SMALL(Order_Form!$D:$D,1+($D279)),Order_Form!$C:$Q,5,FALSE)),"")</f>
        <v/>
      </c>
      <c r="H279" s="18" t="str">
        <f>IF(ISNUMBER(SMALL(Order_Form!$D:$D,1+($D279))),(VLOOKUP(SMALL(Order_Form!$D:$D,1+($D279)),Order_Form!$C:$Q,6,FALSE)),"")</f>
        <v/>
      </c>
      <c r="I279" s="15" t="str">
        <f>IF(ISNUMBER(SMALL(Order_Form!$D:$D,1+($D279))),(VLOOKUP(SMALL(Order_Form!$D:$D,1+($D279)),Order_Form!$C:$Q,7,FALSE)),"")</f>
        <v/>
      </c>
      <c r="J279" s="2"/>
      <c r="K279" s="2"/>
      <c r="L279" s="18" t="str">
        <f>IF(ISNUMBER(SMALL(Order_Form!$D:$D,1+($D279))),(VLOOKUP(SMALL(Order_Form!$D:$D,1+($D279)),Order_Form!$C:$Q,8,FALSE)),"")</f>
        <v/>
      </c>
      <c r="M279" s="18" t="str">
        <f>IF(ISNUMBER(SMALL(Order_Form!$D:$D,1+($D279))),(VLOOKUP(SMALL(Order_Form!$D:$D,1+($D279)),Order_Form!$C:$Q,9,FALSE)),"")</f>
        <v/>
      </c>
      <c r="N279" s="18" t="str">
        <f>IF(ISNUMBER(SMALL(Order_Form!$D:$D,1+($D279))),(VLOOKUP(SMALL(Order_Form!$D:$D,1+($D279)),Order_Form!$C:$Q,10,FALSE)),"")</f>
        <v/>
      </c>
      <c r="O279" s="18" t="str">
        <f>IF(ISNUMBER(SMALL(Order_Form!$D:$D,1+($D279))),(VLOOKUP(SMALL(Order_Form!$D:$D,1+($D279)),Order_Form!$C:$Q,11,FALSE)),"")</f>
        <v/>
      </c>
      <c r="P279" s="18" t="str">
        <f>IF(ISNUMBER(SMALL(Order_Form!$D:$D,1+($D279))),(VLOOKUP(SMALL(Order_Form!$D:$D,1+($D279)),Order_Form!$C:$Q,12,FALSE)),"")</f>
        <v/>
      </c>
      <c r="Q279" s="18" t="str">
        <f>IF(ISNUMBER(SMALL(Order_Form!$D:$D,1+($D279))),(VLOOKUP(SMALL(Order_Form!$D:$D,1+($D279)),Order_Form!$C:$Q,13,FALSE)),"")</f>
        <v/>
      </c>
      <c r="R279" s="18" t="str">
        <f>IF(ISNUMBER(SMALL(Order_Form!$D:$D,1+($D279))),(VLOOKUP(SMALL(Order_Form!$D:$D,1+($D279)),Order_Form!$C:$Q,14,FALSE)),"")</f>
        <v/>
      </c>
      <c r="S279" s="126" t="str">
        <f>IF(ISNUMBER(SMALL(Order_Form!$D:$D,1+($D279))),(VLOOKUP(SMALL(Order_Form!$D:$D,1+($D279)),Order_Form!$C:$Q,15,FALSE)),"")</f>
        <v/>
      </c>
      <c r="U279" s="2">
        <f t="shared" si="32"/>
        <v>0</v>
      </c>
      <c r="V279" s="2">
        <f t="shared" si="33"/>
        <v>0</v>
      </c>
      <c r="W279" s="2" t="str">
        <f t="shared" si="34"/>
        <v/>
      </c>
      <c r="X279" s="2">
        <f t="shared" si="35"/>
        <v>0</v>
      </c>
    </row>
    <row r="280" spans="2:24" ht="22.9" customHeight="1" x14ac:dyDescent="0.25">
      <c r="B280" s="2">
        <f t="shared" si="31"/>
        <v>0</v>
      </c>
      <c r="C280" s="2" t="str">
        <f t="shared" si="30"/>
        <v/>
      </c>
      <c r="D280" s="2">
        <v>259</v>
      </c>
      <c r="E280" s="2" t="str">
        <f>IF(ISNUMBER(SMALL(Order_Form!$D:$D,1+($D280))),(VLOOKUP(SMALL(Order_Form!$D:$D,1+($D280)),Order_Form!$C:$Q,3,FALSE)),"")</f>
        <v/>
      </c>
      <c r="F280" s="18" t="str">
        <f>IF(ISNUMBER(SMALL(Order_Form!$D:$D,1+($D280))),(VLOOKUP(SMALL(Order_Form!$D:$D,1+($D280)),Order_Form!$C:$Q,4,FALSE)),"")</f>
        <v/>
      </c>
      <c r="G280" s="18" t="str">
        <f>IF(ISNUMBER(SMALL(Order_Form!$D:$D,1+($D280))),(VLOOKUP(SMALL(Order_Form!$D:$D,1+($D280)),Order_Form!$C:$Q,5,FALSE)),"")</f>
        <v/>
      </c>
      <c r="H280" s="18" t="str">
        <f>IF(ISNUMBER(SMALL(Order_Form!$D:$D,1+($D280))),(VLOOKUP(SMALL(Order_Form!$D:$D,1+($D280)),Order_Form!$C:$Q,6,FALSE)),"")</f>
        <v/>
      </c>
      <c r="I280" s="15" t="str">
        <f>IF(ISNUMBER(SMALL(Order_Form!$D:$D,1+($D280))),(VLOOKUP(SMALL(Order_Form!$D:$D,1+($D280)),Order_Form!$C:$Q,7,FALSE)),"")</f>
        <v/>
      </c>
      <c r="J280" s="2"/>
      <c r="K280" s="2"/>
      <c r="L280" s="18" t="str">
        <f>IF(ISNUMBER(SMALL(Order_Form!$D:$D,1+($D280))),(VLOOKUP(SMALL(Order_Form!$D:$D,1+($D280)),Order_Form!$C:$Q,8,FALSE)),"")</f>
        <v/>
      </c>
      <c r="M280" s="18" t="str">
        <f>IF(ISNUMBER(SMALL(Order_Form!$D:$D,1+($D280))),(VLOOKUP(SMALL(Order_Form!$D:$D,1+($D280)),Order_Form!$C:$Q,9,FALSE)),"")</f>
        <v/>
      </c>
      <c r="N280" s="18" t="str">
        <f>IF(ISNUMBER(SMALL(Order_Form!$D:$D,1+($D280))),(VLOOKUP(SMALL(Order_Form!$D:$D,1+($D280)),Order_Form!$C:$Q,10,FALSE)),"")</f>
        <v/>
      </c>
      <c r="O280" s="18" t="str">
        <f>IF(ISNUMBER(SMALL(Order_Form!$D:$D,1+($D280))),(VLOOKUP(SMALL(Order_Form!$D:$D,1+($D280)),Order_Form!$C:$Q,11,FALSE)),"")</f>
        <v/>
      </c>
      <c r="P280" s="18" t="str">
        <f>IF(ISNUMBER(SMALL(Order_Form!$D:$D,1+($D280))),(VLOOKUP(SMALL(Order_Form!$D:$D,1+($D280)),Order_Form!$C:$Q,12,FALSE)),"")</f>
        <v/>
      </c>
      <c r="Q280" s="18" t="str">
        <f>IF(ISNUMBER(SMALL(Order_Form!$D:$D,1+($D280))),(VLOOKUP(SMALL(Order_Form!$D:$D,1+($D280)),Order_Form!$C:$Q,13,FALSE)),"")</f>
        <v/>
      </c>
      <c r="R280" s="18" t="str">
        <f>IF(ISNUMBER(SMALL(Order_Form!$D:$D,1+($D280))),(VLOOKUP(SMALL(Order_Form!$D:$D,1+($D280)),Order_Form!$C:$Q,14,FALSE)),"")</f>
        <v/>
      </c>
      <c r="S280" s="126" t="str">
        <f>IF(ISNUMBER(SMALL(Order_Form!$D:$D,1+($D280))),(VLOOKUP(SMALL(Order_Form!$D:$D,1+($D280)),Order_Form!$C:$Q,15,FALSE)),"")</f>
        <v/>
      </c>
      <c r="U280" s="2">
        <f t="shared" si="32"/>
        <v>0</v>
      </c>
      <c r="V280" s="2">
        <f t="shared" si="33"/>
        <v>0</v>
      </c>
      <c r="W280" s="2" t="str">
        <f t="shared" si="34"/>
        <v/>
      </c>
      <c r="X280" s="2">
        <f t="shared" si="35"/>
        <v>0</v>
      </c>
    </row>
    <row r="281" spans="2:24" ht="22.9" customHeight="1" x14ac:dyDescent="0.25">
      <c r="B281" s="2">
        <f t="shared" si="31"/>
        <v>0</v>
      </c>
      <c r="C281" s="2" t="str">
        <f t="shared" si="30"/>
        <v/>
      </c>
      <c r="D281" s="2">
        <v>260</v>
      </c>
      <c r="E281" s="2" t="str">
        <f>IF(ISNUMBER(SMALL(Order_Form!$D:$D,1+($D281))),(VLOOKUP(SMALL(Order_Form!$D:$D,1+($D281)),Order_Form!$C:$Q,3,FALSE)),"")</f>
        <v/>
      </c>
      <c r="F281" s="18" t="str">
        <f>IF(ISNUMBER(SMALL(Order_Form!$D:$D,1+($D281))),(VLOOKUP(SMALL(Order_Form!$D:$D,1+($D281)),Order_Form!$C:$Q,4,FALSE)),"")</f>
        <v/>
      </c>
      <c r="G281" s="18" t="str">
        <f>IF(ISNUMBER(SMALL(Order_Form!$D:$D,1+($D281))),(VLOOKUP(SMALL(Order_Form!$D:$D,1+($D281)),Order_Form!$C:$Q,5,FALSE)),"")</f>
        <v/>
      </c>
      <c r="H281" s="18" t="str">
        <f>IF(ISNUMBER(SMALL(Order_Form!$D:$D,1+($D281))),(VLOOKUP(SMALL(Order_Form!$D:$D,1+($D281)),Order_Form!$C:$Q,6,FALSE)),"")</f>
        <v/>
      </c>
      <c r="I281" s="15" t="str">
        <f>IF(ISNUMBER(SMALL(Order_Form!$D:$D,1+($D281))),(VLOOKUP(SMALL(Order_Form!$D:$D,1+($D281)),Order_Form!$C:$Q,7,FALSE)),"")</f>
        <v/>
      </c>
      <c r="J281" s="2"/>
      <c r="K281" s="2"/>
      <c r="L281" s="18" t="str">
        <f>IF(ISNUMBER(SMALL(Order_Form!$D:$D,1+($D281))),(VLOOKUP(SMALL(Order_Form!$D:$D,1+($D281)),Order_Form!$C:$Q,8,FALSE)),"")</f>
        <v/>
      </c>
      <c r="M281" s="18" t="str">
        <f>IF(ISNUMBER(SMALL(Order_Form!$D:$D,1+($D281))),(VLOOKUP(SMALL(Order_Form!$D:$D,1+($D281)),Order_Form!$C:$Q,9,FALSE)),"")</f>
        <v/>
      </c>
      <c r="N281" s="18" t="str">
        <f>IF(ISNUMBER(SMALL(Order_Form!$D:$D,1+($D281))),(VLOOKUP(SMALL(Order_Form!$D:$D,1+($D281)),Order_Form!$C:$Q,10,FALSE)),"")</f>
        <v/>
      </c>
      <c r="O281" s="18" t="str">
        <f>IF(ISNUMBER(SMALL(Order_Form!$D:$D,1+($D281))),(VLOOKUP(SMALL(Order_Form!$D:$D,1+($D281)),Order_Form!$C:$Q,11,FALSE)),"")</f>
        <v/>
      </c>
      <c r="P281" s="18" t="str">
        <f>IF(ISNUMBER(SMALL(Order_Form!$D:$D,1+($D281))),(VLOOKUP(SMALL(Order_Form!$D:$D,1+($D281)),Order_Form!$C:$Q,12,FALSE)),"")</f>
        <v/>
      </c>
      <c r="Q281" s="18" t="str">
        <f>IF(ISNUMBER(SMALL(Order_Form!$D:$D,1+($D281))),(VLOOKUP(SMALL(Order_Form!$D:$D,1+($D281)),Order_Form!$C:$Q,13,FALSE)),"")</f>
        <v/>
      </c>
      <c r="R281" s="18" t="str">
        <f>IF(ISNUMBER(SMALL(Order_Form!$D:$D,1+($D281))),(VLOOKUP(SMALL(Order_Form!$D:$D,1+($D281)),Order_Form!$C:$Q,14,FALSE)),"")</f>
        <v/>
      </c>
      <c r="S281" s="126" t="str">
        <f>IF(ISNUMBER(SMALL(Order_Form!$D:$D,1+($D281))),(VLOOKUP(SMALL(Order_Form!$D:$D,1+($D281)),Order_Form!$C:$Q,15,FALSE)),"")</f>
        <v/>
      </c>
      <c r="U281" s="2">
        <f t="shared" si="32"/>
        <v>0</v>
      </c>
      <c r="V281" s="2">
        <f t="shared" si="33"/>
        <v>0</v>
      </c>
      <c r="W281" s="2" t="str">
        <f t="shared" si="34"/>
        <v/>
      </c>
      <c r="X281" s="2">
        <f t="shared" si="35"/>
        <v>0</v>
      </c>
    </row>
    <row r="282" spans="2:24" ht="22.9" customHeight="1" x14ac:dyDescent="0.25">
      <c r="B282" s="2">
        <f t="shared" si="31"/>
        <v>0</v>
      </c>
      <c r="C282" s="2" t="str">
        <f t="shared" si="30"/>
        <v/>
      </c>
      <c r="D282" s="2">
        <v>261</v>
      </c>
      <c r="E282" s="2" t="str">
        <f>IF(ISNUMBER(SMALL(Order_Form!$D:$D,1+($D282))),(VLOOKUP(SMALL(Order_Form!$D:$D,1+($D282)),Order_Form!$C:$Q,3,FALSE)),"")</f>
        <v/>
      </c>
      <c r="F282" s="18" t="str">
        <f>IF(ISNUMBER(SMALL(Order_Form!$D:$D,1+($D282))),(VLOOKUP(SMALL(Order_Form!$D:$D,1+($D282)),Order_Form!$C:$Q,4,FALSE)),"")</f>
        <v/>
      </c>
      <c r="G282" s="18" t="str">
        <f>IF(ISNUMBER(SMALL(Order_Form!$D:$D,1+($D282))),(VLOOKUP(SMALL(Order_Form!$D:$D,1+($D282)),Order_Form!$C:$Q,5,FALSE)),"")</f>
        <v/>
      </c>
      <c r="H282" s="18" t="str">
        <f>IF(ISNUMBER(SMALL(Order_Form!$D:$D,1+($D282))),(VLOOKUP(SMALL(Order_Form!$D:$D,1+($D282)),Order_Form!$C:$Q,6,FALSE)),"")</f>
        <v/>
      </c>
      <c r="I282" s="15" t="str">
        <f>IF(ISNUMBER(SMALL(Order_Form!$D:$D,1+($D282))),(VLOOKUP(SMALL(Order_Form!$D:$D,1+($D282)),Order_Form!$C:$Q,7,FALSE)),"")</f>
        <v/>
      </c>
      <c r="J282" s="2"/>
      <c r="K282" s="2"/>
      <c r="L282" s="18" t="str">
        <f>IF(ISNUMBER(SMALL(Order_Form!$D:$D,1+($D282))),(VLOOKUP(SMALL(Order_Form!$D:$D,1+($D282)),Order_Form!$C:$Q,8,FALSE)),"")</f>
        <v/>
      </c>
      <c r="M282" s="18" t="str">
        <f>IF(ISNUMBER(SMALL(Order_Form!$D:$D,1+($D282))),(VLOOKUP(SMALL(Order_Form!$D:$D,1+($D282)),Order_Form!$C:$Q,9,FALSE)),"")</f>
        <v/>
      </c>
      <c r="N282" s="18" t="str">
        <f>IF(ISNUMBER(SMALL(Order_Form!$D:$D,1+($D282))),(VLOOKUP(SMALL(Order_Form!$D:$D,1+($D282)),Order_Form!$C:$Q,10,FALSE)),"")</f>
        <v/>
      </c>
      <c r="O282" s="18" t="str">
        <f>IF(ISNUMBER(SMALL(Order_Form!$D:$D,1+($D282))),(VLOOKUP(SMALL(Order_Form!$D:$D,1+($D282)),Order_Form!$C:$Q,11,FALSE)),"")</f>
        <v/>
      </c>
      <c r="P282" s="18" t="str">
        <f>IF(ISNUMBER(SMALL(Order_Form!$D:$D,1+($D282))),(VLOOKUP(SMALL(Order_Form!$D:$D,1+($D282)),Order_Form!$C:$Q,12,FALSE)),"")</f>
        <v/>
      </c>
      <c r="Q282" s="18" t="str">
        <f>IF(ISNUMBER(SMALL(Order_Form!$D:$D,1+($D282))),(VLOOKUP(SMALL(Order_Form!$D:$D,1+($D282)),Order_Form!$C:$Q,13,FALSE)),"")</f>
        <v/>
      </c>
      <c r="R282" s="18" t="str">
        <f>IF(ISNUMBER(SMALL(Order_Form!$D:$D,1+($D282))),(VLOOKUP(SMALL(Order_Form!$D:$D,1+($D282)),Order_Form!$C:$Q,14,FALSE)),"")</f>
        <v/>
      </c>
      <c r="S282" s="126" t="str">
        <f>IF(ISNUMBER(SMALL(Order_Form!$D:$D,1+($D282))),(VLOOKUP(SMALL(Order_Form!$D:$D,1+($D282)),Order_Form!$C:$Q,15,FALSE)),"")</f>
        <v/>
      </c>
      <c r="U282" s="2">
        <f t="shared" si="32"/>
        <v>0</v>
      </c>
      <c r="V282" s="2">
        <f t="shared" si="33"/>
        <v>0</v>
      </c>
      <c r="W282" s="2" t="str">
        <f t="shared" si="34"/>
        <v/>
      </c>
      <c r="X282" s="2">
        <f t="shared" si="35"/>
        <v>0</v>
      </c>
    </row>
    <row r="283" spans="2:24" ht="22.9" customHeight="1" x14ac:dyDescent="0.25">
      <c r="B283" s="2">
        <f t="shared" si="31"/>
        <v>0</v>
      </c>
      <c r="C283" s="2" t="str">
        <f t="shared" si="30"/>
        <v/>
      </c>
      <c r="D283" s="2">
        <v>262</v>
      </c>
      <c r="E283" s="2" t="str">
        <f>IF(ISNUMBER(SMALL(Order_Form!$D:$D,1+($D283))),(VLOOKUP(SMALL(Order_Form!$D:$D,1+($D283)),Order_Form!$C:$Q,3,FALSE)),"")</f>
        <v/>
      </c>
      <c r="F283" s="18" t="str">
        <f>IF(ISNUMBER(SMALL(Order_Form!$D:$D,1+($D283))),(VLOOKUP(SMALL(Order_Form!$D:$D,1+($D283)),Order_Form!$C:$Q,4,FALSE)),"")</f>
        <v/>
      </c>
      <c r="G283" s="18" t="str">
        <f>IF(ISNUMBER(SMALL(Order_Form!$D:$D,1+($D283))),(VLOOKUP(SMALL(Order_Form!$D:$D,1+($D283)),Order_Form!$C:$Q,5,FALSE)),"")</f>
        <v/>
      </c>
      <c r="H283" s="18" t="str">
        <f>IF(ISNUMBER(SMALL(Order_Form!$D:$D,1+($D283))),(VLOOKUP(SMALL(Order_Form!$D:$D,1+($D283)),Order_Form!$C:$Q,6,FALSE)),"")</f>
        <v/>
      </c>
      <c r="I283" s="15" t="str">
        <f>IF(ISNUMBER(SMALL(Order_Form!$D:$D,1+($D283))),(VLOOKUP(SMALL(Order_Form!$D:$D,1+($D283)),Order_Form!$C:$Q,7,FALSE)),"")</f>
        <v/>
      </c>
      <c r="J283" s="2"/>
      <c r="K283" s="2"/>
      <c r="L283" s="18" t="str">
        <f>IF(ISNUMBER(SMALL(Order_Form!$D:$D,1+($D283))),(VLOOKUP(SMALL(Order_Form!$D:$D,1+($D283)),Order_Form!$C:$Q,8,FALSE)),"")</f>
        <v/>
      </c>
      <c r="M283" s="18" t="str">
        <f>IF(ISNUMBER(SMALL(Order_Form!$D:$D,1+($D283))),(VLOOKUP(SMALL(Order_Form!$D:$D,1+($D283)),Order_Form!$C:$Q,9,FALSE)),"")</f>
        <v/>
      </c>
      <c r="N283" s="18" t="str">
        <f>IF(ISNUMBER(SMALL(Order_Form!$D:$D,1+($D283))),(VLOOKUP(SMALL(Order_Form!$D:$D,1+($D283)),Order_Form!$C:$Q,10,FALSE)),"")</f>
        <v/>
      </c>
      <c r="O283" s="18" t="str">
        <f>IF(ISNUMBER(SMALL(Order_Form!$D:$D,1+($D283))),(VLOOKUP(SMALL(Order_Form!$D:$D,1+($D283)),Order_Form!$C:$Q,11,FALSE)),"")</f>
        <v/>
      </c>
      <c r="P283" s="18" t="str">
        <f>IF(ISNUMBER(SMALL(Order_Form!$D:$D,1+($D283))),(VLOOKUP(SMALL(Order_Form!$D:$D,1+($D283)),Order_Form!$C:$Q,12,FALSE)),"")</f>
        <v/>
      </c>
      <c r="Q283" s="18" t="str">
        <f>IF(ISNUMBER(SMALL(Order_Form!$D:$D,1+($D283))),(VLOOKUP(SMALL(Order_Form!$D:$D,1+($D283)),Order_Form!$C:$Q,13,FALSE)),"")</f>
        <v/>
      </c>
      <c r="R283" s="18" t="str">
        <f>IF(ISNUMBER(SMALL(Order_Form!$D:$D,1+($D283))),(VLOOKUP(SMALL(Order_Form!$D:$D,1+($D283)),Order_Form!$C:$Q,14,FALSE)),"")</f>
        <v/>
      </c>
      <c r="S283" s="126" t="str">
        <f>IF(ISNUMBER(SMALL(Order_Form!$D:$D,1+($D283))),(VLOOKUP(SMALL(Order_Form!$D:$D,1+($D283)),Order_Form!$C:$Q,15,FALSE)),"")</f>
        <v/>
      </c>
      <c r="U283" s="2">
        <f t="shared" si="32"/>
        <v>0</v>
      </c>
      <c r="V283" s="2">
        <f t="shared" si="33"/>
        <v>0</v>
      </c>
      <c r="W283" s="2" t="str">
        <f t="shared" si="34"/>
        <v/>
      </c>
      <c r="X283" s="2">
        <f t="shared" si="35"/>
        <v>0</v>
      </c>
    </row>
    <row r="284" spans="2:24" ht="22.9" customHeight="1" x14ac:dyDescent="0.25">
      <c r="B284" s="2">
        <f t="shared" si="31"/>
        <v>0</v>
      </c>
      <c r="C284" s="2" t="str">
        <f t="shared" ref="C284:C347" si="36">IF(B284=1,D284,"")</f>
        <v/>
      </c>
      <c r="D284" s="2">
        <v>263</v>
      </c>
      <c r="E284" s="2" t="str">
        <f>IF(ISNUMBER(SMALL(Order_Form!$D:$D,1+($D284))),(VLOOKUP(SMALL(Order_Form!$D:$D,1+($D284)),Order_Form!$C:$Q,3,FALSE)),"")</f>
        <v/>
      </c>
      <c r="F284" s="18" t="str">
        <f>IF(ISNUMBER(SMALL(Order_Form!$D:$D,1+($D284))),(VLOOKUP(SMALL(Order_Form!$D:$D,1+($D284)),Order_Form!$C:$Q,4,FALSE)),"")</f>
        <v/>
      </c>
      <c r="G284" s="18" t="str">
        <f>IF(ISNUMBER(SMALL(Order_Form!$D:$D,1+($D284))),(VLOOKUP(SMALL(Order_Form!$D:$D,1+($D284)),Order_Form!$C:$Q,5,FALSE)),"")</f>
        <v/>
      </c>
      <c r="H284" s="18" t="str">
        <f>IF(ISNUMBER(SMALL(Order_Form!$D:$D,1+($D284))),(VLOOKUP(SMALL(Order_Form!$D:$D,1+($D284)),Order_Form!$C:$Q,6,FALSE)),"")</f>
        <v/>
      </c>
      <c r="I284" s="15" t="str">
        <f>IF(ISNUMBER(SMALL(Order_Form!$D:$D,1+($D284))),(VLOOKUP(SMALL(Order_Form!$D:$D,1+($D284)),Order_Form!$C:$Q,7,FALSE)),"")</f>
        <v/>
      </c>
      <c r="J284" s="2"/>
      <c r="K284" s="2"/>
      <c r="L284" s="18" t="str">
        <f>IF(ISNUMBER(SMALL(Order_Form!$D:$D,1+($D284))),(VLOOKUP(SMALL(Order_Form!$D:$D,1+($D284)),Order_Form!$C:$Q,8,FALSE)),"")</f>
        <v/>
      </c>
      <c r="M284" s="18" t="str">
        <f>IF(ISNUMBER(SMALL(Order_Form!$D:$D,1+($D284))),(VLOOKUP(SMALL(Order_Form!$D:$D,1+($D284)),Order_Form!$C:$Q,9,FALSE)),"")</f>
        <v/>
      </c>
      <c r="N284" s="18" t="str">
        <f>IF(ISNUMBER(SMALL(Order_Form!$D:$D,1+($D284))),(VLOOKUP(SMALL(Order_Form!$D:$D,1+($D284)),Order_Form!$C:$Q,10,FALSE)),"")</f>
        <v/>
      </c>
      <c r="O284" s="18" t="str">
        <f>IF(ISNUMBER(SMALL(Order_Form!$D:$D,1+($D284))),(VLOOKUP(SMALL(Order_Form!$D:$D,1+($D284)),Order_Form!$C:$Q,11,FALSE)),"")</f>
        <v/>
      </c>
      <c r="P284" s="18" t="str">
        <f>IF(ISNUMBER(SMALL(Order_Form!$D:$D,1+($D284))),(VLOOKUP(SMALL(Order_Form!$D:$D,1+($D284)),Order_Form!$C:$Q,12,FALSE)),"")</f>
        <v/>
      </c>
      <c r="Q284" s="18" t="str">
        <f>IF(ISNUMBER(SMALL(Order_Form!$D:$D,1+($D284))),(VLOOKUP(SMALL(Order_Form!$D:$D,1+($D284)),Order_Form!$C:$Q,13,FALSE)),"")</f>
        <v/>
      </c>
      <c r="R284" s="18" t="str">
        <f>IF(ISNUMBER(SMALL(Order_Form!$D:$D,1+($D284))),(VLOOKUP(SMALL(Order_Form!$D:$D,1+($D284)),Order_Form!$C:$Q,14,FALSE)),"")</f>
        <v/>
      </c>
      <c r="S284" s="126" t="str">
        <f>IF(ISNUMBER(SMALL(Order_Form!$D:$D,1+($D284))),(VLOOKUP(SMALL(Order_Form!$D:$D,1+($D284)),Order_Form!$C:$Q,15,FALSE)),"")</f>
        <v/>
      </c>
      <c r="U284" s="2">
        <f t="shared" si="32"/>
        <v>0</v>
      </c>
      <c r="V284" s="2">
        <f t="shared" si="33"/>
        <v>0</v>
      </c>
      <c r="W284" s="2" t="str">
        <f t="shared" si="34"/>
        <v/>
      </c>
      <c r="X284" s="2">
        <f t="shared" si="35"/>
        <v>0</v>
      </c>
    </row>
    <row r="285" spans="2:24" ht="22.9" customHeight="1" x14ac:dyDescent="0.25">
      <c r="B285" s="2">
        <f t="shared" si="31"/>
        <v>0</v>
      </c>
      <c r="C285" s="2" t="str">
        <f t="shared" si="36"/>
        <v/>
      </c>
      <c r="D285" s="2">
        <v>264</v>
      </c>
      <c r="E285" s="2" t="str">
        <f>IF(ISNUMBER(SMALL(Order_Form!$D:$D,1+($D285))),(VLOOKUP(SMALL(Order_Form!$D:$D,1+($D285)),Order_Form!$C:$Q,3,FALSE)),"")</f>
        <v/>
      </c>
      <c r="F285" s="18" t="str">
        <f>IF(ISNUMBER(SMALL(Order_Form!$D:$D,1+($D285))),(VLOOKUP(SMALL(Order_Form!$D:$D,1+($D285)),Order_Form!$C:$Q,4,FALSE)),"")</f>
        <v/>
      </c>
      <c r="G285" s="18" t="str">
        <f>IF(ISNUMBER(SMALL(Order_Form!$D:$D,1+($D285))),(VLOOKUP(SMALL(Order_Form!$D:$D,1+($D285)),Order_Form!$C:$Q,5,FALSE)),"")</f>
        <v/>
      </c>
      <c r="H285" s="18" t="str">
        <f>IF(ISNUMBER(SMALL(Order_Form!$D:$D,1+($D285))),(VLOOKUP(SMALL(Order_Form!$D:$D,1+($D285)),Order_Form!$C:$Q,6,FALSE)),"")</f>
        <v/>
      </c>
      <c r="I285" s="15" t="str">
        <f>IF(ISNUMBER(SMALL(Order_Form!$D:$D,1+($D285))),(VLOOKUP(SMALL(Order_Form!$D:$D,1+($D285)),Order_Form!$C:$Q,7,FALSE)),"")</f>
        <v/>
      </c>
      <c r="J285" s="2"/>
      <c r="K285" s="2"/>
      <c r="L285" s="18" t="str">
        <f>IF(ISNUMBER(SMALL(Order_Form!$D:$D,1+($D285))),(VLOOKUP(SMALL(Order_Form!$D:$D,1+($D285)),Order_Form!$C:$Q,8,FALSE)),"")</f>
        <v/>
      </c>
      <c r="M285" s="18" t="str">
        <f>IF(ISNUMBER(SMALL(Order_Form!$D:$D,1+($D285))),(VLOOKUP(SMALL(Order_Form!$D:$D,1+($D285)),Order_Form!$C:$Q,9,FALSE)),"")</f>
        <v/>
      </c>
      <c r="N285" s="18" t="str">
        <f>IF(ISNUMBER(SMALL(Order_Form!$D:$D,1+($D285))),(VLOOKUP(SMALL(Order_Form!$D:$D,1+($D285)),Order_Form!$C:$Q,10,FALSE)),"")</f>
        <v/>
      </c>
      <c r="O285" s="18" t="str">
        <f>IF(ISNUMBER(SMALL(Order_Form!$D:$D,1+($D285))),(VLOOKUP(SMALL(Order_Form!$D:$D,1+($D285)),Order_Form!$C:$Q,11,FALSE)),"")</f>
        <v/>
      </c>
      <c r="P285" s="18" t="str">
        <f>IF(ISNUMBER(SMALL(Order_Form!$D:$D,1+($D285))),(VLOOKUP(SMALL(Order_Form!$D:$D,1+($D285)),Order_Form!$C:$Q,12,FALSE)),"")</f>
        <v/>
      </c>
      <c r="Q285" s="18" t="str">
        <f>IF(ISNUMBER(SMALL(Order_Form!$D:$D,1+($D285))),(VLOOKUP(SMALL(Order_Form!$D:$D,1+($D285)),Order_Form!$C:$Q,13,FALSE)),"")</f>
        <v/>
      </c>
      <c r="R285" s="18" t="str">
        <f>IF(ISNUMBER(SMALL(Order_Form!$D:$D,1+($D285))),(VLOOKUP(SMALL(Order_Form!$D:$D,1+($D285)),Order_Form!$C:$Q,14,FALSE)),"")</f>
        <v/>
      </c>
      <c r="S285" s="126" t="str">
        <f>IF(ISNUMBER(SMALL(Order_Form!$D:$D,1+($D285))),(VLOOKUP(SMALL(Order_Form!$D:$D,1+($D285)),Order_Form!$C:$Q,15,FALSE)),"")</f>
        <v/>
      </c>
      <c r="U285" s="2">
        <f t="shared" si="32"/>
        <v>0</v>
      </c>
      <c r="V285" s="2">
        <f t="shared" si="33"/>
        <v>0</v>
      </c>
      <c r="W285" s="2" t="str">
        <f t="shared" si="34"/>
        <v/>
      </c>
      <c r="X285" s="2">
        <f t="shared" si="35"/>
        <v>0</v>
      </c>
    </row>
    <row r="286" spans="2:24" ht="22.9" customHeight="1" x14ac:dyDescent="0.25">
      <c r="B286" s="2">
        <f t="shared" si="31"/>
        <v>0</v>
      </c>
      <c r="C286" s="2" t="str">
        <f t="shared" si="36"/>
        <v/>
      </c>
      <c r="D286" s="2">
        <v>265</v>
      </c>
      <c r="E286" s="2" t="str">
        <f>IF(ISNUMBER(SMALL(Order_Form!$D:$D,1+($D286))),(VLOOKUP(SMALL(Order_Form!$D:$D,1+($D286)),Order_Form!$C:$Q,3,FALSE)),"")</f>
        <v/>
      </c>
      <c r="F286" s="18" t="str">
        <f>IF(ISNUMBER(SMALL(Order_Form!$D:$D,1+($D286))),(VLOOKUP(SMALL(Order_Form!$D:$D,1+($D286)),Order_Form!$C:$Q,4,FALSE)),"")</f>
        <v/>
      </c>
      <c r="G286" s="18" t="str">
        <f>IF(ISNUMBER(SMALL(Order_Form!$D:$D,1+($D286))),(VLOOKUP(SMALL(Order_Form!$D:$D,1+($D286)),Order_Form!$C:$Q,5,FALSE)),"")</f>
        <v/>
      </c>
      <c r="H286" s="18" t="str">
        <f>IF(ISNUMBER(SMALL(Order_Form!$D:$D,1+($D286))),(VLOOKUP(SMALL(Order_Form!$D:$D,1+($D286)),Order_Form!$C:$Q,6,FALSE)),"")</f>
        <v/>
      </c>
      <c r="I286" s="15" t="str">
        <f>IF(ISNUMBER(SMALL(Order_Form!$D:$D,1+($D286))),(VLOOKUP(SMALL(Order_Form!$D:$D,1+($D286)),Order_Form!$C:$Q,7,FALSE)),"")</f>
        <v/>
      </c>
      <c r="J286" s="2"/>
      <c r="K286" s="2"/>
      <c r="L286" s="18" t="str">
        <f>IF(ISNUMBER(SMALL(Order_Form!$D:$D,1+($D286))),(VLOOKUP(SMALL(Order_Form!$D:$D,1+($D286)),Order_Form!$C:$Q,8,FALSE)),"")</f>
        <v/>
      </c>
      <c r="M286" s="18" t="str">
        <f>IF(ISNUMBER(SMALL(Order_Form!$D:$D,1+($D286))),(VLOOKUP(SMALL(Order_Form!$D:$D,1+($D286)),Order_Form!$C:$Q,9,FALSE)),"")</f>
        <v/>
      </c>
      <c r="N286" s="18" t="str">
        <f>IF(ISNUMBER(SMALL(Order_Form!$D:$D,1+($D286))),(VLOOKUP(SMALL(Order_Form!$D:$D,1+($D286)),Order_Form!$C:$Q,10,FALSE)),"")</f>
        <v/>
      </c>
      <c r="O286" s="18" t="str">
        <f>IF(ISNUMBER(SMALL(Order_Form!$D:$D,1+($D286))),(VLOOKUP(SMALL(Order_Form!$D:$D,1+($D286)),Order_Form!$C:$Q,11,FALSE)),"")</f>
        <v/>
      </c>
      <c r="P286" s="18" t="str">
        <f>IF(ISNUMBER(SMALL(Order_Form!$D:$D,1+($D286))),(VLOOKUP(SMALL(Order_Form!$D:$D,1+($D286)),Order_Form!$C:$Q,12,FALSE)),"")</f>
        <v/>
      </c>
      <c r="Q286" s="18" t="str">
        <f>IF(ISNUMBER(SMALL(Order_Form!$D:$D,1+($D286))),(VLOOKUP(SMALL(Order_Form!$D:$D,1+($D286)),Order_Form!$C:$Q,13,FALSE)),"")</f>
        <v/>
      </c>
      <c r="R286" s="18" t="str">
        <f>IF(ISNUMBER(SMALL(Order_Form!$D:$D,1+($D286))),(VLOOKUP(SMALL(Order_Form!$D:$D,1+($D286)),Order_Form!$C:$Q,14,FALSE)),"")</f>
        <v/>
      </c>
      <c r="S286" s="126" t="str">
        <f>IF(ISNUMBER(SMALL(Order_Form!$D:$D,1+($D286))),(VLOOKUP(SMALL(Order_Form!$D:$D,1+($D286)),Order_Form!$C:$Q,15,FALSE)),"")</f>
        <v/>
      </c>
      <c r="U286" s="2">
        <f t="shared" si="32"/>
        <v>0</v>
      </c>
      <c r="V286" s="2">
        <f t="shared" si="33"/>
        <v>0</v>
      </c>
      <c r="W286" s="2" t="str">
        <f t="shared" si="34"/>
        <v/>
      </c>
      <c r="X286" s="2">
        <f t="shared" si="35"/>
        <v>0</v>
      </c>
    </row>
    <row r="287" spans="2:24" ht="22.9" customHeight="1" x14ac:dyDescent="0.25">
      <c r="B287" s="2">
        <f t="shared" si="31"/>
        <v>0</v>
      </c>
      <c r="C287" s="2" t="str">
        <f t="shared" si="36"/>
        <v/>
      </c>
      <c r="D287" s="2">
        <v>266</v>
      </c>
      <c r="E287" s="2" t="str">
        <f>IF(ISNUMBER(SMALL(Order_Form!$D:$D,1+($D287))),(VLOOKUP(SMALL(Order_Form!$D:$D,1+($D287)),Order_Form!$C:$Q,3,FALSE)),"")</f>
        <v/>
      </c>
      <c r="F287" s="18" t="str">
        <f>IF(ISNUMBER(SMALL(Order_Form!$D:$D,1+($D287))),(VLOOKUP(SMALL(Order_Form!$D:$D,1+($D287)),Order_Form!$C:$Q,4,FALSE)),"")</f>
        <v/>
      </c>
      <c r="G287" s="18" t="str">
        <f>IF(ISNUMBER(SMALL(Order_Form!$D:$D,1+($D287))),(VLOOKUP(SMALL(Order_Form!$D:$D,1+($D287)),Order_Form!$C:$Q,5,FALSE)),"")</f>
        <v/>
      </c>
      <c r="H287" s="18" t="str">
        <f>IF(ISNUMBER(SMALL(Order_Form!$D:$D,1+($D287))),(VLOOKUP(SMALL(Order_Form!$D:$D,1+($D287)),Order_Form!$C:$Q,6,FALSE)),"")</f>
        <v/>
      </c>
      <c r="I287" s="15" t="str">
        <f>IF(ISNUMBER(SMALL(Order_Form!$D:$D,1+($D287))),(VLOOKUP(SMALL(Order_Form!$D:$D,1+($D287)),Order_Form!$C:$Q,7,FALSE)),"")</f>
        <v/>
      </c>
      <c r="J287" s="2"/>
      <c r="K287" s="2"/>
      <c r="L287" s="18" t="str">
        <f>IF(ISNUMBER(SMALL(Order_Form!$D:$D,1+($D287))),(VLOOKUP(SMALL(Order_Form!$D:$D,1+($D287)),Order_Form!$C:$Q,8,FALSE)),"")</f>
        <v/>
      </c>
      <c r="M287" s="18" t="str">
        <f>IF(ISNUMBER(SMALL(Order_Form!$D:$D,1+($D287))),(VLOOKUP(SMALL(Order_Form!$D:$D,1+($D287)),Order_Form!$C:$Q,9,FALSE)),"")</f>
        <v/>
      </c>
      <c r="N287" s="18" t="str">
        <f>IF(ISNUMBER(SMALL(Order_Form!$D:$D,1+($D287))),(VLOOKUP(SMALL(Order_Form!$D:$D,1+($D287)),Order_Form!$C:$Q,10,FALSE)),"")</f>
        <v/>
      </c>
      <c r="O287" s="18" t="str">
        <f>IF(ISNUMBER(SMALL(Order_Form!$D:$D,1+($D287))),(VLOOKUP(SMALL(Order_Form!$D:$D,1+($D287)),Order_Form!$C:$Q,11,FALSE)),"")</f>
        <v/>
      </c>
      <c r="P287" s="18" t="str">
        <f>IF(ISNUMBER(SMALL(Order_Form!$D:$D,1+($D287))),(VLOOKUP(SMALL(Order_Form!$D:$D,1+($D287)),Order_Form!$C:$Q,12,FALSE)),"")</f>
        <v/>
      </c>
      <c r="Q287" s="18" t="str">
        <f>IF(ISNUMBER(SMALL(Order_Form!$D:$D,1+($D287))),(VLOOKUP(SMALL(Order_Form!$D:$D,1+($D287)),Order_Form!$C:$Q,13,FALSE)),"")</f>
        <v/>
      </c>
      <c r="R287" s="18" t="str">
        <f>IF(ISNUMBER(SMALL(Order_Form!$D:$D,1+($D287))),(VLOOKUP(SMALL(Order_Form!$D:$D,1+($D287)),Order_Form!$C:$Q,14,FALSE)),"")</f>
        <v/>
      </c>
      <c r="S287" s="126" t="str">
        <f>IF(ISNUMBER(SMALL(Order_Form!$D:$D,1+($D287))),(VLOOKUP(SMALL(Order_Form!$D:$D,1+($D287)),Order_Form!$C:$Q,15,FALSE)),"")</f>
        <v/>
      </c>
      <c r="U287" s="2">
        <f t="shared" si="32"/>
        <v>0</v>
      </c>
      <c r="V287" s="2">
        <f t="shared" si="33"/>
        <v>0</v>
      </c>
      <c r="W287" s="2" t="str">
        <f t="shared" si="34"/>
        <v/>
      </c>
      <c r="X287" s="2">
        <f t="shared" si="35"/>
        <v>0</v>
      </c>
    </row>
    <row r="288" spans="2:24" ht="22.9" customHeight="1" x14ac:dyDescent="0.25">
      <c r="B288" s="2">
        <f t="shared" si="31"/>
        <v>0</v>
      </c>
      <c r="C288" s="2" t="str">
        <f t="shared" si="36"/>
        <v/>
      </c>
      <c r="D288" s="2">
        <v>267</v>
      </c>
      <c r="E288" s="2" t="str">
        <f>IF(ISNUMBER(SMALL(Order_Form!$D:$D,1+($D288))),(VLOOKUP(SMALL(Order_Form!$D:$D,1+($D288)),Order_Form!$C:$Q,3,FALSE)),"")</f>
        <v/>
      </c>
      <c r="F288" s="18" t="str">
        <f>IF(ISNUMBER(SMALL(Order_Form!$D:$D,1+($D288))),(VLOOKUP(SMALL(Order_Form!$D:$D,1+($D288)),Order_Form!$C:$Q,4,FALSE)),"")</f>
        <v/>
      </c>
      <c r="G288" s="18" t="str">
        <f>IF(ISNUMBER(SMALL(Order_Form!$D:$D,1+($D288))),(VLOOKUP(SMALL(Order_Form!$D:$D,1+($D288)),Order_Form!$C:$Q,5,FALSE)),"")</f>
        <v/>
      </c>
      <c r="H288" s="18" t="str">
        <f>IF(ISNUMBER(SMALL(Order_Form!$D:$D,1+($D288))),(VLOOKUP(SMALL(Order_Form!$D:$D,1+($D288)),Order_Form!$C:$Q,6,FALSE)),"")</f>
        <v/>
      </c>
      <c r="I288" s="15" t="str">
        <f>IF(ISNUMBER(SMALL(Order_Form!$D:$D,1+($D288))),(VLOOKUP(SMALL(Order_Form!$D:$D,1+($D288)),Order_Form!$C:$Q,7,FALSE)),"")</f>
        <v/>
      </c>
      <c r="J288" s="2"/>
      <c r="K288" s="2"/>
      <c r="L288" s="18" t="str">
        <f>IF(ISNUMBER(SMALL(Order_Form!$D:$D,1+($D288))),(VLOOKUP(SMALL(Order_Form!$D:$D,1+($D288)),Order_Form!$C:$Q,8,FALSE)),"")</f>
        <v/>
      </c>
      <c r="M288" s="18" t="str">
        <f>IF(ISNUMBER(SMALL(Order_Form!$D:$D,1+($D288))),(VLOOKUP(SMALL(Order_Form!$D:$D,1+($D288)),Order_Form!$C:$Q,9,FALSE)),"")</f>
        <v/>
      </c>
      <c r="N288" s="18" t="str">
        <f>IF(ISNUMBER(SMALL(Order_Form!$D:$D,1+($D288))),(VLOOKUP(SMALL(Order_Form!$D:$D,1+($D288)),Order_Form!$C:$Q,10,FALSE)),"")</f>
        <v/>
      </c>
      <c r="O288" s="18" t="str">
        <f>IF(ISNUMBER(SMALL(Order_Form!$D:$D,1+($D288))),(VLOOKUP(SMALL(Order_Form!$D:$D,1+($D288)),Order_Form!$C:$Q,11,FALSE)),"")</f>
        <v/>
      </c>
      <c r="P288" s="18" t="str">
        <f>IF(ISNUMBER(SMALL(Order_Form!$D:$D,1+($D288))),(VLOOKUP(SMALL(Order_Form!$D:$D,1+($D288)),Order_Form!$C:$Q,12,FALSE)),"")</f>
        <v/>
      </c>
      <c r="Q288" s="18" t="str">
        <f>IF(ISNUMBER(SMALL(Order_Form!$D:$D,1+($D288))),(VLOOKUP(SMALL(Order_Form!$D:$D,1+($D288)),Order_Form!$C:$Q,13,FALSE)),"")</f>
        <v/>
      </c>
      <c r="R288" s="18" t="str">
        <f>IF(ISNUMBER(SMALL(Order_Form!$D:$D,1+($D288))),(VLOOKUP(SMALL(Order_Form!$D:$D,1+($D288)),Order_Form!$C:$Q,14,FALSE)),"")</f>
        <v/>
      </c>
      <c r="S288" s="126" t="str">
        <f>IF(ISNUMBER(SMALL(Order_Form!$D:$D,1+($D288))),(VLOOKUP(SMALL(Order_Form!$D:$D,1+($D288)),Order_Form!$C:$Q,15,FALSE)),"")</f>
        <v/>
      </c>
      <c r="U288" s="2">
        <f t="shared" si="32"/>
        <v>0</v>
      </c>
      <c r="V288" s="2">
        <f t="shared" si="33"/>
        <v>0</v>
      </c>
      <c r="W288" s="2" t="str">
        <f t="shared" si="34"/>
        <v/>
      </c>
      <c r="X288" s="2">
        <f t="shared" si="35"/>
        <v>0</v>
      </c>
    </row>
    <row r="289" spans="2:24" ht="22.9" customHeight="1" x14ac:dyDescent="0.25">
      <c r="B289" s="2">
        <f t="shared" si="31"/>
        <v>0</v>
      </c>
      <c r="C289" s="2" t="str">
        <f t="shared" si="36"/>
        <v/>
      </c>
      <c r="D289" s="2">
        <v>268</v>
      </c>
      <c r="E289" s="2" t="str">
        <f>IF(ISNUMBER(SMALL(Order_Form!$D:$D,1+($D289))),(VLOOKUP(SMALL(Order_Form!$D:$D,1+($D289)),Order_Form!$C:$Q,3,FALSE)),"")</f>
        <v/>
      </c>
      <c r="F289" s="18" t="str">
        <f>IF(ISNUMBER(SMALL(Order_Form!$D:$D,1+($D289))),(VLOOKUP(SMALL(Order_Form!$D:$D,1+($D289)),Order_Form!$C:$Q,4,FALSE)),"")</f>
        <v/>
      </c>
      <c r="G289" s="18" t="str">
        <f>IF(ISNUMBER(SMALL(Order_Form!$D:$D,1+($D289))),(VLOOKUP(SMALL(Order_Form!$D:$D,1+($D289)),Order_Form!$C:$Q,5,FALSE)),"")</f>
        <v/>
      </c>
      <c r="H289" s="18" t="str">
        <f>IF(ISNUMBER(SMALL(Order_Form!$D:$D,1+($D289))),(VLOOKUP(SMALL(Order_Form!$D:$D,1+($D289)),Order_Form!$C:$Q,6,FALSE)),"")</f>
        <v/>
      </c>
      <c r="I289" s="15" t="str">
        <f>IF(ISNUMBER(SMALL(Order_Form!$D:$D,1+($D289))),(VLOOKUP(SMALL(Order_Form!$D:$D,1+($D289)),Order_Form!$C:$Q,7,FALSE)),"")</f>
        <v/>
      </c>
      <c r="J289" s="2"/>
      <c r="K289" s="2"/>
      <c r="L289" s="18" t="str">
        <f>IF(ISNUMBER(SMALL(Order_Form!$D:$D,1+($D289))),(VLOOKUP(SMALL(Order_Form!$D:$D,1+($D289)),Order_Form!$C:$Q,8,FALSE)),"")</f>
        <v/>
      </c>
      <c r="M289" s="18" t="str">
        <f>IF(ISNUMBER(SMALL(Order_Form!$D:$D,1+($D289))),(VLOOKUP(SMALL(Order_Form!$D:$D,1+($D289)),Order_Form!$C:$Q,9,FALSE)),"")</f>
        <v/>
      </c>
      <c r="N289" s="18" t="str">
        <f>IF(ISNUMBER(SMALL(Order_Form!$D:$D,1+($D289))),(VLOOKUP(SMALL(Order_Form!$D:$D,1+($D289)),Order_Form!$C:$Q,10,FALSE)),"")</f>
        <v/>
      </c>
      <c r="O289" s="18" t="str">
        <f>IF(ISNUMBER(SMALL(Order_Form!$D:$D,1+($D289))),(VLOOKUP(SMALL(Order_Form!$D:$D,1+($D289)),Order_Form!$C:$Q,11,FALSE)),"")</f>
        <v/>
      </c>
      <c r="P289" s="18" t="str">
        <f>IF(ISNUMBER(SMALL(Order_Form!$D:$D,1+($D289))),(VLOOKUP(SMALL(Order_Form!$D:$D,1+($D289)),Order_Form!$C:$Q,12,FALSE)),"")</f>
        <v/>
      </c>
      <c r="Q289" s="18" t="str">
        <f>IF(ISNUMBER(SMALL(Order_Form!$D:$D,1+($D289))),(VLOOKUP(SMALL(Order_Form!$D:$D,1+($D289)),Order_Form!$C:$Q,13,FALSE)),"")</f>
        <v/>
      </c>
      <c r="R289" s="18" t="str">
        <f>IF(ISNUMBER(SMALL(Order_Form!$D:$D,1+($D289))),(VLOOKUP(SMALL(Order_Form!$D:$D,1+($D289)),Order_Form!$C:$Q,14,FALSE)),"")</f>
        <v/>
      </c>
      <c r="S289" s="126" t="str">
        <f>IF(ISNUMBER(SMALL(Order_Form!$D:$D,1+($D289))),(VLOOKUP(SMALL(Order_Form!$D:$D,1+($D289)),Order_Form!$C:$Q,15,FALSE)),"")</f>
        <v/>
      </c>
      <c r="U289" s="2">
        <f t="shared" si="32"/>
        <v>0</v>
      </c>
      <c r="V289" s="2">
        <f t="shared" si="33"/>
        <v>0</v>
      </c>
      <c r="W289" s="2" t="str">
        <f t="shared" si="34"/>
        <v/>
      </c>
      <c r="X289" s="2">
        <f t="shared" si="35"/>
        <v>0</v>
      </c>
    </row>
    <row r="290" spans="2:24" ht="22.9" customHeight="1" x14ac:dyDescent="0.25">
      <c r="B290" s="2">
        <f t="shared" si="31"/>
        <v>0</v>
      </c>
      <c r="C290" s="2" t="str">
        <f t="shared" si="36"/>
        <v/>
      </c>
      <c r="D290" s="2">
        <v>269</v>
      </c>
      <c r="E290" s="2" t="str">
        <f>IF(ISNUMBER(SMALL(Order_Form!$D:$D,1+($D290))),(VLOOKUP(SMALL(Order_Form!$D:$D,1+($D290)),Order_Form!$C:$Q,3,FALSE)),"")</f>
        <v/>
      </c>
      <c r="F290" s="18" t="str">
        <f>IF(ISNUMBER(SMALL(Order_Form!$D:$D,1+($D290))),(VLOOKUP(SMALL(Order_Form!$D:$D,1+($D290)),Order_Form!$C:$Q,4,FALSE)),"")</f>
        <v/>
      </c>
      <c r="G290" s="18" t="str">
        <f>IF(ISNUMBER(SMALL(Order_Form!$D:$D,1+($D290))),(VLOOKUP(SMALL(Order_Form!$D:$D,1+($D290)),Order_Form!$C:$Q,5,FALSE)),"")</f>
        <v/>
      </c>
      <c r="H290" s="18" t="str">
        <f>IF(ISNUMBER(SMALL(Order_Form!$D:$D,1+($D290))),(VLOOKUP(SMALL(Order_Form!$D:$D,1+($D290)),Order_Form!$C:$Q,6,FALSE)),"")</f>
        <v/>
      </c>
      <c r="I290" s="15" t="str">
        <f>IF(ISNUMBER(SMALL(Order_Form!$D:$D,1+($D290))),(VLOOKUP(SMALL(Order_Form!$D:$D,1+($D290)),Order_Form!$C:$Q,7,FALSE)),"")</f>
        <v/>
      </c>
      <c r="J290" s="2"/>
      <c r="K290" s="2"/>
      <c r="L290" s="18" t="str">
        <f>IF(ISNUMBER(SMALL(Order_Form!$D:$D,1+($D290))),(VLOOKUP(SMALL(Order_Form!$D:$D,1+($D290)),Order_Form!$C:$Q,8,FALSE)),"")</f>
        <v/>
      </c>
      <c r="M290" s="18" t="str">
        <f>IF(ISNUMBER(SMALL(Order_Form!$D:$D,1+($D290))),(VLOOKUP(SMALL(Order_Form!$D:$D,1+($D290)),Order_Form!$C:$Q,9,FALSE)),"")</f>
        <v/>
      </c>
      <c r="N290" s="18" t="str">
        <f>IF(ISNUMBER(SMALL(Order_Form!$D:$D,1+($D290))),(VLOOKUP(SMALL(Order_Form!$D:$D,1+($D290)),Order_Form!$C:$Q,10,FALSE)),"")</f>
        <v/>
      </c>
      <c r="O290" s="18" t="str">
        <f>IF(ISNUMBER(SMALL(Order_Form!$D:$D,1+($D290))),(VLOOKUP(SMALL(Order_Form!$D:$D,1+($D290)),Order_Form!$C:$Q,11,FALSE)),"")</f>
        <v/>
      </c>
      <c r="P290" s="18" t="str">
        <f>IF(ISNUMBER(SMALL(Order_Form!$D:$D,1+($D290))),(VLOOKUP(SMALL(Order_Form!$D:$D,1+($D290)),Order_Form!$C:$Q,12,FALSE)),"")</f>
        <v/>
      </c>
      <c r="Q290" s="18" t="str">
        <f>IF(ISNUMBER(SMALL(Order_Form!$D:$D,1+($D290))),(VLOOKUP(SMALL(Order_Form!$D:$D,1+($D290)),Order_Form!$C:$Q,13,FALSE)),"")</f>
        <v/>
      </c>
      <c r="R290" s="18" t="str">
        <f>IF(ISNUMBER(SMALL(Order_Form!$D:$D,1+($D290))),(VLOOKUP(SMALL(Order_Form!$D:$D,1+($D290)),Order_Form!$C:$Q,14,FALSE)),"")</f>
        <v/>
      </c>
      <c r="S290" s="126" t="str">
        <f>IF(ISNUMBER(SMALL(Order_Form!$D:$D,1+($D290))),(VLOOKUP(SMALL(Order_Form!$D:$D,1+($D290)),Order_Form!$C:$Q,15,FALSE)),"")</f>
        <v/>
      </c>
      <c r="U290" s="2">
        <f t="shared" si="32"/>
        <v>0</v>
      </c>
      <c r="V290" s="2">
        <f t="shared" si="33"/>
        <v>0</v>
      </c>
      <c r="W290" s="2" t="str">
        <f t="shared" si="34"/>
        <v/>
      </c>
      <c r="X290" s="2">
        <f t="shared" si="35"/>
        <v>0</v>
      </c>
    </row>
    <row r="291" spans="2:24" ht="22.9" customHeight="1" x14ac:dyDescent="0.25">
      <c r="B291" s="2">
        <f t="shared" si="31"/>
        <v>0</v>
      </c>
      <c r="C291" s="2" t="str">
        <f t="shared" si="36"/>
        <v/>
      </c>
      <c r="D291" s="2">
        <v>270</v>
      </c>
      <c r="E291" s="2" t="str">
        <f>IF(ISNUMBER(SMALL(Order_Form!$D:$D,1+($D291))),(VLOOKUP(SMALL(Order_Form!$D:$D,1+($D291)),Order_Form!$C:$Q,3,FALSE)),"")</f>
        <v/>
      </c>
      <c r="F291" s="18" t="str">
        <f>IF(ISNUMBER(SMALL(Order_Form!$D:$D,1+($D291))),(VLOOKUP(SMALL(Order_Form!$D:$D,1+($D291)),Order_Form!$C:$Q,4,FALSE)),"")</f>
        <v/>
      </c>
      <c r="G291" s="18" t="str">
        <f>IF(ISNUMBER(SMALL(Order_Form!$D:$D,1+($D291))),(VLOOKUP(SMALL(Order_Form!$D:$D,1+($D291)),Order_Form!$C:$Q,5,FALSE)),"")</f>
        <v/>
      </c>
      <c r="H291" s="18" t="str">
        <f>IF(ISNUMBER(SMALL(Order_Form!$D:$D,1+($D291))),(VLOOKUP(SMALL(Order_Form!$D:$D,1+($D291)),Order_Form!$C:$Q,6,FALSE)),"")</f>
        <v/>
      </c>
      <c r="I291" s="15" t="str">
        <f>IF(ISNUMBER(SMALL(Order_Form!$D:$D,1+($D291))),(VLOOKUP(SMALL(Order_Form!$D:$D,1+($D291)),Order_Form!$C:$Q,7,FALSE)),"")</f>
        <v/>
      </c>
      <c r="J291" s="2"/>
      <c r="K291" s="2"/>
      <c r="L291" s="18" t="str">
        <f>IF(ISNUMBER(SMALL(Order_Form!$D:$D,1+($D291))),(VLOOKUP(SMALL(Order_Form!$D:$D,1+($D291)),Order_Form!$C:$Q,8,FALSE)),"")</f>
        <v/>
      </c>
      <c r="M291" s="18" t="str">
        <f>IF(ISNUMBER(SMALL(Order_Form!$D:$D,1+($D291))),(VLOOKUP(SMALL(Order_Form!$D:$D,1+($D291)),Order_Form!$C:$Q,9,FALSE)),"")</f>
        <v/>
      </c>
      <c r="N291" s="18" t="str">
        <f>IF(ISNUMBER(SMALL(Order_Form!$D:$D,1+($D291))),(VLOOKUP(SMALL(Order_Form!$D:$D,1+($D291)),Order_Form!$C:$Q,10,FALSE)),"")</f>
        <v/>
      </c>
      <c r="O291" s="18" t="str">
        <f>IF(ISNUMBER(SMALL(Order_Form!$D:$D,1+($D291))),(VLOOKUP(SMALL(Order_Form!$D:$D,1+($D291)),Order_Form!$C:$Q,11,FALSE)),"")</f>
        <v/>
      </c>
      <c r="P291" s="18" t="str">
        <f>IF(ISNUMBER(SMALL(Order_Form!$D:$D,1+($D291))),(VLOOKUP(SMALL(Order_Form!$D:$D,1+($D291)),Order_Form!$C:$Q,12,FALSE)),"")</f>
        <v/>
      </c>
      <c r="Q291" s="18" t="str">
        <f>IF(ISNUMBER(SMALL(Order_Form!$D:$D,1+($D291))),(VLOOKUP(SMALL(Order_Form!$D:$D,1+($D291)),Order_Form!$C:$Q,13,FALSE)),"")</f>
        <v/>
      </c>
      <c r="R291" s="18" t="str">
        <f>IF(ISNUMBER(SMALL(Order_Form!$D:$D,1+($D291))),(VLOOKUP(SMALL(Order_Form!$D:$D,1+($D291)),Order_Form!$C:$Q,14,FALSE)),"")</f>
        <v/>
      </c>
      <c r="S291" s="126" t="str">
        <f>IF(ISNUMBER(SMALL(Order_Form!$D:$D,1+($D291))),(VLOOKUP(SMALL(Order_Form!$D:$D,1+($D291)),Order_Form!$C:$Q,15,FALSE)),"")</f>
        <v/>
      </c>
      <c r="U291" s="2">
        <f t="shared" si="32"/>
        <v>0</v>
      </c>
      <c r="V291" s="2">
        <f t="shared" si="33"/>
        <v>0</v>
      </c>
      <c r="W291" s="2" t="str">
        <f t="shared" si="34"/>
        <v/>
      </c>
      <c r="X291" s="2">
        <f t="shared" si="35"/>
        <v>0</v>
      </c>
    </row>
    <row r="292" spans="2:24" ht="22.9" customHeight="1" x14ac:dyDescent="0.25">
      <c r="B292" s="2">
        <f t="shared" si="31"/>
        <v>0</v>
      </c>
      <c r="C292" s="2" t="str">
        <f t="shared" si="36"/>
        <v/>
      </c>
      <c r="D292" s="2">
        <v>271</v>
      </c>
      <c r="E292" s="2" t="str">
        <f>IF(ISNUMBER(SMALL(Order_Form!$D:$D,1+($D292))),(VLOOKUP(SMALL(Order_Form!$D:$D,1+($D292)),Order_Form!$C:$Q,3,FALSE)),"")</f>
        <v/>
      </c>
      <c r="F292" s="18" t="str">
        <f>IF(ISNUMBER(SMALL(Order_Form!$D:$D,1+($D292))),(VLOOKUP(SMALL(Order_Form!$D:$D,1+($D292)),Order_Form!$C:$Q,4,FALSE)),"")</f>
        <v/>
      </c>
      <c r="G292" s="18" t="str">
        <f>IF(ISNUMBER(SMALL(Order_Form!$D:$D,1+($D292))),(VLOOKUP(SMALL(Order_Form!$D:$D,1+($D292)),Order_Form!$C:$Q,5,FALSE)),"")</f>
        <v/>
      </c>
      <c r="H292" s="18" t="str">
        <f>IF(ISNUMBER(SMALL(Order_Form!$D:$D,1+($D292))),(VLOOKUP(SMALL(Order_Form!$D:$D,1+($D292)),Order_Form!$C:$Q,6,FALSE)),"")</f>
        <v/>
      </c>
      <c r="I292" s="15" t="str">
        <f>IF(ISNUMBER(SMALL(Order_Form!$D:$D,1+($D292))),(VLOOKUP(SMALL(Order_Form!$D:$D,1+($D292)),Order_Form!$C:$Q,7,FALSE)),"")</f>
        <v/>
      </c>
      <c r="J292" s="2"/>
      <c r="K292" s="2"/>
      <c r="L292" s="18" t="str">
        <f>IF(ISNUMBER(SMALL(Order_Form!$D:$D,1+($D292))),(VLOOKUP(SMALL(Order_Form!$D:$D,1+($D292)),Order_Form!$C:$Q,8,FALSE)),"")</f>
        <v/>
      </c>
      <c r="M292" s="18" t="str">
        <f>IF(ISNUMBER(SMALL(Order_Form!$D:$D,1+($D292))),(VLOOKUP(SMALL(Order_Form!$D:$D,1+($D292)),Order_Form!$C:$Q,9,FALSE)),"")</f>
        <v/>
      </c>
      <c r="N292" s="18" t="str">
        <f>IF(ISNUMBER(SMALL(Order_Form!$D:$D,1+($D292))),(VLOOKUP(SMALL(Order_Form!$D:$D,1+($D292)),Order_Form!$C:$Q,10,FALSE)),"")</f>
        <v/>
      </c>
      <c r="O292" s="18" t="str">
        <f>IF(ISNUMBER(SMALL(Order_Form!$D:$D,1+($D292))),(VLOOKUP(SMALL(Order_Form!$D:$D,1+($D292)),Order_Form!$C:$Q,11,FALSE)),"")</f>
        <v/>
      </c>
      <c r="P292" s="18" t="str">
        <f>IF(ISNUMBER(SMALL(Order_Form!$D:$D,1+($D292))),(VLOOKUP(SMALL(Order_Form!$D:$D,1+($D292)),Order_Form!$C:$Q,12,FALSE)),"")</f>
        <v/>
      </c>
      <c r="Q292" s="18" t="str">
        <f>IF(ISNUMBER(SMALL(Order_Form!$D:$D,1+($D292))),(VLOOKUP(SMALL(Order_Form!$D:$D,1+($D292)),Order_Form!$C:$Q,13,FALSE)),"")</f>
        <v/>
      </c>
      <c r="R292" s="18" t="str">
        <f>IF(ISNUMBER(SMALL(Order_Form!$D:$D,1+($D292))),(VLOOKUP(SMALL(Order_Form!$D:$D,1+($D292)),Order_Form!$C:$Q,14,FALSE)),"")</f>
        <v/>
      </c>
      <c r="S292" s="126" t="str">
        <f>IF(ISNUMBER(SMALL(Order_Form!$D:$D,1+($D292))),(VLOOKUP(SMALL(Order_Form!$D:$D,1+($D292)),Order_Form!$C:$Q,15,FALSE)),"")</f>
        <v/>
      </c>
      <c r="U292" s="2">
        <f t="shared" si="32"/>
        <v>0</v>
      </c>
      <c r="V292" s="2">
        <f t="shared" si="33"/>
        <v>0</v>
      </c>
      <c r="W292" s="2" t="str">
        <f t="shared" si="34"/>
        <v/>
      </c>
      <c r="X292" s="2">
        <f t="shared" si="35"/>
        <v>0</v>
      </c>
    </row>
    <row r="293" spans="2:24" ht="22.9" customHeight="1" x14ac:dyDescent="0.25">
      <c r="B293" s="2">
        <f t="shared" si="31"/>
        <v>0</v>
      </c>
      <c r="C293" s="2" t="str">
        <f t="shared" si="36"/>
        <v/>
      </c>
      <c r="D293" s="2">
        <v>272</v>
      </c>
      <c r="E293" s="2" t="str">
        <f>IF(ISNUMBER(SMALL(Order_Form!$D:$D,1+($D293))),(VLOOKUP(SMALL(Order_Form!$D:$D,1+($D293)),Order_Form!$C:$Q,3,FALSE)),"")</f>
        <v/>
      </c>
      <c r="F293" s="18" t="str">
        <f>IF(ISNUMBER(SMALL(Order_Form!$D:$D,1+($D293))),(VLOOKUP(SMALL(Order_Form!$D:$D,1+($D293)),Order_Form!$C:$Q,4,FALSE)),"")</f>
        <v/>
      </c>
      <c r="G293" s="18" t="str">
        <f>IF(ISNUMBER(SMALL(Order_Form!$D:$D,1+($D293))),(VLOOKUP(SMALL(Order_Form!$D:$D,1+($D293)),Order_Form!$C:$Q,5,FALSE)),"")</f>
        <v/>
      </c>
      <c r="H293" s="18" t="str">
        <f>IF(ISNUMBER(SMALL(Order_Form!$D:$D,1+($D293))),(VLOOKUP(SMALL(Order_Form!$D:$D,1+($D293)),Order_Form!$C:$Q,6,FALSE)),"")</f>
        <v/>
      </c>
      <c r="I293" s="15" t="str">
        <f>IF(ISNUMBER(SMALL(Order_Form!$D:$D,1+($D293))),(VLOOKUP(SMALL(Order_Form!$D:$D,1+($D293)),Order_Form!$C:$Q,7,FALSE)),"")</f>
        <v/>
      </c>
      <c r="J293" s="2"/>
      <c r="K293" s="2"/>
      <c r="L293" s="18" t="str">
        <f>IF(ISNUMBER(SMALL(Order_Form!$D:$D,1+($D293))),(VLOOKUP(SMALL(Order_Form!$D:$D,1+($D293)),Order_Form!$C:$Q,8,FALSE)),"")</f>
        <v/>
      </c>
      <c r="M293" s="18" t="str">
        <f>IF(ISNUMBER(SMALL(Order_Form!$D:$D,1+($D293))),(VLOOKUP(SMALL(Order_Form!$D:$D,1+($D293)),Order_Form!$C:$Q,9,FALSE)),"")</f>
        <v/>
      </c>
      <c r="N293" s="18" t="str">
        <f>IF(ISNUMBER(SMALL(Order_Form!$D:$D,1+($D293))),(VLOOKUP(SMALL(Order_Form!$D:$D,1+($D293)),Order_Form!$C:$Q,10,FALSE)),"")</f>
        <v/>
      </c>
      <c r="O293" s="18" t="str">
        <f>IF(ISNUMBER(SMALL(Order_Form!$D:$D,1+($D293))),(VLOOKUP(SMALL(Order_Form!$D:$D,1+($D293)),Order_Form!$C:$Q,11,FALSE)),"")</f>
        <v/>
      </c>
      <c r="P293" s="18" t="str">
        <f>IF(ISNUMBER(SMALL(Order_Form!$D:$D,1+($D293))),(VLOOKUP(SMALL(Order_Form!$D:$D,1+($D293)),Order_Form!$C:$Q,12,FALSE)),"")</f>
        <v/>
      </c>
      <c r="Q293" s="18" t="str">
        <f>IF(ISNUMBER(SMALL(Order_Form!$D:$D,1+($D293))),(VLOOKUP(SMALL(Order_Form!$D:$D,1+($D293)),Order_Form!$C:$Q,13,FALSE)),"")</f>
        <v/>
      </c>
      <c r="R293" s="18" t="str">
        <f>IF(ISNUMBER(SMALL(Order_Form!$D:$D,1+($D293))),(VLOOKUP(SMALL(Order_Form!$D:$D,1+($D293)),Order_Form!$C:$Q,14,FALSE)),"")</f>
        <v/>
      </c>
      <c r="S293" s="126" t="str">
        <f>IF(ISNUMBER(SMALL(Order_Form!$D:$D,1+($D293))),(VLOOKUP(SMALL(Order_Form!$D:$D,1+($D293)),Order_Form!$C:$Q,15,FALSE)),"")</f>
        <v/>
      </c>
      <c r="U293" s="2">
        <f t="shared" si="32"/>
        <v>0</v>
      </c>
      <c r="V293" s="2">
        <f t="shared" si="33"/>
        <v>0</v>
      </c>
      <c r="W293" s="2" t="str">
        <f t="shared" si="34"/>
        <v/>
      </c>
      <c r="X293" s="2">
        <f t="shared" si="35"/>
        <v>0</v>
      </c>
    </row>
    <row r="294" spans="2:24" ht="22.9" customHeight="1" x14ac:dyDescent="0.25">
      <c r="B294" s="2">
        <f t="shared" si="31"/>
        <v>0</v>
      </c>
      <c r="C294" s="2" t="str">
        <f t="shared" si="36"/>
        <v/>
      </c>
      <c r="D294" s="2">
        <v>273</v>
      </c>
      <c r="E294" s="2" t="str">
        <f>IF(ISNUMBER(SMALL(Order_Form!$D:$D,1+($D294))),(VLOOKUP(SMALL(Order_Form!$D:$D,1+($D294)),Order_Form!$C:$Q,3,FALSE)),"")</f>
        <v/>
      </c>
      <c r="F294" s="18" t="str">
        <f>IF(ISNUMBER(SMALL(Order_Form!$D:$D,1+($D294))),(VLOOKUP(SMALL(Order_Form!$D:$D,1+($D294)),Order_Form!$C:$Q,4,FALSE)),"")</f>
        <v/>
      </c>
      <c r="G294" s="18" t="str">
        <f>IF(ISNUMBER(SMALL(Order_Form!$D:$D,1+($D294))),(VLOOKUP(SMALL(Order_Form!$D:$D,1+($D294)),Order_Form!$C:$Q,5,FALSE)),"")</f>
        <v/>
      </c>
      <c r="H294" s="18" t="str">
        <f>IF(ISNUMBER(SMALL(Order_Form!$D:$D,1+($D294))),(VLOOKUP(SMALL(Order_Form!$D:$D,1+($D294)),Order_Form!$C:$Q,6,FALSE)),"")</f>
        <v/>
      </c>
      <c r="I294" s="15" t="str">
        <f>IF(ISNUMBER(SMALL(Order_Form!$D:$D,1+($D294))),(VLOOKUP(SMALL(Order_Form!$D:$D,1+($D294)),Order_Form!$C:$Q,7,FALSE)),"")</f>
        <v/>
      </c>
      <c r="J294" s="2"/>
      <c r="K294" s="2"/>
      <c r="L294" s="18" t="str">
        <f>IF(ISNUMBER(SMALL(Order_Form!$D:$D,1+($D294))),(VLOOKUP(SMALL(Order_Form!$D:$D,1+($D294)),Order_Form!$C:$Q,8,FALSE)),"")</f>
        <v/>
      </c>
      <c r="M294" s="18" t="str">
        <f>IF(ISNUMBER(SMALL(Order_Form!$D:$D,1+($D294))),(VLOOKUP(SMALL(Order_Form!$D:$D,1+($D294)),Order_Form!$C:$Q,9,FALSE)),"")</f>
        <v/>
      </c>
      <c r="N294" s="18" t="str">
        <f>IF(ISNUMBER(SMALL(Order_Form!$D:$D,1+($D294))),(VLOOKUP(SMALL(Order_Form!$D:$D,1+($D294)),Order_Form!$C:$Q,10,FALSE)),"")</f>
        <v/>
      </c>
      <c r="O294" s="18" t="str">
        <f>IF(ISNUMBER(SMALL(Order_Form!$D:$D,1+($D294))),(VLOOKUP(SMALL(Order_Form!$D:$D,1+($D294)),Order_Form!$C:$Q,11,FALSE)),"")</f>
        <v/>
      </c>
      <c r="P294" s="18" t="str">
        <f>IF(ISNUMBER(SMALL(Order_Form!$D:$D,1+($D294))),(VLOOKUP(SMALL(Order_Form!$D:$D,1+($D294)),Order_Form!$C:$Q,12,FALSE)),"")</f>
        <v/>
      </c>
      <c r="Q294" s="18" t="str">
        <f>IF(ISNUMBER(SMALL(Order_Form!$D:$D,1+($D294))),(VLOOKUP(SMALL(Order_Form!$D:$D,1+($D294)),Order_Form!$C:$Q,13,FALSE)),"")</f>
        <v/>
      </c>
      <c r="R294" s="18" t="str">
        <f>IF(ISNUMBER(SMALL(Order_Form!$D:$D,1+($D294))),(VLOOKUP(SMALL(Order_Form!$D:$D,1+($D294)),Order_Form!$C:$Q,14,FALSE)),"")</f>
        <v/>
      </c>
      <c r="S294" s="126" t="str">
        <f>IF(ISNUMBER(SMALL(Order_Form!$D:$D,1+($D294))),(VLOOKUP(SMALL(Order_Form!$D:$D,1+($D294)),Order_Form!$C:$Q,15,FALSE)),"")</f>
        <v/>
      </c>
      <c r="U294" s="2">
        <f t="shared" si="32"/>
        <v>0</v>
      </c>
      <c r="V294" s="2">
        <f t="shared" si="33"/>
        <v>0</v>
      </c>
      <c r="W294" s="2" t="str">
        <f t="shared" si="34"/>
        <v/>
      </c>
      <c r="X294" s="2">
        <f t="shared" si="35"/>
        <v>0</v>
      </c>
    </row>
    <row r="295" spans="2:24" ht="22.9" customHeight="1" x14ac:dyDescent="0.25">
      <c r="B295" s="2">
        <f t="shared" si="31"/>
        <v>0</v>
      </c>
      <c r="C295" s="2" t="str">
        <f t="shared" si="36"/>
        <v/>
      </c>
      <c r="D295" s="2">
        <v>274</v>
      </c>
      <c r="E295" s="2" t="str">
        <f>IF(ISNUMBER(SMALL(Order_Form!$D:$D,1+($D295))),(VLOOKUP(SMALL(Order_Form!$D:$D,1+($D295)),Order_Form!$C:$Q,3,FALSE)),"")</f>
        <v/>
      </c>
      <c r="F295" s="18" t="str">
        <f>IF(ISNUMBER(SMALL(Order_Form!$D:$D,1+($D295))),(VLOOKUP(SMALL(Order_Form!$D:$D,1+($D295)),Order_Form!$C:$Q,4,FALSE)),"")</f>
        <v/>
      </c>
      <c r="G295" s="18" t="str">
        <f>IF(ISNUMBER(SMALL(Order_Form!$D:$D,1+($D295))),(VLOOKUP(SMALL(Order_Form!$D:$D,1+($D295)),Order_Form!$C:$Q,5,FALSE)),"")</f>
        <v/>
      </c>
      <c r="H295" s="18" t="str">
        <f>IF(ISNUMBER(SMALL(Order_Form!$D:$D,1+($D295))),(VLOOKUP(SMALL(Order_Form!$D:$D,1+($D295)),Order_Form!$C:$Q,6,FALSE)),"")</f>
        <v/>
      </c>
      <c r="I295" s="15" t="str">
        <f>IF(ISNUMBER(SMALL(Order_Form!$D:$D,1+($D295))),(VLOOKUP(SMALL(Order_Form!$D:$D,1+($D295)),Order_Form!$C:$Q,7,FALSE)),"")</f>
        <v/>
      </c>
      <c r="J295" s="2"/>
      <c r="K295" s="2"/>
      <c r="L295" s="18" t="str">
        <f>IF(ISNUMBER(SMALL(Order_Form!$D:$D,1+($D295))),(VLOOKUP(SMALL(Order_Form!$D:$D,1+($D295)),Order_Form!$C:$Q,8,FALSE)),"")</f>
        <v/>
      </c>
      <c r="M295" s="18" t="str">
        <f>IF(ISNUMBER(SMALL(Order_Form!$D:$D,1+($D295))),(VLOOKUP(SMALL(Order_Form!$D:$D,1+($D295)),Order_Form!$C:$Q,9,FALSE)),"")</f>
        <v/>
      </c>
      <c r="N295" s="18" t="str">
        <f>IF(ISNUMBER(SMALL(Order_Form!$D:$D,1+($D295))),(VLOOKUP(SMALL(Order_Form!$D:$D,1+($D295)),Order_Form!$C:$Q,10,FALSE)),"")</f>
        <v/>
      </c>
      <c r="O295" s="18" t="str">
        <f>IF(ISNUMBER(SMALL(Order_Form!$D:$D,1+($D295))),(VLOOKUP(SMALL(Order_Form!$D:$D,1+($D295)),Order_Form!$C:$Q,11,FALSE)),"")</f>
        <v/>
      </c>
      <c r="P295" s="18" t="str">
        <f>IF(ISNUMBER(SMALL(Order_Form!$D:$D,1+($D295))),(VLOOKUP(SMALL(Order_Form!$D:$D,1+($D295)),Order_Form!$C:$Q,12,FALSE)),"")</f>
        <v/>
      </c>
      <c r="Q295" s="18" t="str">
        <f>IF(ISNUMBER(SMALL(Order_Form!$D:$D,1+($D295))),(VLOOKUP(SMALL(Order_Form!$D:$D,1+($D295)),Order_Form!$C:$Q,13,FALSE)),"")</f>
        <v/>
      </c>
      <c r="R295" s="18" t="str">
        <f>IF(ISNUMBER(SMALL(Order_Form!$D:$D,1+($D295))),(VLOOKUP(SMALL(Order_Form!$D:$D,1+($D295)),Order_Form!$C:$Q,14,FALSE)),"")</f>
        <v/>
      </c>
      <c r="S295" s="126" t="str">
        <f>IF(ISNUMBER(SMALL(Order_Form!$D:$D,1+($D295))),(VLOOKUP(SMALL(Order_Form!$D:$D,1+($D295)),Order_Form!$C:$Q,15,FALSE)),"")</f>
        <v/>
      </c>
      <c r="U295" s="2">
        <f t="shared" si="32"/>
        <v>0</v>
      </c>
      <c r="V295" s="2">
        <f t="shared" si="33"/>
        <v>0</v>
      </c>
      <c r="W295" s="2" t="str">
        <f t="shared" si="34"/>
        <v/>
      </c>
      <c r="X295" s="2">
        <f t="shared" si="35"/>
        <v>0</v>
      </c>
    </row>
    <row r="296" spans="2:24" ht="22.9" customHeight="1" x14ac:dyDescent="0.25">
      <c r="B296" s="2">
        <f t="shared" si="31"/>
        <v>0</v>
      </c>
      <c r="C296" s="2" t="str">
        <f t="shared" si="36"/>
        <v/>
      </c>
      <c r="D296" s="2">
        <v>275</v>
      </c>
      <c r="E296" s="2" t="str">
        <f>IF(ISNUMBER(SMALL(Order_Form!$D:$D,1+($D296))),(VLOOKUP(SMALL(Order_Form!$D:$D,1+($D296)),Order_Form!$C:$Q,3,FALSE)),"")</f>
        <v/>
      </c>
      <c r="F296" s="18" t="str">
        <f>IF(ISNUMBER(SMALL(Order_Form!$D:$D,1+($D296))),(VLOOKUP(SMALL(Order_Form!$D:$D,1+($D296)),Order_Form!$C:$Q,4,FALSE)),"")</f>
        <v/>
      </c>
      <c r="G296" s="18" t="str">
        <f>IF(ISNUMBER(SMALL(Order_Form!$D:$D,1+($D296))),(VLOOKUP(SMALL(Order_Form!$D:$D,1+($D296)),Order_Form!$C:$Q,5,FALSE)),"")</f>
        <v/>
      </c>
      <c r="H296" s="18" t="str">
        <f>IF(ISNUMBER(SMALL(Order_Form!$D:$D,1+($D296))),(VLOOKUP(SMALL(Order_Form!$D:$D,1+($D296)),Order_Form!$C:$Q,6,FALSE)),"")</f>
        <v/>
      </c>
      <c r="I296" s="15" t="str">
        <f>IF(ISNUMBER(SMALL(Order_Form!$D:$D,1+($D296))),(VLOOKUP(SMALL(Order_Form!$D:$D,1+($D296)),Order_Form!$C:$Q,7,FALSE)),"")</f>
        <v/>
      </c>
      <c r="J296" s="2"/>
      <c r="K296" s="2"/>
      <c r="L296" s="18" t="str">
        <f>IF(ISNUMBER(SMALL(Order_Form!$D:$D,1+($D296))),(VLOOKUP(SMALL(Order_Form!$D:$D,1+($D296)),Order_Form!$C:$Q,8,FALSE)),"")</f>
        <v/>
      </c>
      <c r="M296" s="18" t="str">
        <f>IF(ISNUMBER(SMALL(Order_Form!$D:$D,1+($D296))),(VLOOKUP(SMALL(Order_Form!$D:$D,1+($D296)),Order_Form!$C:$Q,9,FALSE)),"")</f>
        <v/>
      </c>
      <c r="N296" s="18" t="str">
        <f>IF(ISNUMBER(SMALL(Order_Form!$D:$D,1+($D296))),(VLOOKUP(SMALL(Order_Form!$D:$D,1+($D296)),Order_Form!$C:$Q,10,FALSE)),"")</f>
        <v/>
      </c>
      <c r="O296" s="18" t="str">
        <f>IF(ISNUMBER(SMALL(Order_Form!$D:$D,1+($D296))),(VLOOKUP(SMALL(Order_Form!$D:$D,1+($D296)),Order_Form!$C:$Q,11,FALSE)),"")</f>
        <v/>
      </c>
      <c r="P296" s="18" t="str">
        <f>IF(ISNUMBER(SMALL(Order_Form!$D:$D,1+($D296))),(VLOOKUP(SMALL(Order_Form!$D:$D,1+($D296)),Order_Form!$C:$Q,12,FALSE)),"")</f>
        <v/>
      </c>
      <c r="Q296" s="18" t="str">
        <f>IF(ISNUMBER(SMALL(Order_Form!$D:$D,1+($D296))),(VLOOKUP(SMALL(Order_Form!$D:$D,1+($D296)),Order_Form!$C:$Q,13,FALSE)),"")</f>
        <v/>
      </c>
      <c r="R296" s="18" t="str">
        <f>IF(ISNUMBER(SMALL(Order_Form!$D:$D,1+($D296))),(VLOOKUP(SMALL(Order_Form!$D:$D,1+($D296)),Order_Form!$C:$Q,14,FALSE)),"")</f>
        <v/>
      </c>
      <c r="S296" s="126" t="str">
        <f>IF(ISNUMBER(SMALL(Order_Form!$D:$D,1+($D296))),(VLOOKUP(SMALL(Order_Form!$D:$D,1+($D296)),Order_Form!$C:$Q,15,FALSE)),"")</f>
        <v/>
      </c>
      <c r="U296" s="2">
        <f t="shared" si="32"/>
        <v>0</v>
      </c>
      <c r="V296" s="2">
        <f t="shared" si="33"/>
        <v>0</v>
      </c>
      <c r="W296" s="2" t="str">
        <f t="shared" si="34"/>
        <v/>
      </c>
      <c r="X296" s="2">
        <f t="shared" si="35"/>
        <v>0</v>
      </c>
    </row>
    <row r="297" spans="2:24" ht="22.9" customHeight="1" x14ac:dyDescent="0.25">
      <c r="B297" s="2">
        <f t="shared" si="31"/>
        <v>0</v>
      </c>
      <c r="C297" s="2" t="str">
        <f t="shared" si="36"/>
        <v/>
      </c>
      <c r="D297" s="2">
        <v>276</v>
      </c>
      <c r="E297" s="2" t="str">
        <f>IF(ISNUMBER(SMALL(Order_Form!$D:$D,1+($D297))),(VLOOKUP(SMALL(Order_Form!$D:$D,1+($D297)),Order_Form!$C:$Q,3,FALSE)),"")</f>
        <v/>
      </c>
      <c r="F297" s="18" t="str">
        <f>IF(ISNUMBER(SMALL(Order_Form!$D:$D,1+($D297))),(VLOOKUP(SMALL(Order_Form!$D:$D,1+($D297)),Order_Form!$C:$Q,4,FALSE)),"")</f>
        <v/>
      </c>
      <c r="G297" s="18" t="str">
        <f>IF(ISNUMBER(SMALL(Order_Form!$D:$D,1+($D297))),(VLOOKUP(SMALL(Order_Form!$D:$D,1+($D297)),Order_Form!$C:$Q,5,FALSE)),"")</f>
        <v/>
      </c>
      <c r="H297" s="18" t="str">
        <f>IF(ISNUMBER(SMALL(Order_Form!$D:$D,1+($D297))),(VLOOKUP(SMALL(Order_Form!$D:$D,1+($D297)),Order_Form!$C:$Q,6,FALSE)),"")</f>
        <v/>
      </c>
      <c r="I297" s="15" t="str">
        <f>IF(ISNUMBER(SMALL(Order_Form!$D:$D,1+($D297))),(VLOOKUP(SMALL(Order_Form!$D:$D,1+($D297)),Order_Form!$C:$Q,7,FALSE)),"")</f>
        <v/>
      </c>
      <c r="J297" s="2"/>
      <c r="K297" s="2"/>
      <c r="L297" s="18" t="str">
        <f>IF(ISNUMBER(SMALL(Order_Form!$D:$D,1+($D297))),(VLOOKUP(SMALL(Order_Form!$D:$D,1+($D297)),Order_Form!$C:$Q,8,FALSE)),"")</f>
        <v/>
      </c>
      <c r="M297" s="18" t="str">
        <f>IF(ISNUMBER(SMALL(Order_Form!$D:$D,1+($D297))),(VLOOKUP(SMALL(Order_Form!$D:$D,1+($D297)),Order_Form!$C:$Q,9,FALSE)),"")</f>
        <v/>
      </c>
      <c r="N297" s="18" t="str">
        <f>IF(ISNUMBER(SMALL(Order_Form!$D:$D,1+($D297))),(VLOOKUP(SMALL(Order_Form!$D:$D,1+($D297)),Order_Form!$C:$Q,10,FALSE)),"")</f>
        <v/>
      </c>
      <c r="O297" s="18" t="str">
        <f>IF(ISNUMBER(SMALL(Order_Form!$D:$D,1+($D297))),(VLOOKUP(SMALL(Order_Form!$D:$D,1+($D297)),Order_Form!$C:$Q,11,FALSE)),"")</f>
        <v/>
      </c>
      <c r="P297" s="18" t="str">
        <f>IF(ISNUMBER(SMALL(Order_Form!$D:$D,1+($D297))),(VLOOKUP(SMALL(Order_Form!$D:$D,1+($D297)),Order_Form!$C:$Q,12,FALSE)),"")</f>
        <v/>
      </c>
      <c r="Q297" s="18" t="str">
        <f>IF(ISNUMBER(SMALL(Order_Form!$D:$D,1+($D297))),(VLOOKUP(SMALL(Order_Form!$D:$D,1+($D297)),Order_Form!$C:$Q,13,FALSE)),"")</f>
        <v/>
      </c>
      <c r="R297" s="18" t="str">
        <f>IF(ISNUMBER(SMALL(Order_Form!$D:$D,1+($D297))),(VLOOKUP(SMALL(Order_Form!$D:$D,1+($D297)),Order_Form!$C:$Q,14,FALSE)),"")</f>
        <v/>
      </c>
      <c r="S297" s="126" t="str">
        <f>IF(ISNUMBER(SMALL(Order_Form!$D:$D,1+($D297))),(VLOOKUP(SMALL(Order_Form!$D:$D,1+($D297)),Order_Form!$C:$Q,15,FALSE)),"")</f>
        <v/>
      </c>
      <c r="U297" s="2">
        <f t="shared" si="32"/>
        <v>0</v>
      </c>
      <c r="V297" s="2">
        <f t="shared" si="33"/>
        <v>0</v>
      </c>
      <c r="W297" s="2" t="str">
        <f t="shared" si="34"/>
        <v/>
      </c>
      <c r="X297" s="2">
        <f t="shared" si="35"/>
        <v>0</v>
      </c>
    </row>
    <row r="298" spans="2:24" ht="22.9" customHeight="1" x14ac:dyDescent="0.25">
      <c r="B298" s="2">
        <f t="shared" si="31"/>
        <v>0</v>
      </c>
      <c r="C298" s="2" t="str">
        <f t="shared" si="36"/>
        <v/>
      </c>
      <c r="D298" s="2">
        <v>277</v>
      </c>
      <c r="E298" s="2" t="str">
        <f>IF(ISNUMBER(SMALL(Order_Form!$D:$D,1+($D298))),(VLOOKUP(SMALL(Order_Form!$D:$D,1+($D298)),Order_Form!$C:$Q,3,FALSE)),"")</f>
        <v/>
      </c>
      <c r="F298" s="18" t="str">
        <f>IF(ISNUMBER(SMALL(Order_Form!$D:$D,1+($D298))),(VLOOKUP(SMALL(Order_Form!$D:$D,1+($D298)),Order_Form!$C:$Q,4,FALSE)),"")</f>
        <v/>
      </c>
      <c r="G298" s="18" t="str">
        <f>IF(ISNUMBER(SMALL(Order_Form!$D:$D,1+($D298))),(VLOOKUP(SMALL(Order_Form!$D:$D,1+($D298)),Order_Form!$C:$Q,5,FALSE)),"")</f>
        <v/>
      </c>
      <c r="H298" s="18" t="str">
        <f>IF(ISNUMBER(SMALL(Order_Form!$D:$D,1+($D298))),(VLOOKUP(SMALL(Order_Form!$D:$D,1+($D298)),Order_Form!$C:$Q,6,FALSE)),"")</f>
        <v/>
      </c>
      <c r="I298" s="15" t="str">
        <f>IF(ISNUMBER(SMALL(Order_Form!$D:$D,1+($D298))),(VLOOKUP(SMALL(Order_Form!$D:$D,1+($D298)),Order_Form!$C:$Q,7,FALSE)),"")</f>
        <v/>
      </c>
      <c r="J298" s="2"/>
      <c r="K298" s="2"/>
      <c r="L298" s="18" t="str">
        <f>IF(ISNUMBER(SMALL(Order_Form!$D:$D,1+($D298))),(VLOOKUP(SMALL(Order_Form!$D:$D,1+($D298)),Order_Form!$C:$Q,8,FALSE)),"")</f>
        <v/>
      </c>
      <c r="M298" s="18" t="str">
        <f>IF(ISNUMBER(SMALL(Order_Form!$D:$D,1+($D298))),(VLOOKUP(SMALL(Order_Form!$D:$D,1+($D298)),Order_Form!$C:$Q,9,FALSE)),"")</f>
        <v/>
      </c>
      <c r="N298" s="18" t="str">
        <f>IF(ISNUMBER(SMALL(Order_Form!$D:$D,1+($D298))),(VLOOKUP(SMALL(Order_Form!$D:$D,1+($D298)),Order_Form!$C:$Q,10,FALSE)),"")</f>
        <v/>
      </c>
      <c r="O298" s="18" t="str">
        <f>IF(ISNUMBER(SMALL(Order_Form!$D:$D,1+($D298))),(VLOOKUP(SMALL(Order_Form!$D:$D,1+($D298)),Order_Form!$C:$Q,11,FALSE)),"")</f>
        <v/>
      </c>
      <c r="P298" s="18" t="str">
        <f>IF(ISNUMBER(SMALL(Order_Form!$D:$D,1+($D298))),(VLOOKUP(SMALL(Order_Form!$D:$D,1+($D298)),Order_Form!$C:$Q,12,FALSE)),"")</f>
        <v/>
      </c>
      <c r="Q298" s="18" t="str">
        <f>IF(ISNUMBER(SMALL(Order_Form!$D:$D,1+($D298))),(VLOOKUP(SMALL(Order_Form!$D:$D,1+($D298)),Order_Form!$C:$Q,13,FALSE)),"")</f>
        <v/>
      </c>
      <c r="R298" s="18" t="str">
        <f>IF(ISNUMBER(SMALL(Order_Form!$D:$D,1+($D298))),(VLOOKUP(SMALL(Order_Form!$D:$D,1+($D298)),Order_Form!$C:$Q,14,FALSE)),"")</f>
        <v/>
      </c>
      <c r="S298" s="126" t="str">
        <f>IF(ISNUMBER(SMALL(Order_Form!$D:$D,1+($D298))),(VLOOKUP(SMALL(Order_Form!$D:$D,1+($D298)),Order_Form!$C:$Q,15,FALSE)),"")</f>
        <v/>
      </c>
      <c r="U298" s="2">
        <f t="shared" si="32"/>
        <v>0</v>
      </c>
      <c r="V298" s="2">
        <f t="shared" si="33"/>
        <v>0</v>
      </c>
      <c r="W298" s="2" t="str">
        <f t="shared" si="34"/>
        <v/>
      </c>
      <c r="X298" s="2">
        <f t="shared" si="35"/>
        <v>0</v>
      </c>
    </row>
    <row r="299" spans="2:24" ht="22.9" customHeight="1" x14ac:dyDescent="0.25">
      <c r="B299" s="2">
        <f t="shared" si="31"/>
        <v>0</v>
      </c>
      <c r="C299" s="2" t="str">
        <f t="shared" si="36"/>
        <v/>
      </c>
      <c r="D299" s="2">
        <v>278</v>
      </c>
      <c r="E299" s="2" t="str">
        <f>IF(ISNUMBER(SMALL(Order_Form!$D:$D,1+($D299))),(VLOOKUP(SMALL(Order_Form!$D:$D,1+($D299)),Order_Form!$C:$Q,3,FALSE)),"")</f>
        <v/>
      </c>
      <c r="F299" s="18" t="str">
        <f>IF(ISNUMBER(SMALL(Order_Form!$D:$D,1+($D299))),(VLOOKUP(SMALL(Order_Form!$D:$D,1+($D299)),Order_Form!$C:$Q,4,FALSE)),"")</f>
        <v/>
      </c>
      <c r="G299" s="18" t="str">
        <f>IF(ISNUMBER(SMALL(Order_Form!$D:$D,1+($D299))),(VLOOKUP(SMALL(Order_Form!$D:$D,1+($D299)),Order_Form!$C:$Q,5,FALSE)),"")</f>
        <v/>
      </c>
      <c r="H299" s="18" t="str">
        <f>IF(ISNUMBER(SMALL(Order_Form!$D:$D,1+($D299))),(VLOOKUP(SMALL(Order_Form!$D:$D,1+($D299)),Order_Form!$C:$Q,6,FALSE)),"")</f>
        <v/>
      </c>
      <c r="I299" s="15" t="str">
        <f>IF(ISNUMBER(SMALL(Order_Form!$D:$D,1+($D299))),(VLOOKUP(SMALL(Order_Form!$D:$D,1+($D299)),Order_Form!$C:$Q,7,FALSE)),"")</f>
        <v/>
      </c>
      <c r="J299" s="2"/>
      <c r="K299" s="2"/>
      <c r="L299" s="18" t="str">
        <f>IF(ISNUMBER(SMALL(Order_Form!$D:$D,1+($D299))),(VLOOKUP(SMALL(Order_Form!$D:$D,1+($D299)),Order_Form!$C:$Q,8,FALSE)),"")</f>
        <v/>
      </c>
      <c r="M299" s="18" t="str">
        <f>IF(ISNUMBER(SMALL(Order_Form!$D:$D,1+($D299))),(VLOOKUP(SMALL(Order_Form!$D:$D,1+($D299)),Order_Form!$C:$Q,9,FALSE)),"")</f>
        <v/>
      </c>
      <c r="N299" s="18" t="str">
        <f>IF(ISNUMBER(SMALL(Order_Form!$D:$D,1+($D299))),(VLOOKUP(SMALL(Order_Form!$D:$D,1+($D299)),Order_Form!$C:$Q,10,FALSE)),"")</f>
        <v/>
      </c>
      <c r="O299" s="18" t="str">
        <f>IF(ISNUMBER(SMALL(Order_Form!$D:$D,1+($D299))),(VLOOKUP(SMALL(Order_Form!$D:$D,1+($D299)),Order_Form!$C:$Q,11,FALSE)),"")</f>
        <v/>
      </c>
      <c r="P299" s="18" t="str">
        <f>IF(ISNUMBER(SMALL(Order_Form!$D:$D,1+($D299))),(VLOOKUP(SMALL(Order_Form!$D:$D,1+($D299)),Order_Form!$C:$Q,12,FALSE)),"")</f>
        <v/>
      </c>
      <c r="Q299" s="18" t="str">
        <f>IF(ISNUMBER(SMALL(Order_Form!$D:$D,1+($D299))),(VLOOKUP(SMALL(Order_Form!$D:$D,1+($D299)),Order_Form!$C:$Q,13,FALSE)),"")</f>
        <v/>
      </c>
      <c r="R299" s="18" t="str">
        <f>IF(ISNUMBER(SMALL(Order_Form!$D:$D,1+($D299))),(VLOOKUP(SMALL(Order_Form!$D:$D,1+($D299)),Order_Form!$C:$Q,14,FALSE)),"")</f>
        <v/>
      </c>
      <c r="S299" s="126" t="str">
        <f>IF(ISNUMBER(SMALL(Order_Form!$D:$D,1+($D299))),(VLOOKUP(SMALL(Order_Form!$D:$D,1+($D299)),Order_Form!$C:$Q,15,FALSE)),"")</f>
        <v/>
      </c>
      <c r="U299" s="2">
        <f t="shared" si="32"/>
        <v>0</v>
      </c>
      <c r="V299" s="2">
        <f t="shared" si="33"/>
        <v>0</v>
      </c>
      <c r="W299" s="2" t="str">
        <f t="shared" si="34"/>
        <v/>
      </c>
      <c r="X299" s="2">
        <f t="shared" si="35"/>
        <v>0</v>
      </c>
    </row>
    <row r="300" spans="2:24" ht="22.9" customHeight="1" x14ac:dyDescent="0.25">
      <c r="B300" s="2">
        <f t="shared" si="31"/>
        <v>0</v>
      </c>
      <c r="C300" s="2" t="str">
        <f t="shared" si="36"/>
        <v/>
      </c>
      <c r="D300" s="2">
        <v>279</v>
      </c>
      <c r="E300" s="2" t="str">
        <f>IF(ISNUMBER(SMALL(Order_Form!$D:$D,1+($D300))),(VLOOKUP(SMALL(Order_Form!$D:$D,1+($D300)),Order_Form!$C:$Q,3,FALSE)),"")</f>
        <v/>
      </c>
      <c r="F300" s="18" t="str">
        <f>IF(ISNUMBER(SMALL(Order_Form!$D:$D,1+($D300))),(VLOOKUP(SMALL(Order_Form!$D:$D,1+($D300)),Order_Form!$C:$Q,4,FALSE)),"")</f>
        <v/>
      </c>
      <c r="G300" s="18" t="str">
        <f>IF(ISNUMBER(SMALL(Order_Form!$D:$D,1+($D300))),(VLOOKUP(SMALL(Order_Form!$D:$D,1+($D300)),Order_Form!$C:$Q,5,FALSE)),"")</f>
        <v/>
      </c>
      <c r="H300" s="18" t="str">
        <f>IF(ISNUMBER(SMALL(Order_Form!$D:$D,1+($D300))),(VLOOKUP(SMALL(Order_Form!$D:$D,1+($D300)),Order_Form!$C:$Q,6,FALSE)),"")</f>
        <v/>
      </c>
      <c r="I300" s="15" t="str">
        <f>IF(ISNUMBER(SMALL(Order_Form!$D:$D,1+($D300))),(VLOOKUP(SMALL(Order_Form!$D:$D,1+($D300)),Order_Form!$C:$Q,7,FALSE)),"")</f>
        <v/>
      </c>
      <c r="J300" s="2"/>
      <c r="K300" s="2"/>
      <c r="L300" s="18" t="str">
        <f>IF(ISNUMBER(SMALL(Order_Form!$D:$D,1+($D300))),(VLOOKUP(SMALL(Order_Form!$D:$D,1+($D300)),Order_Form!$C:$Q,8,FALSE)),"")</f>
        <v/>
      </c>
      <c r="M300" s="18" t="str">
        <f>IF(ISNUMBER(SMALL(Order_Form!$D:$D,1+($D300))),(VLOOKUP(SMALL(Order_Form!$D:$D,1+($D300)),Order_Form!$C:$Q,9,FALSE)),"")</f>
        <v/>
      </c>
      <c r="N300" s="18" t="str">
        <f>IF(ISNUMBER(SMALL(Order_Form!$D:$D,1+($D300))),(VLOOKUP(SMALL(Order_Form!$D:$D,1+($D300)),Order_Form!$C:$Q,10,FALSE)),"")</f>
        <v/>
      </c>
      <c r="O300" s="18" t="str">
        <f>IF(ISNUMBER(SMALL(Order_Form!$D:$D,1+($D300))),(VLOOKUP(SMALL(Order_Form!$D:$D,1+($D300)),Order_Form!$C:$Q,11,FALSE)),"")</f>
        <v/>
      </c>
      <c r="P300" s="18" t="str">
        <f>IF(ISNUMBER(SMALL(Order_Form!$D:$D,1+($D300))),(VLOOKUP(SMALL(Order_Form!$D:$D,1+($D300)),Order_Form!$C:$Q,12,FALSE)),"")</f>
        <v/>
      </c>
      <c r="Q300" s="18" t="str">
        <f>IF(ISNUMBER(SMALL(Order_Form!$D:$D,1+($D300))),(VLOOKUP(SMALL(Order_Form!$D:$D,1+($D300)),Order_Form!$C:$Q,13,FALSE)),"")</f>
        <v/>
      </c>
      <c r="R300" s="18" t="str">
        <f>IF(ISNUMBER(SMALL(Order_Form!$D:$D,1+($D300))),(VLOOKUP(SMALL(Order_Form!$D:$D,1+($D300)),Order_Form!$C:$Q,14,FALSE)),"")</f>
        <v/>
      </c>
      <c r="S300" s="126" t="str">
        <f>IF(ISNUMBER(SMALL(Order_Form!$D:$D,1+($D300))),(VLOOKUP(SMALL(Order_Form!$D:$D,1+($D300)),Order_Form!$C:$Q,15,FALSE)),"")</f>
        <v/>
      </c>
      <c r="U300" s="2">
        <f t="shared" si="32"/>
        <v>0</v>
      </c>
      <c r="V300" s="2">
        <f t="shared" si="33"/>
        <v>0</v>
      </c>
      <c r="W300" s="2" t="str">
        <f t="shared" si="34"/>
        <v/>
      </c>
      <c r="X300" s="2">
        <f t="shared" si="35"/>
        <v>0</v>
      </c>
    </row>
    <row r="301" spans="2:24" ht="22.9" customHeight="1" x14ac:dyDescent="0.25">
      <c r="B301" s="2">
        <f t="shared" si="31"/>
        <v>0</v>
      </c>
      <c r="C301" s="2" t="str">
        <f t="shared" si="36"/>
        <v/>
      </c>
      <c r="D301" s="2">
        <v>280</v>
      </c>
      <c r="E301" s="2" t="str">
        <f>IF(ISNUMBER(SMALL(Order_Form!$D:$D,1+($D301))),(VLOOKUP(SMALL(Order_Form!$D:$D,1+($D301)),Order_Form!$C:$Q,3,FALSE)),"")</f>
        <v/>
      </c>
      <c r="F301" s="18" t="str">
        <f>IF(ISNUMBER(SMALL(Order_Form!$D:$D,1+($D301))),(VLOOKUP(SMALL(Order_Form!$D:$D,1+($D301)),Order_Form!$C:$Q,4,FALSE)),"")</f>
        <v/>
      </c>
      <c r="G301" s="18" t="str">
        <f>IF(ISNUMBER(SMALL(Order_Form!$D:$D,1+($D301))),(VLOOKUP(SMALL(Order_Form!$D:$D,1+($D301)),Order_Form!$C:$Q,5,FALSE)),"")</f>
        <v/>
      </c>
      <c r="H301" s="18" t="str">
        <f>IF(ISNUMBER(SMALL(Order_Form!$D:$D,1+($D301))),(VLOOKUP(SMALL(Order_Form!$D:$D,1+($D301)),Order_Form!$C:$Q,6,FALSE)),"")</f>
        <v/>
      </c>
      <c r="I301" s="15" t="str">
        <f>IF(ISNUMBER(SMALL(Order_Form!$D:$D,1+($D301))),(VLOOKUP(SMALL(Order_Form!$D:$D,1+($D301)),Order_Form!$C:$Q,7,FALSE)),"")</f>
        <v/>
      </c>
      <c r="J301" s="2"/>
      <c r="K301" s="2"/>
      <c r="L301" s="18" t="str">
        <f>IF(ISNUMBER(SMALL(Order_Form!$D:$D,1+($D301))),(VLOOKUP(SMALL(Order_Form!$D:$D,1+($D301)),Order_Form!$C:$Q,8,FALSE)),"")</f>
        <v/>
      </c>
      <c r="M301" s="18" t="str">
        <f>IF(ISNUMBER(SMALL(Order_Form!$D:$D,1+($D301))),(VLOOKUP(SMALL(Order_Form!$D:$D,1+($D301)),Order_Form!$C:$Q,9,FALSE)),"")</f>
        <v/>
      </c>
      <c r="N301" s="18" t="str">
        <f>IF(ISNUMBER(SMALL(Order_Form!$D:$D,1+($D301))),(VLOOKUP(SMALL(Order_Form!$D:$D,1+($D301)),Order_Form!$C:$Q,10,FALSE)),"")</f>
        <v/>
      </c>
      <c r="O301" s="18" t="str">
        <f>IF(ISNUMBER(SMALL(Order_Form!$D:$D,1+($D301))),(VLOOKUP(SMALL(Order_Form!$D:$D,1+($D301)),Order_Form!$C:$Q,11,FALSE)),"")</f>
        <v/>
      </c>
      <c r="P301" s="18" t="str">
        <f>IF(ISNUMBER(SMALL(Order_Form!$D:$D,1+($D301))),(VLOOKUP(SMALL(Order_Form!$D:$D,1+($D301)),Order_Form!$C:$Q,12,FALSE)),"")</f>
        <v/>
      </c>
      <c r="Q301" s="18" t="str">
        <f>IF(ISNUMBER(SMALL(Order_Form!$D:$D,1+($D301))),(VLOOKUP(SMALL(Order_Form!$D:$D,1+($D301)),Order_Form!$C:$Q,13,FALSE)),"")</f>
        <v/>
      </c>
      <c r="R301" s="18" t="str">
        <f>IF(ISNUMBER(SMALL(Order_Form!$D:$D,1+($D301))),(VLOOKUP(SMALL(Order_Form!$D:$D,1+($D301)),Order_Form!$C:$Q,14,FALSE)),"")</f>
        <v/>
      </c>
      <c r="S301" s="126" t="str">
        <f>IF(ISNUMBER(SMALL(Order_Form!$D:$D,1+($D301))),(VLOOKUP(SMALL(Order_Form!$D:$D,1+($D301)),Order_Form!$C:$Q,15,FALSE)),"")</f>
        <v/>
      </c>
      <c r="U301" s="2">
        <f t="shared" si="32"/>
        <v>0</v>
      </c>
      <c r="V301" s="2">
        <f t="shared" si="33"/>
        <v>0</v>
      </c>
      <c r="W301" s="2" t="str">
        <f t="shared" si="34"/>
        <v/>
      </c>
      <c r="X301" s="2">
        <f t="shared" si="35"/>
        <v>0</v>
      </c>
    </row>
    <row r="302" spans="2:24" ht="22.9" customHeight="1" x14ac:dyDescent="0.25">
      <c r="B302" s="2">
        <f t="shared" si="31"/>
        <v>0</v>
      </c>
      <c r="C302" s="2" t="str">
        <f t="shared" si="36"/>
        <v/>
      </c>
      <c r="D302" s="2">
        <v>281</v>
      </c>
      <c r="E302" s="2" t="str">
        <f>IF(ISNUMBER(SMALL(Order_Form!$D:$D,1+($D302))),(VLOOKUP(SMALL(Order_Form!$D:$D,1+($D302)),Order_Form!$C:$Q,3,FALSE)),"")</f>
        <v/>
      </c>
      <c r="F302" s="18" t="str">
        <f>IF(ISNUMBER(SMALL(Order_Form!$D:$D,1+($D302))),(VLOOKUP(SMALL(Order_Form!$D:$D,1+($D302)),Order_Form!$C:$Q,4,FALSE)),"")</f>
        <v/>
      </c>
      <c r="G302" s="18" t="str">
        <f>IF(ISNUMBER(SMALL(Order_Form!$D:$D,1+($D302))),(VLOOKUP(SMALL(Order_Form!$D:$D,1+($D302)),Order_Form!$C:$Q,5,FALSE)),"")</f>
        <v/>
      </c>
      <c r="H302" s="18" t="str">
        <f>IF(ISNUMBER(SMALL(Order_Form!$D:$D,1+($D302))),(VLOOKUP(SMALL(Order_Form!$D:$D,1+($D302)),Order_Form!$C:$Q,6,FALSE)),"")</f>
        <v/>
      </c>
      <c r="I302" s="15" t="str">
        <f>IF(ISNUMBER(SMALL(Order_Form!$D:$D,1+($D302))),(VLOOKUP(SMALL(Order_Form!$D:$D,1+($D302)),Order_Form!$C:$Q,7,FALSE)),"")</f>
        <v/>
      </c>
      <c r="J302" s="2"/>
      <c r="K302" s="2"/>
      <c r="L302" s="18" t="str">
        <f>IF(ISNUMBER(SMALL(Order_Form!$D:$D,1+($D302))),(VLOOKUP(SMALL(Order_Form!$D:$D,1+($D302)),Order_Form!$C:$Q,8,FALSE)),"")</f>
        <v/>
      </c>
      <c r="M302" s="18" t="str">
        <f>IF(ISNUMBER(SMALL(Order_Form!$D:$D,1+($D302))),(VLOOKUP(SMALL(Order_Form!$D:$D,1+($D302)),Order_Form!$C:$Q,9,FALSE)),"")</f>
        <v/>
      </c>
      <c r="N302" s="18" t="str">
        <f>IF(ISNUMBER(SMALL(Order_Form!$D:$D,1+($D302))),(VLOOKUP(SMALL(Order_Form!$D:$D,1+($D302)),Order_Form!$C:$Q,10,FALSE)),"")</f>
        <v/>
      </c>
      <c r="O302" s="18" t="str">
        <f>IF(ISNUMBER(SMALL(Order_Form!$D:$D,1+($D302))),(VLOOKUP(SMALL(Order_Form!$D:$D,1+($D302)),Order_Form!$C:$Q,11,FALSE)),"")</f>
        <v/>
      </c>
      <c r="P302" s="18" t="str">
        <f>IF(ISNUMBER(SMALL(Order_Form!$D:$D,1+($D302))),(VLOOKUP(SMALL(Order_Form!$D:$D,1+($D302)),Order_Form!$C:$Q,12,FALSE)),"")</f>
        <v/>
      </c>
      <c r="Q302" s="18" t="str">
        <f>IF(ISNUMBER(SMALL(Order_Form!$D:$D,1+($D302))),(VLOOKUP(SMALL(Order_Form!$D:$D,1+($D302)),Order_Form!$C:$Q,13,FALSE)),"")</f>
        <v/>
      </c>
      <c r="R302" s="18" t="str">
        <f>IF(ISNUMBER(SMALL(Order_Form!$D:$D,1+($D302))),(VLOOKUP(SMALL(Order_Form!$D:$D,1+($D302)),Order_Form!$C:$Q,14,FALSE)),"")</f>
        <v/>
      </c>
      <c r="S302" s="126" t="str">
        <f>IF(ISNUMBER(SMALL(Order_Form!$D:$D,1+($D302))),(VLOOKUP(SMALL(Order_Form!$D:$D,1+($D302)),Order_Form!$C:$Q,15,FALSE)),"")</f>
        <v/>
      </c>
      <c r="U302" s="2">
        <f t="shared" si="32"/>
        <v>0</v>
      </c>
      <c r="V302" s="2">
        <f t="shared" si="33"/>
        <v>0</v>
      </c>
      <c r="W302" s="2" t="str">
        <f t="shared" si="34"/>
        <v/>
      </c>
      <c r="X302" s="2">
        <f t="shared" si="35"/>
        <v>0</v>
      </c>
    </row>
    <row r="303" spans="2:24" ht="22.9" customHeight="1" x14ac:dyDescent="0.25">
      <c r="B303" s="2">
        <f t="shared" si="31"/>
        <v>0</v>
      </c>
      <c r="C303" s="2" t="str">
        <f t="shared" si="36"/>
        <v/>
      </c>
      <c r="D303" s="2">
        <v>282</v>
      </c>
      <c r="E303" s="2" t="str">
        <f>IF(ISNUMBER(SMALL(Order_Form!$D:$D,1+($D303))),(VLOOKUP(SMALL(Order_Form!$D:$D,1+($D303)),Order_Form!$C:$Q,3,FALSE)),"")</f>
        <v/>
      </c>
      <c r="F303" s="18" t="str">
        <f>IF(ISNUMBER(SMALL(Order_Form!$D:$D,1+($D303))),(VLOOKUP(SMALL(Order_Form!$D:$D,1+($D303)),Order_Form!$C:$Q,4,FALSE)),"")</f>
        <v/>
      </c>
      <c r="G303" s="18" t="str">
        <f>IF(ISNUMBER(SMALL(Order_Form!$D:$D,1+($D303))),(VLOOKUP(SMALL(Order_Form!$D:$D,1+($D303)),Order_Form!$C:$Q,5,FALSE)),"")</f>
        <v/>
      </c>
      <c r="H303" s="18" t="str">
        <f>IF(ISNUMBER(SMALL(Order_Form!$D:$D,1+($D303))),(VLOOKUP(SMALL(Order_Form!$D:$D,1+($D303)),Order_Form!$C:$Q,6,FALSE)),"")</f>
        <v/>
      </c>
      <c r="I303" s="15" t="str">
        <f>IF(ISNUMBER(SMALL(Order_Form!$D:$D,1+($D303))),(VLOOKUP(SMALL(Order_Form!$D:$D,1+($D303)),Order_Form!$C:$Q,7,FALSE)),"")</f>
        <v/>
      </c>
      <c r="J303" s="2"/>
      <c r="K303" s="2"/>
      <c r="L303" s="18" t="str">
        <f>IF(ISNUMBER(SMALL(Order_Form!$D:$D,1+($D303))),(VLOOKUP(SMALL(Order_Form!$D:$D,1+($D303)),Order_Form!$C:$Q,8,FALSE)),"")</f>
        <v/>
      </c>
      <c r="M303" s="18" t="str">
        <f>IF(ISNUMBER(SMALL(Order_Form!$D:$D,1+($D303))),(VLOOKUP(SMALL(Order_Form!$D:$D,1+($D303)),Order_Form!$C:$Q,9,FALSE)),"")</f>
        <v/>
      </c>
      <c r="N303" s="18" t="str">
        <f>IF(ISNUMBER(SMALL(Order_Form!$D:$D,1+($D303))),(VLOOKUP(SMALL(Order_Form!$D:$D,1+($D303)),Order_Form!$C:$Q,10,FALSE)),"")</f>
        <v/>
      </c>
      <c r="O303" s="18" t="str">
        <f>IF(ISNUMBER(SMALL(Order_Form!$D:$D,1+($D303))),(VLOOKUP(SMALL(Order_Form!$D:$D,1+($D303)),Order_Form!$C:$Q,11,FALSE)),"")</f>
        <v/>
      </c>
      <c r="P303" s="18" t="str">
        <f>IF(ISNUMBER(SMALL(Order_Form!$D:$D,1+($D303))),(VLOOKUP(SMALL(Order_Form!$D:$D,1+($D303)),Order_Form!$C:$Q,12,FALSE)),"")</f>
        <v/>
      </c>
      <c r="Q303" s="18" t="str">
        <f>IF(ISNUMBER(SMALL(Order_Form!$D:$D,1+($D303))),(VLOOKUP(SMALL(Order_Form!$D:$D,1+($D303)),Order_Form!$C:$Q,13,FALSE)),"")</f>
        <v/>
      </c>
      <c r="R303" s="18" t="str">
        <f>IF(ISNUMBER(SMALL(Order_Form!$D:$D,1+($D303))),(VLOOKUP(SMALL(Order_Form!$D:$D,1+($D303)),Order_Form!$C:$Q,14,FALSE)),"")</f>
        <v/>
      </c>
      <c r="S303" s="126" t="str">
        <f>IF(ISNUMBER(SMALL(Order_Form!$D:$D,1+($D303))),(VLOOKUP(SMALL(Order_Form!$D:$D,1+($D303)),Order_Form!$C:$Q,15,FALSE)),"")</f>
        <v/>
      </c>
      <c r="U303" s="2">
        <f t="shared" si="32"/>
        <v>0</v>
      </c>
      <c r="V303" s="2">
        <f t="shared" si="33"/>
        <v>0</v>
      </c>
      <c r="W303" s="2" t="str">
        <f t="shared" si="34"/>
        <v/>
      </c>
      <c r="X303" s="2">
        <f t="shared" si="35"/>
        <v>0</v>
      </c>
    </row>
    <row r="304" spans="2:24" ht="22.9" customHeight="1" x14ac:dyDescent="0.25">
      <c r="B304" s="2">
        <f t="shared" si="31"/>
        <v>0</v>
      </c>
      <c r="C304" s="2" t="str">
        <f t="shared" si="36"/>
        <v/>
      </c>
      <c r="D304" s="2">
        <v>283</v>
      </c>
      <c r="E304" s="2" t="str">
        <f>IF(ISNUMBER(SMALL(Order_Form!$D:$D,1+($D304))),(VLOOKUP(SMALL(Order_Form!$D:$D,1+($D304)),Order_Form!$C:$Q,3,FALSE)),"")</f>
        <v/>
      </c>
      <c r="F304" s="18" t="str">
        <f>IF(ISNUMBER(SMALL(Order_Form!$D:$D,1+($D304))),(VLOOKUP(SMALL(Order_Form!$D:$D,1+($D304)),Order_Form!$C:$Q,4,FALSE)),"")</f>
        <v/>
      </c>
      <c r="G304" s="18" t="str">
        <f>IF(ISNUMBER(SMALL(Order_Form!$D:$D,1+($D304))),(VLOOKUP(SMALL(Order_Form!$D:$D,1+($D304)),Order_Form!$C:$Q,5,FALSE)),"")</f>
        <v/>
      </c>
      <c r="H304" s="18" t="str">
        <f>IF(ISNUMBER(SMALL(Order_Form!$D:$D,1+($D304))),(VLOOKUP(SMALL(Order_Form!$D:$D,1+($D304)),Order_Form!$C:$Q,6,FALSE)),"")</f>
        <v/>
      </c>
      <c r="I304" s="15" t="str">
        <f>IF(ISNUMBER(SMALL(Order_Form!$D:$D,1+($D304))),(VLOOKUP(SMALL(Order_Form!$D:$D,1+($D304)),Order_Form!$C:$Q,7,FALSE)),"")</f>
        <v/>
      </c>
      <c r="J304" s="2"/>
      <c r="K304" s="2"/>
      <c r="L304" s="18" t="str">
        <f>IF(ISNUMBER(SMALL(Order_Form!$D:$D,1+($D304))),(VLOOKUP(SMALL(Order_Form!$D:$D,1+($D304)),Order_Form!$C:$Q,8,FALSE)),"")</f>
        <v/>
      </c>
      <c r="M304" s="18" t="str">
        <f>IF(ISNUMBER(SMALL(Order_Form!$D:$D,1+($D304))),(VLOOKUP(SMALL(Order_Form!$D:$D,1+($D304)),Order_Form!$C:$Q,9,FALSE)),"")</f>
        <v/>
      </c>
      <c r="N304" s="18" t="str">
        <f>IF(ISNUMBER(SMALL(Order_Form!$D:$D,1+($D304))),(VLOOKUP(SMALL(Order_Form!$D:$D,1+($D304)),Order_Form!$C:$Q,10,FALSE)),"")</f>
        <v/>
      </c>
      <c r="O304" s="18" t="str">
        <f>IF(ISNUMBER(SMALL(Order_Form!$D:$D,1+($D304))),(VLOOKUP(SMALL(Order_Form!$D:$D,1+($D304)),Order_Form!$C:$Q,11,FALSE)),"")</f>
        <v/>
      </c>
      <c r="P304" s="18" t="str">
        <f>IF(ISNUMBER(SMALL(Order_Form!$D:$D,1+($D304))),(VLOOKUP(SMALL(Order_Form!$D:$D,1+($D304)),Order_Form!$C:$Q,12,FALSE)),"")</f>
        <v/>
      </c>
      <c r="Q304" s="18" t="str">
        <f>IF(ISNUMBER(SMALL(Order_Form!$D:$D,1+($D304))),(VLOOKUP(SMALL(Order_Form!$D:$D,1+($D304)),Order_Form!$C:$Q,13,FALSE)),"")</f>
        <v/>
      </c>
      <c r="R304" s="18" t="str">
        <f>IF(ISNUMBER(SMALL(Order_Form!$D:$D,1+($D304))),(VLOOKUP(SMALL(Order_Form!$D:$D,1+($D304)),Order_Form!$C:$Q,14,FALSE)),"")</f>
        <v/>
      </c>
      <c r="S304" s="126" t="str">
        <f>IF(ISNUMBER(SMALL(Order_Form!$D:$D,1+($D304))),(VLOOKUP(SMALL(Order_Form!$D:$D,1+($D304)),Order_Form!$C:$Q,15,FALSE)),"")</f>
        <v/>
      </c>
      <c r="U304" s="2">
        <f t="shared" si="32"/>
        <v>0</v>
      </c>
      <c r="V304" s="2">
        <f t="shared" si="33"/>
        <v>0</v>
      </c>
      <c r="W304" s="2" t="str">
        <f t="shared" si="34"/>
        <v/>
      </c>
      <c r="X304" s="2">
        <f t="shared" si="35"/>
        <v>0</v>
      </c>
    </row>
    <row r="305" spans="2:24" ht="22.9" customHeight="1" x14ac:dyDescent="0.25">
      <c r="B305" s="2">
        <f t="shared" si="31"/>
        <v>0</v>
      </c>
      <c r="C305" s="2" t="str">
        <f t="shared" si="36"/>
        <v/>
      </c>
      <c r="D305" s="2">
        <v>284</v>
      </c>
      <c r="E305" s="2" t="str">
        <f>IF(ISNUMBER(SMALL(Order_Form!$D:$D,1+($D305))),(VLOOKUP(SMALL(Order_Form!$D:$D,1+($D305)),Order_Form!$C:$Q,3,FALSE)),"")</f>
        <v/>
      </c>
      <c r="F305" s="18" t="str">
        <f>IF(ISNUMBER(SMALL(Order_Form!$D:$D,1+($D305))),(VLOOKUP(SMALL(Order_Form!$D:$D,1+($D305)),Order_Form!$C:$Q,4,FALSE)),"")</f>
        <v/>
      </c>
      <c r="G305" s="18" t="str">
        <f>IF(ISNUMBER(SMALL(Order_Form!$D:$D,1+($D305))),(VLOOKUP(SMALL(Order_Form!$D:$D,1+($D305)),Order_Form!$C:$Q,5,FALSE)),"")</f>
        <v/>
      </c>
      <c r="H305" s="18" t="str">
        <f>IF(ISNUMBER(SMALL(Order_Form!$D:$D,1+($D305))),(VLOOKUP(SMALL(Order_Form!$D:$D,1+($D305)),Order_Form!$C:$Q,6,FALSE)),"")</f>
        <v/>
      </c>
      <c r="I305" s="15" t="str">
        <f>IF(ISNUMBER(SMALL(Order_Form!$D:$D,1+($D305))),(VLOOKUP(SMALL(Order_Form!$D:$D,1+($D305)),Order_Form!$C:$Q,7,FALSE)),"")</f>
        <v/>
      </c>
      <c r="J305" s="2"/>
      <c r="K305" s="2"/>
      <c r="L305" s="18" t="str">
        <f>IF(ISNUMBER(SMALL(Order_Form!$D:$D,1+($D305))),(VLOOKUP(SMALL(Order_Form!$D:$D,1+($D305)),Order_Form!$C:$Q,8,FALSE)),"")</f>
        <v/>
      </c>
      <c r="M305" s="18" t="str">
        <f>IF(ISNUMBER(SMALL(Order_Form!$D:$D,1+($D305))),(VLOOKUP(SMALL(Order_Form!$D:$D,1+($D305)),Order_Form!$C:$Q,9,FALSE)),"")</f>
        <v/>
      </c>
      <c r="N305" s="18" t="str">
        <f>IF(ISNUMBER(SMALL(Order_Form!$D:$D,1+($D305))),(VLOOKUP(SMALL(Order_Form!$D:$D,1+($D305)),Order_Form!$C:$Q,10,FALSE)),"")</f>
        <v/>
      </c>
      <c r="O305" s="18" t="str">
        <f>IF(ISNUMBER(SMALL(Order_Form!$D:$D,1+($D305))),(VLOOKUP(SMALL(Order_Form!$D:$D,1+($D305)),Order_Form!$C:$Q,11,FALSE)),"")</f>
        <v/>
      </c>
      <c r="P305" s="18" t="str">
        <f>IF(ISNUMBER(SMALL(Order_Form!$D:$D,1+($D305))),(VLOOKUP(SMALL(Order_Form!$D:$D,1+($D305)),Order_Form!$C:$Q,12,FALSE)),"")</f>
        <v/>
      </c>
      <c r="Q305" s="18" t="str">
        <f>IF(ISNUMBER(SMALL(Order_Form!$D:$D,1+($D305))),(VLOOKUP(SMALL(Order_Form!$D:$D,1+($D305)),Order_Form!$C:$Q,13,FALSE)),"")</f>
        <v/>
      </c>
      <c r="R305" s="18" t="str">
        <f>IF(ISNUMBER(SMALL(Order_Form!$D:$D,1+($D305))),(VLOOKUP(SMALL(Order_Form!$D:$D,1+($D305)),Order_Form!$C:$Q,14,FALSE)),"")</f>
        <v/>
      </c>
      <c r="S305" s="126" t="str">
        <f>IF(ISNUMBER(SMALL(Order_Form!$D:$D,1+($D305))),(VLOOKUP(SMALL(Order_Form!$D:$D,1+($D305)),Order_Form!$C:$Q,15,FALSE)),"")</f>
        <v/>
      </c>
      <c r="U305" s="2">
        <f t="shared" si="32"/>
        <v>0</v>
      </c>
      <c r="V305" s="2">
        <f t="shared" si="33"/>
        <v>0</v>
      </c>
      <c r="W305" s="2" t="str">
        <f t="shared" si="34"/>
        <v/>
      </c>
      <c r="X305" s="2">
        <f t="shared" si="35"/>
        <v>0</v>
      </c>
    </row>
    <row r="306" spans="2:24" ht="22.9" customHeight="1" x14ac:dyDescent="0.25">
      <c r="B306" s="2">
        <f t="shared" si="31"/>
        <v>0</v>
      </c>
      <c r="C306" s="2" t="str">
        <f t="shared" si="36"/>
        <v/>
      </c>
      <c r="D306" s="2">
        <v>285</v>
      </c>
      <c r="E306" s="2" t="str">
        <f>IF(ISNUMBER(SMALL(Order_Form!$D:$D,1+($D306))),(VLOOKUP(SMALL(Order_Form!$D:$D,1+($D306)),Order_Form!$C:$Q,3,FALSE)),"")</f>
        <v/>
      </c>
      <c r="F306" s="18" t="str">
        <f>IF(ISNUMBER(SMALL(Order_Form!$D:$D,1+($D306))),(VLOOKUP(SMALL(Order_Form!$D:$D,1+($D306)),Order_Form!$C:$Q,4,FALSE)),"")</f>
        <v/>
      </c>
      <c r="G306" s="18" t="str">
        <f>IF(ISNUMBER(SMALL(Order_Form!$D:$D,1+($D306))),(VLOOKUP(SMALL(Order_Form!$D:$D,1+($D306)),Order_Form!$C:$Q,5,FALSE)),"")</f>
        <v/>
      </c>
      <c r="H306" s="18" t="str">
        <f>IF(ISNUMBER(SMALL(Order_Form!$D:$D,1+($D306))),(VLOOKUP(SMALL(Order_Form!$D:$D,1+($D306)),Order_Form!$C:$Q,6,FALSE)),"")</f>
        <v/>
      </c>
      <c r="I306" s="15" t="str">
        <f>IF(ISNUMBER(SMALL(Order_Form!$D:$D,1+($D306))),(VLOOKUP(SMALL(Order_Form!$D:$D,1+($D306)),Order_Form!$C:$Q,7,FALSE)),"")</f>
        <v/>
      </c>
      <c r="J306" s="2"/>
      <c r="K306" s="2"/>
      <c r="L306" s="18" t="str">
        <f>IF(ISNUMBER(SMALL(Order_Form!$D:$D,1+($D306))),(VLOOKUP(SMALL(Order_Form!$D:$D,1+($D306)),Order_Form!$C:$Q,8,FALSE)),"")</f>
        <v/>
      </c>
      <c r="M306" s="18" t="str">
        <f>IF(ISNUMBER(SMALL(Order_Form!$D:$D,1+($D306))),(VLOOKUP(SMALL(Order_Form!$D:$D,1+($D306)),Order_Form!$C:$Q,9,FALSE)),"")</f>
        <v/>
      </c>
      <c r="N306" s="18" t="str">
        <f>IF(ISNUMBER(SMALL(Order_Form!$D:$D,1+($D306))),(VLOOKUP(SMALL(Order_Form!$D:$D,1+($D306)),Order_Form!$C:$Q,10,FALSE)),"")</f>
        <v/>
      </c>
      <c r="O306" s="18" t="str">
        <f>IF(ISNUMBER(SMALL(Order_Form!$D:$D,1+($D306))),(VLOOKUP(SMALL(Order_Form!$D:$D,1+($D306)),Order_Form!$C:$Q,11,FALSE)),"")</f>
        <v/>
      </c>
      <c r="P306" s="18" t="str">
        <f>IF(ISNUMBER(SMALL(Order_Form!$D:$D,1+($D306))),(VLOOKUP(SMALL(Order_Form!$D:$D,1+($D306)),Order_Form!$C:$Q,12,FALSE)),"")</f>
        <v/>
      </c>
      <c r="Q306" s="18" t="str">
        <f>IF(ISNUMBER(SMALL(Order_Form!$D:$D,1+($D306))),(VLOOKUP(SMALL(Order_Form!$D:$D,1+($D306)),Order_Form!$C:$Q,13,FALSE)),"")</f>
        <v/>
      </c>
      <c r="R306" s="18" t="str">
        <f>IF(ISNUMBER(SMALL(Order_Form!$D:$D,1+($D306))),(VLOOKUP(SMALL(Order_Form!$D:$D,1+($D306)),Order_Form!$C:$Q,14,FALSE)),"")</f>
        <v/>
      </c>
      <c r="S306" s="126" t="str">
        <f>IF(ISNUMBER(SMALL(Order_Form!$D:$D,1+($D306))),(VLOOKUP(SMALL(Order_Form!$D:$D,1+($D306)),Order_Form!$C:$Q,15,FALSE)),"")</f>
        <v/>
      </c>
      <c r="U306" s="2">
        <f t="shared" si="32"/>
        <v>0</v>
      </c>
      <c r="V306" s="2">
        <f t="shared" si="33"/>
        <v>0</v>
      </c>
      <c r="W306" s="2" t="str">
        <f t="shared" si="34"/>
        <v/>
      </c>
      <c r="X306" s="2">
        <f t="shared" si="35"/>
        <v>0</v>
      </c>
    </row>
    <row r="307" spans="2:24" ht="22.9" customHeight="1" x14ac:dyDescent="0.25">
      <c r="B307" s="2">
        <f t="shared" si="31"/>
        <v>0</v>
      </c>
      <c r="C307" s="2" t="str">
        <f t="shared" si="36"/>
        <v/>
      </c>
      <c r="D307" s="2">
        <v>286</v>
      </c>
      <c r="E307" s="2" t="str">
        <f>IF(ISNUMBER(SMALL(Order_Form!$D:$D,1+($D307))),(VLOOKUP(SMALL(Order_Form!$D:$D,1+($D307)),Order_Form!$C:$Q,3,FALSE)),"")</f>
        <v/>
      </c>
      <c r="F307" s="18" t="str">
        <f>IF(ISNUMBER(SMALL(Order_Form!$D:$D,1+($D307))),(VLOOKUP(SMALL(Order_Form!$D:$D,1+($D307)),Order_Form!$C:$Q,4,FALSE)),"")</f>
        <v/>
      </c>
      <c r="G307" s="18" t="str">
        <f>IF(ISNUMBER(SMALL(Order_Form!$D:$D,1+($D307))),(VLOOKUP(SMALL(Order_Form!$D:$D,1+($D307)),Order_Form!$C:$Q,5,FALSE)),"")</f>
        <v/>
      </c>
      <c r="H307" s="18" t="str">
        <f>IF(ISNUMBER(SMALL(Order_Form!$D:$D,1+($D307))),(VLOOKUP(SMALL(Order_Form!$D:$D,1+($D307)),Order_Form!$C:$Q,6,FALSE)),"")</f>
        <v/>
      </c>
      <c r="I307" s="15" t="str">
        <f>IF(ISNUMBER(SMALL(Order_Form!$D:$D,1+($D307))),(VLOOKUP(SMALL(Order_Form!$D:$D,1+($D307)),Order_Form!$C:$Q,7,FALSE)),"")</f>
        <v/>
      </c>
      <c r="J307" s="2"/>
      <c r="K307" s="2"/>
      <c r="L307" s="18" t="str">
        <f>IF(ISNUMBER(SMALL(Order_Form!$D:$D,1+($D307))),(VLOOKUP(SMALL(Order_Form!$D:$D,1+($D307)),Order_Form!$C:$Q,8,FALSE)),"")</f>
        <v/>
      </c>
      <c r="M307" s="18" t="str">
        <f>IF(ISNUMBER(SMALL(Order_Form!$D:$D,1+($D307))),(VLOOKUP(SMALL(Order_Form!$D:$D,1+($D307)),Order_Form!$C:$Q,9,FALSE)),"")</f>
        <v/>
      </c>
      <c r="N307" s="18" t="str">
        <f>IF(ISNUMBER(SMALL(Order_Form!$D:$D,1+($D307))),(VLOOKUP(SMALL(Order_Form!$D:$D,1+($D307)),Order_Form!$C:$Q,10,FALSE)),"")</f>
        <v/>
      </c>
      <c r="O307" s="18" t="str">
        <f>IF(ISNUMBER(SMALL(Order_Form!$D:$D,1+($D307))),(VLOOKUP(SMALL(Order_Form!$D:$D,1+($D307)),Order_Form!$C:$Q,11,FALSE)),"")</f>
        <v/>
      </c>
      <c r="P307" s="18" t="str">
        <f>IF(ISNUMBER(SMALL(Order_Form!$D:$D,1+($D307))),(VLOOKUP(SMALL(Order_Form!$D:$D,1+($D307)),Order_Form!$C:$Q,12,FALSE)),"")</f>
        <v/>
      </c>
      <c r="Q307" s="18" t="str">
        <f>IF(ISNUMBER(SMALL(Order_Form!$D:$D,1+($D307))),(VLOOKUP(SMALL(Order_Form!$D:$D,1+($D307)),Order_Form!$C:$Q,13,FALSE)),"")</f>
        <v/>
      </c>
      <c r="R307" s="18" t="str">
        <f>IF(ISNUMBER(SMALL(Order_Form!$D:$D,1+($D307))),(VLOOKUP(SMALL(Order_Form!$D:$D,1+($D307)),Order_Form!$C:$Q,14,FALSE)),"")</f>
        <v/>
      </c>
      <c r="S307" s="126" t="str">
        <f>IF(ISNUMBER(SMALL(Order_Form!$D:$D,1+($D307))),(VLOOKUP(SMALL(Order_Form!$D:$D,1+($D307)),Order_Form!$C:$Q,15,FALSE)),"")</f>
        <v/>
      </c>
      <c r="U307" s="2">
        <f t="shared" si="32"/>
        <v>0</v>
      </c>
      <c r="V307" s="2">
        <f t="shared" si="33"/>
        <v>0</v>
      </c>
      <c r="W307" s="2" t="str">
        <f t="shared" si="34"/>
        <v/>
      </c>
      <c r="X307" s="2">
        <f t="shared" si="35"/>
        <v>0</v>
      </c>
    </row>
    <row r="308" spans="2:24" ht="22.9" customHeight="1" x14ac:dyDescent="0.25">
      <c r="B308" s="2">
        <f t="shared" si="31"/>
        <v>0</v>
      </c>
      <c r="C308" s="2" t="str">
        <f t="shared" si="36"/>
        <v/>
      </c>
      <c r="D308" s="2">
        <v>287</v>
      </c>
      <c r="E308" s="2" t="str">
        <f>IF(ISNUMBER(SMALL(Order_Form!$D:$D,1+($D308))),(VLOOKUP(SMALL(Order_Form!$D:$D,1+($D308)),Order_Form!$C:$Q,3,FALSE)),"")</f>
        <v/>
      </c>
      <c r="F308" s="18" t="str">
        <f>IF(ISNUMBER(SMALL(Order_Form!$D:$D,1+($D308))),(VLOOKUP(SMALL(Order_Form!$D:$D,1+($D308)),Order_Form!$C:$Q,4,FALSE)),"")</f>
        <v/>
      </c>
      <c r="G308" s="18" t="str">
        <f>IF(ISNUMBER(SMALL(Order_Form!$D:$D,1+($D308))),(VLOOKUP(SMALL(Order_Form!$D:$D,1+($D308)),Order_Form!$C:$Q,5,FALSE)),"")</f>
        <v/>
      </c>
      <c r="H308" s="18" t="str">
        <f>IF(ISNUMBER(SMALL(Order_Form!$D:$D,1+($D308))),(VLOOKUP(SMALL(Order_Form!$D:$D,1+($D308)),Order_Form!$C:$Q,6,FALSE)),"")</f>
        <v/>
      </c>
      <c r="I308" s="15" t="str">
        <f>IF(ISNUMBER(SMALL(Order_Form!$D:$D,1+($D308))),(VLOOKUP(SMALL(Order_Form!$D:$D,1+($D308)),Order_Form!$C:$Q,7,FALSE)),"")</f>
        <v/>
      </c>
      <c r="J308" s="2"/>
      <c r="K308" s="2"/>
      <c r="L308" s="18" t="str">
        <f>IF(ISNUMBER(SMALL(Order_Form!$D:$D,1+($D308))),(VLOOKUP(SMALL(Order_Form!$D:$D,1+($D308)),Order_Form!$C:$Q,8,FALSE)),"")</f>
        <v/>
      </c>
      <c r="M308" s="18" t="str">
        <f>IF(ISNUMBER(SMALL(Order_Form!$D:$D,1+($D308))),(VLOOKUP(SMALL(Order_Form!$D:$D,1+($D308)),Order_Form!$C:$Q,9,FALSE)),"")</f>
        <v/>
      </c>
      <c r="N308" s="18" t="str">
        <f>IF(ISNUMBER(SMALL(Order_Form!$D:$D,1+($D308))),(VLOOKUP(SMALL(Order_Form!$D:$D,1+($D308)),Order_Form!$C:$Q,10,FALSE)),"")</f>
        <v/>
      </c>
      <c r="O308" s="18" t="str">
        <f>IF(ISNUMBER(SMALL(Order_Form!$D:$D,1+($D308))),(VLOOKUP(SMALL(Order_Form!$D:$D,1+($D308)),Order_Form!$C:$Q,11,FALSE)),"")</f>
        <v/>
      </c>
      <c r="P308" s="18" t="str">
        <f>IF(ISNUMBER(SMALL(Order_Form!$D:$D,1+($D308))),(VLOOKUP(SMALL(Order_Form!$D:$D,1+($D308)),Order_Form!$C:$Q,12,FALSE)),"")</f>
        <v/>
      </c>
      <c r="Q308" s="18" t="str">
        <f>IF(ISNUMBER(SMALL(Order_Form!$D:$D,1+($D308))),(VLOOKUP(SMALL(Order_Form!$D:$D,1+($D308)),Order_Form!$C:$Q,13,FALSE)),"")</f>
        <v/>
      </c>
      <c r="R308" s="18" t="str">
        <f>IF(ISNUMBER(SMALL(Order_Form!$D:$D,1+($D308))),(VLOOKUP(SMALL(Order_Form!$D:$D,1+($D308)),Order_Form!$C:$Q,14,FALSE)),"")</f>
        <v/>
      </c>
      <c r="S308" s="126" t="str">
        <f>IF(ISNUMBER(SMALL(Order_Form!$D:$D,1+($D308))),(VLOOKUP(SMALL(Order_Form!$D:$D,1+($D308)),Order_Form!$C:$Q,15,FALSE)),"")</f>
        <v/>
      </c>
      <c r="U308" s="2">
        <f t="shared" si="32"/>
        <v>0</v>
      </c>
      <c r="V308" s="2">
        <f t="shared" si="33"/>
        <v>0</v>
      </c>
      <c r="W308" s="2" t="str">
        <f t="shared" si="34"/>
        <v/>
      </c>
      <c r="X308" s="2">
        <f t="shared" si="35"/>
        <v>0</v>
      </c>
    </row>
    <row r="309" spans="2:24" ht="22.9" customHeight="1" x14ac:dyDescent="0.25">
      <c r="B309" s="2">
        <f t="shared" si="31"/>
        <v>0</v>
      </c>
      <c r="C309" s="2" t="str">
        <f t="shared" si="36"/>
        <v/>
      </c>
      <c r="D309" s="2">
        <v>288</v>
      </c>
      <c r="E309" s="2" t="str">
        <f>IF(ISNUMBER(SMALL(Order_Form!$D:$D,1+($D309))),(VLOOKUP(SMALL(Order_Form!$D:$D,1+($D309)),Order_Form!$C:$Q,3,FALSE)),"")</f>
        <v/>
      </c>
      <c r="F309" s="18" t="str">
        <f>IF(ISNUMBER(SMALL(Order_Form!$D:$D,1+($D309))),(VLOOKUP(SMALL(Order_Form!$D:$D,1+($D309)),Order_Form!$C:$Q,4,FALSE)),"")</f>
        <v/>
      </c>
      <c r="G309" s="18" t="str">
        <f>IF(ISNUMBER(SMALL(Order_Form!$D:$D,1+($D309))),(VLOOKUP(SMALL(Order_Form!$D:$D,1+($D309)),Order_Form!$C:$Q,5,FALSE)),"")</f>
        <v/>
      </c>
      <c r="H309" s="18" t="str">
        <f>IF(ISNUMBER(SMALL(Order_Form!$D:$D,1+($D309))),(VLOOKUP(SMALL(Order_Form!$D:$D,1+($D309)),Order_Form!$C:$Q,6,FALSE)),"")</f>
        <v/>
      </c>
      <c r="I309" s="15" t="str">
        <f>IF(ISNUMBER(SMALL(Order_Form!$D:$D,1+($D309))),(VLOOKUP(SMALL(Order_Form!$D:$D,1+($D309)),Order_Form!$C:$Q,7,FALSE)),"")</f>
        <v/>
      </c>
      <c r="J309" s="2"/>
      <c r="K309" s="2"/>
      <c r="L309" s="18" t="str">
        <f>IF(ISNUMBER(SMALL(Order_Form!$D:$D,1+($D309))),(VLOOKUP(SMALL(Order_Form!$D:$D,1+($D309)),Order_Form!$C:$Q,8,FALSE)),"")</f>
        <v/>
      </c>
      <c r="M309" s="18" t="str">
        <f>IF(ISNUMBER(SMALL(Order_Form!$D:$D,1+($D309))),(VLOOKUP(SMALL(Order_Form!$D:$D,1+($D309)),Order_Form!$C:$Q,9,FALSE)),"")</f>
        <v/>
      </c>
      <c r="N309" s="18" t="str">
        <f>IF(ISNUMBER(SMALL(Order_Form!$D:$D,1+($D309))),(VLOOKUP(SMALL(Order_Form!$D:$D,1+($D309)),Order_Form!$C:$Q,10,FALSE)),"")</f>
        <v/>
      </c>
      <c r="O309" s="18" t="str">
        <f>IF(ISNUMBER(SMALL(Order_Form!$D:$D,1+($D309))),(VLOOKUP(SMALL(Order_Form!$D:$D,1+($D309)),Order_Form!$C:$Q,11,FALSE)),"")</f>
        <v/>
      </c>
      <c r="P309" s="18" t="str">
        <f>IF(ISNUMBER(SMALL(Order_Form!$D:$D,1+($D309))),(VLOOKUP(SMALL(Order_Form!$D:$D,1+($D309)),Order_Form!$C:$Q,12,FALSE)),"")</f>
        <v/>
      </c>
      <c r="Q309" s="18" t="str">
        <f>IF(ISNUMBER(SMALL(Order_Form!$D:$D,1+($D309))),(VLOOKUP(SMALL(Order_Form!$D:$D,1+($D309)),Order_Form!$C:$Q,13,FALSE)),"")</f>
        <v/>
      </c>
      <c r="R309" s="18" t="str">
        <f>IF(ISNUMBER(SMALL(Order_Form!$D:$D,1+($D309))),(VLOOKUP(SMALL(Order_Form!$D:$D,1+($D309)),Order_Form!$C:$Q,14,FALSE)),"")</f>
        <v/>
      </c>
      <c r="S309" s="126" t="str">
        <f>IF(ISNUMBER(SMALL(Order_Form!$D:$D,1+($D309))),(VLOOKUP(SMALL(Order_Form!$D:$D,1+($D309)),Order_Form!$C:$Q,15,FALSE)),"")</f>
        <v/>
      </c>
      <c r="U309" s="2">
        <f t="shared" si="32"/>
        <v>0</v>
      </c>
      <c r="V309" s="2">
        <f t="shared" si="33"/>
        <v>0</v>
      </c>
      <c r="W309" s="2" t="str">
        <f t="shared" si="34"/>
        <v/>
      </c>
      <c r="X309" s="2">
        <f t="shared" si="35"/>
        <v>0</v>
      </c>
    </row>
    <row r="310" spans="2:24" ht="22.9" customHeight="1" x14ac:dyDescent="0.25">
      <c r="B310" s="2">
        <f t="shared" si="31"/>
        <v>0</v>
      </c>
      <c r="C310" s="2" t="str">
        <f t="shared" si="36"/>
        <v/>
      </c>
      <c r="D310" s="2">
        <v>289</v>
      </c>
      <c r="E310" s="2" t="str">
        <f>IF(ISNUMBER(SMALL(Order_Form!$D:$D,1+($D310))),(VLOOKUP(SMALL(Order_Form!$D:$D,1+($D310)),Order_Form!$C:$Q,3,FALSE)),"")</f>
        <v/>
      </c>
      <c r="F310" s="18" t="str">
        <f>IF(ISNUMBER(SMALL(Order_Form!$D:$D,1+($D310))),(VLOOKUP(SMALL(Order_Form!$D:$D,1+($D310)),Order_Form!$C:$Q,4,FALSE)),"")</f>
        <v/>
      </c>
      <c r="G310" s="18" t="str">
        <f>IF(ISNUMBER(SMALL(Order_Form!$D:$D,1+($D310))),(VLOOKUP(SMALL(Order_Form!$D:$D,1+($D310)),Order_Form!$C:$Q,5,FALSE)),"")</f>
        <v/>
      </c>
      <c r="H310" s="18" t="str">
        <f>IF(ISNUMBER(SMALL(Order_Form!$D:$D,1+($D310))),(VLOOKUP(SMALL(Order_Form!$D:$D,1+($D310)),Order_Form!$C:$Q,6,FALSE)),"")</f>
        <v/>
      </c>
      <c r="I310" s="15" t="str">
        <f>IF(ISNUMBER(SMALL(Order_Form!$D:$D,1+($D310))),(VLOOKUP(SMALL(Order_Form!$D:$D,1+($D310)),Order_Form!$C:$Q,7,FALSE)),"")</f>
        <v/>
      </c>
      <c r="J310" s="2"/>
      <c r="K310" s="2"/>
      <c r="L310" s="18" t="str">
        <f>IF(ISNUMBER(SMALL(Order_Form!$D:$D,1+($D310))),(VLOOKUP(SMALL(Order_Form!$D:$D,1+($D310)),Order_Form!$C:$Q,8,FALSE)),"")</f>
        <v/>
      </c>
      <c r="M310" s="18" t="str">
        <f>IF(ISNUMBER(SMALL(Order_Form!$D:$D,1+($D310))),(VLOOKUP(SMALL(Order_Form!$D:$D,1+($D310)),Order_Form!$C:$Q,9,FALSE)),"")</f>
        <v/>
      </c>
      <c r="N310" s="18" t="str">
        <f>IF(ISNUMBER(SMALL(Order_Form!$D:$D,1+($D310))),(VLOOKUP(SMALL(Order_Form!$D:$D,1+($D310)),Order_Form!$C:$Q,10,FALSE)),"")</f>
        <v/>
      </c>
      <c r="O310" s="18" t="str">
        <f>IF(ISNUMBER(SMALL(Order_Form!$D:$D,1+($D310))),(VLOOKUP(SMALL(Order_Form!$D:$D,1+($D310)),Order_Form!$C:$Q,11,FALSE)),"")</f>
        <v/>
      </c>
      <c r="P310" s="18" t="str">
        <f>IF(ISNUMBER(SMALL(Order_Form!$D:$D,1+($D310))),(VLOOKUP(SMALL(Order_Form!$D:$D,1+($D310)),Order_Form!$C:$Q,12,FALSE)),"")</f>
        <v/>
      </c>
      <c r="Q310" s="18" t="str">
        <f>IF(ISNUMBER(SMALL(Order_Form!$D:$D,1+($D310))),(VLOOKUP(SMALL(Order_Form!$D:$D,1+($D310)),Order_Form!$C:$Q,13,FALSE)),"")</f>
        <v/>
      </c>
      <c r="R310" s="18" t="str">
        <f>IF(ISNUMBER(SMALL(Order_Form!$D:$D,1+($D310))),(VLOOKUP(SMALL(Order_Form!$D:$D,1+($D310)),Order_Form!$C:$Q,14,FALSE)),"")</f>
        <v/>
      </c>
      <c r="S310" s="126" t="str">
        <f>IF(ISNUMBER(SMALL(Order_Form!$D:$D,1+($D310))),(VLOOKUP(SMALL(Order_Form!$D:$D,1+($D310)),Order_Form!$C:$Q,15,FALSE)),"")</f>
        <v/>
      </c>
      <c r="U310" s="2">
        <f t="shared" si="32"/>
        <v>0</v>
      </c>
      <c r="V310" s="2">
        <f t="shared" si="33"/>
        <v>0</v>
      </c>
      <c r="W310" s="2" t="str">
        <f t="shared" si="34"/>
        <v/>
      </c>
      <c r="X310" s="2">
        <f t="shared" si="35"/>
        <v>0</v>
      </c>
    </row>
    <row r="311" spans="2:24" ht="22.9" customHeight="1" x14ac:dyDescent="0.25">
      <c r="B311" s="2">
        <f t="shared" si="31"/>
        <v>0</v>
      </c>
      <c r="C311" s="2" t="str">
        <f t="shared" si="36"/>
        <v/>
      </c>
      <c r="D311" s="2">
        <v>290</v>
      </c>
      <c r="E311" s="2" t="str">
        <f>IF(ISNUMBER(SMALL(Order_Form!$D:$D,1+($D311))),(VLOOKUP(SMALL(Order_Form!$D:$D,1+($D311)),Order_Form!$C:$Q,3,FALSE)),"")</f>
        <v/>
      </c>
      <c r="F311" s="18" t="str">
        <f>IF(ISNUMBER(SMALL(Order_Form!$D:$D,1+($D311))),(VLOOKUP(SMALL(Order_Form!$D:$D,1+($D311)),Order_Form!$C:$Q,4,FALSE)),"")</f>
        <v/>
      </c>
      <c r="G311" s="18" t="str">
        <f>IF(ISNUMBER(SMALL(Order_Form!$D:$D,1+($D311))),(VLOOKUP(SMALL(Order_Form!$D:$D,1+($D311)),Order_Form!$C:$Q,5,FALSE)),"")</f>
        <v/>
      </c>
      <c r="H311" s="18" t="str">
        <f>IF(ISNUMBER(SMALL(Order_Form!$D:$D,1+($D311))),(VLOOKUP(SMALL(Order_Form!$D:$D,1+($D311)),Order_Form!$C:$Q,6,FALSE)),"")</f>
        <v/>
      </c>
      <c r="I311" s="15" t="str">
        <f>IF(ISNUMBER(SMALL(Order_Form!$D:$D,1+($D311))),(VLOOKUP(SMALL(Order_Form!$D:$D,1+($D311)),Order_Form!$C:$Q,7,FALSE)),"")</f>
        <v/>
      </c>
      <c r="J311" s="2"/>
      <c r="K311" s="2"/>
      <c r="L311" s="18" t="str">
        <f>IF(ISNUMBER(SMALL(Order_Form!$D:$D,1+($D311))),(VLOOKUP(SMALL(Order_Form!$D:$D,1+($D311)),Order_Form!$C:$Q,8,FALSE)),"")</f>
        <v/>
      </c>
      <c r="M311" s="18" t="str">
        <f>IF(ISNUMBER(SMALL(Order_Form!$D:$D,1+($D311))),(VLOOKUP(SMALL(Order_Form!$D:$D,1+($D311)),Order_Form!$C:$Q,9,FALSE)),"")</f>
        <v/>
      </c>
      <c r="N311" s="18" t="str">
        <f>IF(ISNUMBER(SMALL(Order_Form!$D:$D,1+($D311))),(VLOOKUP(SMALL(Order_Form!$D:$D,1+($D311)),Order_Form!$C:$Q,10,FALSE)),"")</f>
        <v/>
      </c>
      <c r="O311" s="18" t="str">
        <f>IF(ISNUMBER(SMALL(Order_Form!$D:$D,1+($D311))),(VLOOKUP(SMALL(Order_Form!$D:$D,1+($D311)),Order_Form!$C:$Q,11,FALSE)),"")</f>
        <v/>
      </c>
      <c r="P311" s="18" t="str">
        <f>IF(ISNUMBER(SMALL(Order_Form!$D:$D,1+($D311))),(VLOOKUP(SMALL(Order_Form!$D:$D,1+($D311)),Order_Form!$C:$Q,12,FALSE)),"")</f>
        <v/>
      </c>
      <c r="Q311" s="18" t="str">
        <f>IF(ISNUMBER(SMALL(Order_Form!$D:$D,1+($D311))),(VLOOKUP(SMALL(Order_Form!$D:$D,1+($D311)),Order_Form!$C:$Q,13,FALSE)),"")</f>
        <v/>
      </c>
      <c r="R311" s="18" t="str">
        <f>IF(ISNUMBER(SMALL(Order_Form!$D:$D,1+($D311))),(VLOOKUP(SMALL(Order_Form!$D:$D,1+($D311)),Order_Form!$C:$Q,14,FALSE)),"")</f>
        <v/>
      </c>
      <c r="S311" s="126" t="str">
        <f>IF(ISNUMBER(SMALL(Order_Form!$D:$D,1+($D311))),(VLOOKUP(SMALL(Order_Form!$D:$D,1+($D311)),Order_Form!$C:$Q,15,FALSE)),"")</f>
        <v/>
      </c>
      <c r="U311" s="2">
        <f t="shared" si="32"/>
        <v>0</v>
      </c>
      <c r="V311" s="2">
        <f t="shared" si="33"/>
        <v>0</v>
      </c>
      <c r="W311" s="2" t="str">
        <f t="shared" si="34"/>
        <v/>
      </c>
      <c r="X311" s="2">
        <f t="shared" si="35"/>
        <v>0</v>
      </c>
    </row>
    <row r="312" spans="2:24" ht="22.9" customHeight="1" x14ac:dyDescent="0.25">
      <c r="B312" s="2">
        <f t="shared" si="31"/>
        <v>0</v>
      </c>
      <c r="C312" s="2" t="str">
        <f t="shared" si="36"/>
        <v/>
      </c>
      <c r="D312" s="2">
        <v>291</v>
      </c>
      <c r="E312" s="2" t="str">
        <f>IF(ISNUMBER(SMALL(Order_Form!$D:$D,1+($D312))),(VLOOKUP(SMALL(Order_Form!$D:$D,1+($D312)),Order_Form!$C:$Q,3,FALSE)),"")</f>
        <v/>
      </c>
      <c r="F312" s="18" t="str">
        <f>IF(ISNUMBER(SMALL(Order_Form!$D:$D,1+($D312))),(VLOOKUP(SMALL(Order_Form!$D:$D,1+($D312)),Order_Form!$C:$Q,4,FALSE)),"")</f>
        <v/>
      </c>
      <c r="G312" s="18" t="str">
        <f>IF(ISNUMBER(SMALL(Order_Form!$D:$D,1+($D312))),(VLOOKUP(SMALL(Order_Form!$D:$D,1+($D312)),Order_Form!$C:$Q,5,FALSE)),"")</f>
        <v/>
      </c>
      <c r="H312" s="18" t="str">
        <f>IF(ISNUMBER(SMALL(Order_Form!$D:$D,1+($D312))),(VLOOKUP(SMALL(Order_Form!$D:$D,1+($D312)),Order_Form!$C:$Q,6,FALSE)),"")</f>
        <v/>
      </c>
      <c r="I312" s="15" t="str">
        <f>IF(ISNUMBER(SMALL(Order_Form!$D:$D,1+($D312))),(VLOOKUP(SMALL(Order_Form!$D:$D,1+($D312)),Order_Form!$C:$Q,7,FALSE)),"")</f>
        <v/>
      </c>
      <c r="J312" s="2"/>
      <c r="K312" s="2"/>
      <c r="L312" s="18" t="str">
        <f>IF(ISNUMBER(SMALL(Order_Form!$D:$D,1+($D312))),(VLOOKUP(SMALL(Order_Form!$D:$D,1+($D312)),Order_Form!$C:$Q,8,FALSE)),"")</f>
        <v/>
      </c>
      <c r="M312" s="18" t="str">
        <f>IF(ISNUMBER(SMALL(Order_Form!$D:$D,1+($D312))),(VLOOKUP(SMALL(Order_Form!$D:$D,1+($D312)),Order_Form!$C:$Q,9,FALSE)),"")</f>
        <v/>
      </c>
      <c r="N312" s="18" t="str">
        <f>IF(ISNUMBER(SMALL(Order_Form!$D:$D,1+($D312))),(VLOOKUP(SMALL(Order_Form!$D:$D,1+($D312)),Order_Form!$C:$Q,10,FALSE)),"")</f>
        <v/>
      </c>
      <c r="O312" s="18" t="str">
        <f>IF(ISNUMBER(SMALL(Order_Form!$D:$D,1+($D312))),(VLOOKUP(SMALL(Order_Form!$D:$D,1+($D312)),Order_Form!$C:$Q,11,FALSE)),"")</f>
        <v/>
      </c>
      <c r="P312" s="18" t="str">
        <f>IF(ISNUMBER(SMALL(Order_Form!$D:$D,1+($D312))),(VLOOKUP(SMALL(Order_Form!$D:$D,1+($D312)),Order_Form!$C:$Q,12,FALSE)),"")</f>
        <v/>
      </c>
      <c r="Q312" s="18" t="str">
        <f>IF(ISNUMBER(SMALL(Order_Form!$D:$D,1+($D312))),(VLOOKUP(SMALL(Order_Form!$D:$D,1+($D312)),Order_Form!$C:$Q,13,FALSE)),"")</f>
        <v/>
      </c>
      <c r="R312" s="18" t="str">
        <f>IF(ISNUMBER(SMALL(Order_Form!$D:$D,1+($D312))),(VLOOKUP(SMALL(Order_Form!$D:$D,1+($D312)),Order_Form!$C:$Q,14,FALSE)),"")</f>
        <v/>
      </c>
      <c r="S312" s="126" t="str">
        <f>IF(ISNUMBER(SMALL(Order_Form!$D:$D,1+($D312))),(VLOOKUP(SMALL(Order_Form!$D:$D,1+($D312)),Order_Form!$C:$Q,15,FALSE)),"")</f>
        <v/>
      </c>
      <c r="U312" s="2">
        <f t="shared" si="32"/>
        <v>0</v>
      </c>
      <c r="V312" s="2">
        <f t="shared" si="33"/>
        <v>0</v>
      </c>
      <c r="W312" s="2" t="str">
        <f t="shared" si="34"/>
        <v/>
      </c>
      <c r="X312" s="2">
        <f t="shared" si="35"/>
        <v>0</v>
      </c>
    </row>
    <row r="313" spans="2:24" ht="22.9" customHeight="1" x14ac:dyDescent="0.25">
      <c r="B313" s="2">
        <f t="shared" si="31"/>
        <v>0</v>
      </c>
      <c r="C313" s="2" t="str">
        <f t="shared" si="36"/>
        <v/>
      </c>
      <c r="D313" s="2">
        <v>292</v>
      </c>
      <c r="E313" s="2" t="str">
        <f>IF(ISNUMBER(SMALL(Order_Form!$D:$D,1+($D313))),(VLOOKUP(SMALL(Order_Form!$D:$D,1+($D313)),Order_Form!$C:$Q,3,FALSE)),"")</f>
        <v/>
      </c>
      <c r="F313" s="18" t="str">
        <f>IF(ISNUMBER(SMALL(Order_Form!$D:$D,1+($D313))),(VLOOKUP(SMALL(Order_Form!$D:$D,1+($D313)),Order_Form!$C:$Q,4,FALSE)),"")</f>
        <v/>
      </c>
      <c r="G313" s="18" t="str">
        <f>IF(ISNUMBER(SMALL(Order_Form!$D:$D,1+($D313))),(VLOOKUP(SMALL(Order_Form!$D:$D,1+($D313)),Order_Form!$C:$Q,5,FALSE)),"")</f>
        <v/>
      </c>
      <c r="H313" s="18" t="str">
        <f>IF(ISNUMBER(SMALL(Order_Form!$D:$D,1+($D313))),(VLOOKUP(SMALL(Order_Form!$D:$D,1+($D313)),Order_Form!$C:$Q,6,FALSE)),"")</f>
        <v/>
      </c>
      <c r="I313" s="15" t="str">
        <f>IF(ISNUMBER(SMALL(Order_Form!$D:$D,1+($D313))),(VLOOKUP(SMALL(Order_Form!$D:$D,1+($D313)),Order_Form!$C:$Q,7,FALSE)),"")</f>
        <v/>
      </c>
      <c r="J313" s="2"/>
      <c r="K313" s="2"/>
      <c r="L313" s="18" t="str">
        <f>IF(ISNUMBER(SMALL(Order_Form!$D:$D,1+($D313))),(VLOOKUP(SMALL(Order_Form!$D:$D,1+($D313)),Order_Form!$C:$Q,8,FALSE)),"")</f>
        <v/>
      </c>
      <c r="M313" s="18" t="str">
        <f>IF(ISNUMBER(SMALL(Order_Form!$D:$D,1+($D313))),(VLOOKUP(SMALL(Order_Form!$D:$D,1+($D313)),Order_Form!$C:$Q,9,FALSE)),"")</f>
        <v/>
      </c>
      <c r="N313" s="18" t="str">
        <f>IF(ISNUMBER(SMALL(Order_Form!$D:$D,1+($D313))),(VLOOKUP(SMALL(Order_Form!$D:$D,1+($D313)),Order_Form!$C:$Q,10,FALSE)),"")</f>
        <v/>
      </c>
      <c r="O313" s="18" t="str">
        <f>IF(ISNUMBER(SMALL(Order_Form!$D:$D,1+($D313))),(VLOOKUP(SMALL(Order_Form!$D:$D,1+($D313)),Order_Form!$C:$Q,11,FALSE)),"")</f>
        <v/>
      </c>
      <c r="P313" s="18" t="str">
        <f>IF(ISNUMBER(SMALL(Order_Form!$D:$D,1+($D313))),(VLOOKUP(SMALL(Order_Form!$D:$D,1+($D313)),Order_Form!$C:$Q,12,FALSE)),"")</f>
        <v/>
      </c>
      <c r="Q313" s="18" t="str">
        <f>IF(ISNUMBER(SMALL(Order_Form!$D:$D,1+($D313))),(VLOOKUP(SMALL(Order_Form!$D:$D,1+($D313)),Order_Form!$C:$Q,13,FALSE)),"")</f>
        <v/>
      </c>
      <c r="R313" s="18" t="str">
        <f>IF(ISNUMBER(SMALL(Order_Form!$D:$D,1+($D313))),(VLOOKUP(SMALL(Order_Form!$D:$D,1+($D313)),Order_Form!$C:$Q,14,FALSE)),"")</f>
        <v/>
      </c>
      <c r="S313" s="126" t="str">
        <f>IF(ISNUMBER(SMALL(Order_Form!$D:$D,1+($D313))),(VLOOKUP(SMALL(Order_Form!$D:$D,1+($D313)),Order_Form!$C:$Q,15,FALSE)),"")</f>
        <v/>
      </c>
      <c r="U313" s="2">
        <f t="shared" si="32"/>
        <v>0</v>
      </c>
      <c r="V313" s="2">
        <f t="shared" si="33"/>
        <v>0</v>
      </c>
      <c r="W313" s="2" t="str">
        <f t="shared" si="34"/>
        <v/>
      </c>
      <c r="X313" s="2">
        <f t="shared" si="35"/>
        <v>0</v>
      </c>
    </row>
    <row r="314" spans="2:24" ht="22.9" customHeight="1" x14ac:dyDescent="0.25">
      <c r="B314" s="2">
        <f t="shared" si="31"/>
        <v>0</v>
      </c>
      <c r="C314" s="2" t="str">
        <f t="shared" si="36"/>
        <v/>
      </c>
      <c r="D314" s="2">
        <v>293</v>
      </c>
      <c r="E314" s="2" t="str">
        <f>IF(ISNUMBER(SMALL(Order_Form!$D:$D,1+($D314))),(VLOOKUP(SMALL(Order_Form!$D:$D,1+($D314)),Order_Form!$C:$Q,3,FALSE)),"")</f>
        <v/>
      </c>
      <c r="F314" s="18" t="str">
        <f>IF(ISNUMBER(SMALL(Order_Form!$D:$D,1+($D314))),(VLOOKUP(SMALL(Order_Form!$D:$D,1+($D314)),Order_Form!$C:$Q,4,FALSE)),"")</f>
        <v/>
      </c>
      <c r="G314" s="18" t="str">
        <f>IF(ISNUMBER(SMALL(Order_Form!$D:$D,1+($D314))),(VLOOKUP(SMALL(Order_Form!$D:$D,1+($D314)),Order_Form!$C:$Q,5,FALSE)),"")</f>
        <v/>
      </c>
      <c r="H314" s="18" t="str">
        <f>IF(ISNUMBER(SMALL(Order_Form!$D:$D,1+($D314))),(VLOOKUP(SMALL(Order_Form!$D:$D,1+($D314)),Order_Form!$C:$Q,6,FALSE)),"")</f>
        <v/>
      </c>
      <c r="I314" s="15" t="str">
        <f>IF(ISNUMBER(SMALL(Order_Form!$D:$D,1+($D314))),(VLOOKUP(SMALL(Order_Form!$D:$D,1+($D314)),Order_Form!$C:$Q,7,FALSE)),"")</f>
        <v/>
      </c>
      <c r="J314" s="2"/>
      <c r="K314" s="2"/>
      <c r="L314" s="18" t="str">
        <f>IF(ISNUMBER(SMALL(Order_Form!$D:$D,1+($D314))),(VLOOKUP(SMALL(Order_Form!$D:$D,1+($D314)),Order_Form!$C:$Q,8,FALSE)),"")</f>
        <v/>
      </c>
      <c r="M314" s="18" t="str">
        <f>IF(ISNUMBER(SMALL(Order_Form!$D:$D,1+($D314))),(VLOOKUP(SMALL(Order_Form!$D:$D,1+($D314)),Order_Form!$C:$Q,9,FALSE)),"")</f>
        <v/>
      </c>
      <c r="N314" s="18" t="str">
        <f>IF(ISNUMBER(SMALL(Order_Form!$D:$D,1+($D314))),(VLOOKUP(SMALL(Order_Form!$D:$D,1+($D314)),Order_Form!$C:$Q,10,FALSE)),"")</f>
        <v/>
      </c>
      <c r="O314" s="18" t="str">
        <f>IF(ISNUMBER(SMALL(Order_Form!$D:$D,1+($D314))),(VLOOKUP(SMALL(Order_Form!$D:$D,1+($D314)),Order_Form!$C:$Q,11,FALSE)),"")</f>
        <v/>
      </c>
      <c r="P314" s="18" t="str">
        <f>IF(ISNUMBER(SMALL(Order_Form!$D:$D,1+($D314))),(VLOOKUP(SMALL(Order_Form!$D:$D,1+($D314)),Order_Form!$C:$Q,12,FALSE)),"")</f>
        <v/>
      </c>
      <c r="Q314" s="18" t="str">
        <f>IF(ISNUMBER(SMALL(Order_Form!$D:$D,1+($D314))),(VLOOKUP(SMALL(Order_Form!$D:$D,1+($D314)),Order_Form!$C:$Q,13,FALSE)),"")</f>
        <v/>
      </c>
      <c r="R314" s="18" t="str">
        <f>IF(ISNUMBER(SMALL(Order_Form!$D:$D,1+($D314))),(VLOOKUP(SMALL(Order_Form!$D:$D,1+($D314)),Order_Form!$C:$Q,14,FALSE)),"")</f>
        <v/>
      </c>
      <c r="S314" s="126" t="str">
        <f>IF(ISNUMBER(SMALL(Order_Form!$D:$D,1+($D314))),(VLOOKUP(SMALL(Order_Form!$D:$D,1+($D314)),Order_Form!$C:$Q,15,FALSE)),"")</f>
        <v/>
      </c>
      <c r="U314" s="2">
        <f t="shared" si="32"/>
        <v>0</v>
      </c>
      <c r="V314" s="2">
        <f t="shared" si="33"/>
        <v>0</v>
      </c>
      <c r="W314" s="2" t="str">
        <f t="shared" si="34"/>
        <v/>
      </c>
      <c r="X314" s="2">
        <f t="shared" si="35"/>
        <v>0</v>
      </c>
    </row>
    <row r="315" spans="2:24" ht="22.9" customHeight="1" x14ac:dyDescent="0.25">
      <c r="B315" s="2">
        <f t="shared" si="31"/>
        <v>0</v>
      </c>
      <c r="C315" s="2" t="str">
        <f t="shared" si="36"/>
        <v/>
      </c>
      <c r="D315" s="2">
        <v>294</v>
      </c>
      <c r="E315" s="2" t="str">
        <f>IF(ISNUMBER(SMALL(Order_Form!$D:$D,1+($D315))),(VLOOKUP(SMALL(Order_Form!$D:$D,1+($D315)),Order_Form!$C:$Q,3,FALSE)),"")</f>
        <v/>
      </c>
      <c r="F315" s="18" t="str">
        <f>IF(ISNUMBER(SMALL(Order_Form!$D:$D,1+($D315))),(VLOOKUP(SMALL(Order_Form!$D:$D,1+($D315)),Order_Form!$C:$Q,4,FALSE)),"")</f>
        <v/>
      </c>
      <c r="G315" s="18" t="str">
        <f>IF(ISNUMBER(SMALL(Order_Form!$D:$D,1+($D315))),(VLOOKUP(SMALL(Order_Form!$D:$D,1+($D315)),Order_Form!$C:$Q,5,FALSE)),"")</f>
        <v/>
      </c>
      <c r="H315" s="18" t="str">
        <f>IF(ISNUMBER(SMALL(Order_Form!$D:$D,1+($D315))),(VLOOKUP(SMALL(Order_Form!$D:$D,1+($D315)),Order_Form!$C:$Q,6,FALSE)),"")</f>
        <v/>
      </c>
      <c r="I315" s="15" t="str">
        <f>IF(ISNUMBER(SMALL(Order_Form!$D:$D,1+($D315))),(VLOOKUP(SMALL(Order_Form!$D:$D,1+($D315)),Order_Form!$C:$Q,7,FALSE)),"")</f>
        <v/>
      </c>
      <c r="J315" s="2"/>
      <c r="K315" s="2"/>
      <c r="L315" s="18" t="str">
        <f>IF(ISNUMBER(SMALL(Order_Form!$D:$D,1+($D315))),(VLOOKUP(SMALL(Order_Form!$D:$D,1+($D315)),Order_Form!$C:$Q,8,FALSE)),"")</f>
        <v/>
      </c>
      <c r="M315" s="18" t="str">
        <f>IF(ISNUMBER(SMALL(Order_Form!$D:$D,1+($D315))),(VLOOKUP(SMALL(Order_Form!$D:$D,1+($D315)),Order_Form!$C:$Q,9,FALSE)),"")</f>
        <v/>
      </c>
      <c r="N315" s="18" t="str">
        <f>IF(ISNUMBER(SMALL(Order_Form!$D:$D,1+($D315))),(VLOOKUP(SMALL(Order_Form!$D:$D,1+($D315)),Order_Form!$C:$Q,10,FALSE)),"")</f>
        <v/>
      </c>
      <c r="O315" s="18" t="str">
        <f>IF(ISNUMBER(SMALL(Order_Form!$D:$D,1+($D315))),(VLOOKUP(SMALL(Order_Form!$D:$D,1+($D315)),Order_Form!$C:$Q,11,FALSE)),"")</f>
        <v/>
      </c>
      <c r="P315" s="18" t="str">
        <f>IF(ISNUMBER(SMALL(Order_Form!$D:$D,1+($D315))),(VLOOKUP(SMALL(Order_Form!$D:$D,1+($D315)),Order_Form!$C:$Q,12,FALSE)),"")</f>
        <v/>
      </c>
      <c r="Q315" s="18" t="str">
        <f>IF(ISNUMBER(SMALL(Order_Form!$D:$D,1+($D315))),(VLOOKUP(SMALL(Order_Form!$D:$D,1+($D315)),Order_Form!$C:$Q,13,FALSE)),"")</f>
        <v/>
      </c>
      <c r="R315" s="18" t="str">
        <f>IF(ISNUMBER(SMALL(Order_Form!$D:$D,1+($D315))),(VLOOKUP(SMALL(Order_Form!$D:$D,1+($D315)),Order_Form!$C:$Q,14,FALSE)),"")</f>
        <v/>
      </c>
      <c r="S315" s="126" t="str">
        <f>IF(ISNUMBER(SMALL(Order_Form!$D:$D,1+($D315))),(VLOOKUP(SMALL(Order_Form!$D:$D,1+($D315)),Order_Form!$C:$Q,15,FALSE)),"")</f>
        <v/>
      </c>
      <c r="U315" s="2">
        <f t="shared" si="32"/>
        <v>0</v>
      </c>
      <c r="V315" s="2">
        <f t="shared" si="33"/>
        <v>0</v>
      </c>
      <c r="W315" s="2" t="str">
        <f t="shared" si="34"/>
        <v/>
      </c>
      <c r="X315" s="2">
        <f t="shared" si="35"/>
        <v>0</v>
      </c>
    </row>
    <row r="316" spans="2:24" ht="22.9" customHeight="1" x14ac:dyDescent="0.25">
      <c r="B316" s="2">
        <f t="shared" si="31"/>
        <v>0</v>
      </c>
      <c r="C316" s="2" t="str">
        <f t="shared" si="36"/>
        <v/>
      </c>
      <c r="D316" s="2">
        <v>295</v>
      </c>
      <c r="E316" s="2" t="str">
        <f>IF(ISNUMBER(SMALL(Order_Form!$D:$D,1+($D316))),(VLOOKUP(SMALL(Order_Form!$D:$D,1+($D316)),Order_Form!$C:$Q,3,FALSE)),"")</f>
        <v/>
      </c>
      <c r="F316" s="18" t="str">
        <f>IF(ISNUMBER(SMALL(Order_Form!$D:$D,1+($D316))),(VLOOKUP(SMALL(Order_Form!$D:$D,1+($D316)),Order_Form!$C:$Q,4,FALSE)),"")</f>
        <v/>
      </c>
      <c r="G316" s="18" t="str">
        <f>IF(ISNUMBER(SMALL(Order_Form!$D:$D,1+($D316))),(VLOOKUP(SMALL(Order_Form!$D:$D,1+($D316)),Order_Form!$C:$Q,5,FALSE)),"")</f>
        <v/>
      </c>
      <c r="H316" s="18" t="str">
        <f>IF(ISNUMBER(SMALL(Order_Form!$D:$D,1+($D316))),(VLOOKUP(SMALL(Order_Form!$D:$D,1+($D316)),Order_Form!$C:$Q,6,FALSE)),"")</f>
        <v/>
      </c>
      <c r="I316" s="15" t="str">
        <f>IF(ISNUMBER(SMALL(Order_Form!$D:$D,1+($D316))),(VLOOKUP(SMALL(Order_Form!$D:$D,1+($D316)),Order_Form!$C:$Q,7,FALSE)),"")</f>
        <v/>
      </c>
      <c r="J316" s="2"/>
      <c r="K316" s="2"/>
      <c r="L316" s="18" t="str">
        <f>IF(ISNUMBER(SMALL(Order_Form!$D:$D,1+($D316))),(VLOOKUP(SMALL(Order_Form!$D:$D,1+($D316)),Order_Form!$C:$Q,8,FALSE)),"")</f>
        <v/>
      </c>
      <c r="M316" s="18" t="str">
        <f>IF(ISNUMBER(SMALL(Order_Form!$D:$D,1+($D316))),(VLOOKUP(SMALL(Order_Form!$D:$D,1+($D316)),Order_Form!$C:$Q,9,FALSE)),"")</f>
        <v/>
      </c>
      <c r="N316" s="18" t="str">
        <f>IF(ISNUMBER(SMALL(Order_Form!$D:$D,1+($D316))),(VLOOKUP(SMALL(Order_Form!$D:$D,1+($D316)),Order_Form!$C:$Q,10,FALSE)),"")</f>
        <v/>
      </c>
      <c r="O316" s="18" t="str">
        <f>IF(ISNUMBER(SMALL(Order_Form!$D:$D,1+($D316))),(VLOOKUP(SMALL(Order_Form!$D:$D,1+($D316)),Order_Form!$C:$Q,11,FALSE)),"")</f>
        <v/>
      </c>
      <c r="P316" s="18" t="str">
        <f>IF(ISNUMBER(SMALL(Order_Form!$D:$D,1+($D316))),(VLOOKUP(SMALL(Order_Form!$D:$D,1+($D316)),Order_Form!$C:$Q,12,FALSE)),"")</f>
        <v/>
      </c>
      <c r="Q316" s="18" t="str">
        <f>IF(ISNUMBER(SMALL(Order_Form!$D:$D,1+($D316))),(VLOOKUP(SMALL(Order_Form!$D:$D,1+($D316)),Order_Form!$C:$Q,13,FALSE)),"")</f>
        <v/>
      </c>
      <c r="R316" s="18" t="str">
        <f>IF(ISNUMBER(SMALL(Order_Form!$D:$D,1+($D316))),(VLOOKUP(SMALL(Order_Form!$D:$D,1+($D316)),Order_Form!$C:$Q,14,FALSE)),"")</f>
        <v/>
      </c>
      <c r="S316" s="126" t="str">
        <f>IF(ISNUMBER(SMALL(Order_Form!$D:$D,1+($D316))),(VLOOKUP(SMALL(Order_Form!$D:$D,1+($D316)),Order_Form!$C:$Q,15,FALSE)),"")</f>
        <v/>
      </c>
      <c r="U316" s="2">
        <f t="shared" si="32"/>
        <v>0</v>
      </c>
      <c r="V316" s="2">
        <f t="shared" si="33"/>
        <v>0</v>
      </c>
      <c r="W316" s="2" t="str">
        <f t="shared" si="34"/>
        <v/>
      </c>
      <c r="X316" s="2">
        <f t="shared" si="35"/>
        <v>0</v>
      </c>
    </row>
    <row r="317" spans="2:24" ht="22.9" customHeight="1" x14ac:dyDescent="0.25">
      <c r="B317" s="2">
        <f t="shared" si="31"/>
        <v>0</v>
      </c>
      <c r="C317" s="2" t="str">
        <f t="shared" si="36"/>
        <v/>
      </c>
      <c r="D317" s="2">
        <v>296</v>
      </c>
      <c r="E317" s="2" t="str">
        <f>IF(ISNUMBER(SMALL(Order_Form!$D:$D,1+($D317))),(VLOOKUP(SMALL(Order_Form!$D:$D,1+($D317)),Order_Form!$C:$Q,3,FALSE)),"")</f>
        <v/>
      </c>
      <c r="F317" s="18" t="str">
        <f>IF(ISNUMBER(SMALL(Order_Form!$D:$D,1+($D317))),(VLOOKUP(SMALL(Order_Form!$D:$D,1+($D317)),Order_Form!$C:$Q,4,FALSE)),"")</f>
        <v/>
      </c>
      <c r="G317" s="18" t="str">
        <f>IF(ISNUMBER(SMALL(Order_Form!$D:$D,1+($D317))),(VLOOKUP(SMALL(Order_Form!$D:$D,1+($D317)),Order_Form!$C:$Q,5,FALSE)),"")</f>
        <v/>
      </c>
      <c r="H317" s="18" t="str">
        <f>IF(ISNUMBER(SMALL(Order_Form!$D:$D,1+($D317))),(VLOOKUP(SMALL(Order_Form!$D:$D,1+($D317)),Order_Form!$C:$Q,6,FALSE)),"")</f>
        <v/>
      </c>
      <c r="I317" s="15" t="str">
        <f>IF(ISNUMBER(SMALL(Order_Form!$D:$D,1+($D317))),(VLOOKUP(SMALL(Order_Form!$D:$D,1+($D317)),Order_Form!$C:$Q,7,FALSE)),"")</f>
        <v/>
      </c>
      <c r="J317" s="2"/>
      <c r="K317" s="2"/>
      <c r="L317" s="18" t="str">
        <f>IF(ISNUMBER(SMALL(Order_Form!$D:$D,1+($D317))),(VLOOKUP(SMALL(Order_Form!$D:$D,1+($D317)),Order_Form!$C:$Q,8,FALSE)),"")</f>
        <v/>
      </c>
      <c r="M317" s="18" t="str">
        <f>IF(ISNUMBER(SMALL(Order_Form!$D:$D,1+($D317))),(VLOOKUP(SMALL(Order_Form!$D:$D,1+($D317)),Order_Form!$C:$Q,9,FALSE)),"")</f>
        <v/>
      </c>
      <c r="N317" s="18" t="str">
        <f>IF(ISNUMBER(SMALL(Order_Form!$D:$D,1+($D317))),(VLOOKUP(SMALL(Order_Form!$D:$D,1+($D317)),Order_Form!$C:$Q,10,FALSE)),"")</f>
        <v/>
      </c>
      <c r="O317" s="18" t="str">
        <f>IF(ISNUMBER(SMALL(Order_Form!$D:$D,1+($D317))),(VLOOKUP(SMALL(Order_Form!$D:$D,1+($D317)),Order_Form!$C:$Q,11,FALSE)),"")</f>
        <v/>
      </c>
      <c r="P317" s="18" t="str">
        <f>IF(ISNUMBER(SMALL(Order_Form!$D:$D,1+($D317))),(VLOOKUP(SMALL(Order_Form!$D:$D,1+($D317)),Order_Form!$C:$Q,12,FALSE)),"")</f>
        <v/>
      </c>
      <c r="Q317" s="18" t="str">
        <f>IF(ISNUMBER(SMALL(Order_Form!$D:$D,1+($D317))),(VLOOKUP(SMALL(Order_Form!$D:$D,1+($D317)),Order_Form!$C:$Q,13,FALSE)),"")</f>
        <v/>
      </c>
      <c r="R317" s="18" t="str">
        <f>IF(ISNUMBER(SMALL(Order_Form!$D:$D,1+($D317))),(VLOOKUP(SMALL(Order_Form!$D:$D,1+($D317)),Order_Form!$C:$Q,14,FALSE)),"")</f>
        <v/>
      </c>
      <c r="S317" s="126" t="str">
        <f>IF(ISNUMBER(SMALL(Order_Form!$D:$D,1+($D317))),(VLOOKUP(SMALL(Order_Form!$D:$D,1+($D317)),Order_Form!$C:$Q,15,FALSE)),"")</f>
        <v/>
      </c>
      <c r="U317" s="2">
        <f t="shared" si="32"/>
        <v>0</v>
      </c>
      <c r="V317" s="2">
        <f t="shared" si="33"/>
        <v>0</v>
      </c>
      <c r="W317" s="2" t="str">
        <f t="shared" si="34"/>
        <v/>
      </c>
      <c r="X317" s="2">
        <f t="shared" si="35"/>
        <v>0</v>
      </c>
    </row>
    <row r="318" spans="2:24" ht="22.9" customHeight="1" x14ac:dyDescent="0.25">
      <c r="B318" s="2">
        <f t="shared" si="31"/>
        <v>0</v>
      </c>
      <c r="C318" s="2" t="str">
        <f t="shared" si="36"/>
        <v/>
      </c>
      <c r="D318" s="2">
        <v>297</v>
      </c>
      <c r="E318" s="2" t="str">
        <f>IF(ISNUMBER(SMALL(Order_Form!$D:$D,1+($D318))),(VLOOKUP(SMALL(Order_Form!$D:$D,1+($D318)),Order_Form!$C:$Q,3,FALSE)),"")</f>
        <v/>
      </c>
      <c r="F318" s="18" t="str">
        <f>IF(ISNUMBER(SMALL(Order_Form!$D:$D,1+($D318))),(VLOOKUP(SMALL(Order_Form!$D:$D,1+($D318)),Order_Form!$C:$Q,4,FALSE)),"")</f>
        <v/>
      </c>
      <c r="G318" s="18" t="str">
        <f>IF(ISNUMBER(SMALL(Order_Form!$D:$D,1+($D318))),(VLOOKUP(SMALL(Order_Form!$D:$D,1+($D318)),Order_Form!$C:$Q,5,FALSE)),"")</f>
        <v/>
      </c>
      <c r="H318" s="18" t="str">
        <f>IF(ISNUMBER(SMALL(Order_Form!$D:$D,1+($D318))),(VLOOKUP(SMALL(Order_Form!$D:$D,1+($D318)),Order_Form!$C:$Q,6,FALSE)),"")</f>
        <v/>
      </c>
      <c r="I318" s="15" t="str">
        <f>IF(ISNUMBER(SMALL(Order_Form!$D:$D,1+($D318))),(VLOOKUP(SMALL(Order_Form!$D:$D,1+($D318)),Order_Form!$C:$Q,7,FALSE)),"")</f>
        <v/>
      </c>
      <c r="J318" s="2"/>
      <c r="K318" s="2"/>
      <c r="L318" s="18" t="str">
        <f>IF(ISNUMBER(SMALL(Order_Form!$D:$D,1+($D318))),(VLOOKUP(SMALL(Order_Form!$D:$D,1+($D318)),Order_Form!$C:$Q,8,FALSE)),"")</f>
        <v/>
      </c>
      <c r="M318" s="18" t="str">
        <f>IF(ISNUMBER(SMALL(Order_Form!$D:$D,1+($D318))),(VLOOKUP(SMALL(Order_Form!$D:$D,1+($D318)),Order_Form!$C:$Q,9,FALSE)),"")</f>
        <v/>
      </c>
      <c r="N318" s="18" t="str">
        <f>IF(ISNUMBER(SMALL(Order_Form!$D:$D,1+($D318))),(VLOOKUP(SMALL(Order_Form!$D:$D,1+($D318)),Order_Form!$C:$Q,10,FALSE)),"")</f>
        <v/>
      </c>
      <c r="O318" s="18" t="str">
        <f>IF(ISNUMBER(SMALL(Order_Form!$D:$D,1+($D318))),(VLOOKUP(SMALL(Order_Form!$D:$D,1+($D318)),Order_Form!$C:$Q,11,FALSE)),"")</f>
        <v/>
      </c>
      <c r="P318" s="18" t="str">
        <f>IF(ISNUMBER(SMALL(Order_Form!$D:$D,1+($D318))),(VLOOKUP(SMALL(Order_Form!$D:$D,1+($D318)),Order_Form!$C:$Q,12,FALSE)),"")</f>
        <v/>
      </c>
      <c r="Q318" s="18" t="str">
        <f>IF(ISNUMBER(SMALL(Order_Form!$D:$D,1+($D318))),(VLOOKUP(SMALL(Order_Form!$D:$D,1+($D318)),Order_Form!$C:$Q,13,FALSE)),"")</f>
        <v/>
      </c>
      <c r="R318" s="18" t="str">
        <f>IF(ISNUMBER(SMALL(Order_Form!$D:$D,1+($D318))),(VLOOKUP(SMALL(Order_Form!$D:$D,1+($D318)),Order_Form!$C:$Q,14,FALSE)),"")</f>
        <v/>
      </c>
      <c r="S318" s="126" t="str">
        <f>IF(ISNUMBER(SMALL(Order_Form!$D:$D,1+($D318))),(VLOOKUP(SMALL(Order_Form!$D:$D,1+($D318)),Order_Form!$C:$Q,15,FALSE)),"")</f>
        <v/>
      </c>
      <c r="U318" s="2">
        <f t="shared" si="32"/>
        <v>0</v>
      </c>
      <c r="V318" s="2">
        <f t="shared" si="33"/>
        <v>0</v>
      </c>
      <c r="W318" s="2" t="str">
        <f t="shared" si="34"/>
        <v/>
      </c>
      <c r="X318" s="2">
        <f t="shared" si="35"/>
        <v>0</v>
      </c>
    </row>
    <row r="319" spans="2:24" ht="22.9" customHeight="1" x14ac:dyDescent="0.25">
      <c r="B319" s="2">
        <f t="shared" si="31"/>
        <v>0</v>
      </c>
      <c r="C319" s="2" t="str">
        <f t="shared" si="36"/>
        <v/>
      </c>
      <c r="D319" s="2">
        <v>298</v>
      </c>
      <c r="E319" s="2" t="str">
        <f>IF(ISNUMBER(SMALL(Order_Form!$D:$D,1+($D319))),(VLOOKUP(SMALL(Order_Form!$D:$D,1+($D319)),Order_Form!$C:$Q,3,FALSE)),"")</f>
        <v/>
      </c>
      <c r="F319" s="18" t="str">
        <f>IF(ISNUMBER(SMALL(Order_Form!$D:$D,1+($D319))),(VLOOKUP(SMALL(Order_Form!$D:$D,1+($D319)),Order_Form!$C:$Q,4,FALSE)),"")</f>
        <v/>
      </c>
      <c r="G319" s="18" t="str">
        <f>IF(ISNUMBER(SMALL(Order_Form!$D:$D,1+($D319))),(VLOOKUP(SMALL(Order_Form!$D:$D,1+($D319)),Order_Form!$C:$Q,5,FALSE)),"")</f>
        <v/>
      </c>
      <c r="H319" s="18" t="str">
        <f>IF(ISNUMBER(SMALL(Order_Form!$D:$D,1+($D319))),(VLOOKUP(SMALL(Order_Form!$D:$D,1+($D319)),Order_Form!$C:$Q,6,FALSE)),"")</f>
        <v/>
      </c>
      <c r="I319" s="15" t="str">
        <f>IF(ISNUMBER(SMALL(Order_Form!$D:$D,1+($D319))),(VLOOKUP(SMALL(Order_Form!$D:$D,1+($D319)),Order_Form!$C:$Q,7,FALSE)),"")</f>
        <v/>
      </c>
      <c r="J319" s="2"/>
      <c r="K319" s="2"/>
      <c r="L319" s="18" t="str">
        <f>IF(ISNUMBER(SMALL(Order_Form!$D:$D,1+($D319))),(VLOOKUP(SMALL(Order_Form!$D:$D,1+($D319)),Order_Form!$C:$Q,8,FALSE)),"")</f>
        <v/>
      </c>
      <c r="M319" s="18" t="str">
        <f>IF(ISNUMBER(SMALL(Order_Form!$D:$D,1+($D319))),(VLOOKUP(SMALL(Order_Form!$D:$D,1+($D319)),Order_Form!$C:$Q,9,FALSE)),"")</f>
        <v/>
      </c>
      <c r="N319" s="18" t="str">
        <f>IF(ISNUMBER(SMALL(Order_Form!$D:$D,1+($D319))),(VLOOKUP(SMALL(Order_Form!$D:$D,1+($D319)),Order_Form!$C:$Q,10,FALSE)),"")</f>
        <v/>
      </c>
      <c r="O319" s="18" t="str">
        <f>IF(ISNUMBER(SMALL(Order_Form!$D:$D,1+($D319))),(VLOOKUP(SMALL(Order_Form!$D:$D,1+($D319)),Order_Form!$C:$Q,11,FALSE)),"")</f>
        <v/>
      </c>
      <c r="P319" s="18" t="str">
        <f>IF(ISNUMBER(SMALL(Order_Form!$D:$D,1+($D319))),(VLOOKUP(SMALL(Order_Form!$D:$D,1+($D319)),Order_Form!$C:$Q,12,FALSE)),"")</f>
        <v/>
      </c>
      <c r="Q319" s="18" t="str">
        <f>IF(ISNUMBER(SMALL(Order_Form!$D:$D,1+($D319))),(VLOOKUP(SMALL(Order_Form!$D:$D,1+($D319)),Order_Form!$C:$Q,13,FALSE)),"")</f>
        <v/>
      </c>
      <c r="R319" s="18" t="str">
        <f>IF(ISNUMBER(SMALL(Order_Form!$D:$D,1+($D319))),(VLOOKUP(SMALL(Order_Form!$D:$D,1+($D319)),Order_Form!$C:$Q,14,FALSE)),"")</f>
        <v/>
      </c>
      <c r="S319" s="126" t="str">
        <f>IF(ISNUMBER(SMALL(Order_Form!$D:$D,1+($D319))),(VLOOKUP(SMALL(Order_Form!$D:$D,1+($D319)),Order_Form!$C:$Q,15,FALSE)),"")</f>
        <v/>
      </c>
      <c r="U319" s="2">
        <f t="shared" si="32"/>
        <v>0</v>
      </c>
      <c r="V319" s="2">
        <f t="shared" si="33"/>
        <v>0</v>
      </c>
      <c r="W319" s="2" t="str">
        <f t="shared" si="34"/>
        <v/>
      </c>
      <c r="X319" s="2">
        <f t="shared" si="35"/>
        <v>0</v>
      </c>
    </row>
    <row r="320" spans="2:24" ht="22.9" customHeight="1" x14ac:dyDescent="0.25">
      <c r="B320" s="2">
        <f t="shared" si="31"/>
        <v>0</v>
      </c>
      <c r="C320" s="2" t="str">
        <f t="shared" si="36"/>
        <v/>
      </c>
      <c r="D320" s="2">
        <v>299</v>
      </c>
      <c r="E320" s="2" t="str">
        <f>IF(ISNUMBER(SMALL(Order_Form!$D:$D,1+($D320))),(VLOOKUP(SMALL(Order_Form!$D:$D,1+($D320)),Order_Form!$C:$Q,3,FALSE)),"")</f>
        <v/>
      </c>
      <c r="F320" s="18" t="str">
        <f>IF(ISNUMBER(SMALL(Order_Form!$D:$D,1+($D320))),(VLOOKUP(SMALL(Order_Form!$D:$D,1+($D320)),Order_Form!$C:$Q,4,FALSE)),"")</f>
        <v/>
      </c>
      <c r="G320" s="18" t="str">
        <f>IF(ISNUMBER(SMALL(Order_Form!$D:$D,1+($D320))),(VLOOKUP(SMALL(Order_Form!$D:$D,1+($D320)),Order_Form!$C:$Q,5,FALSE)),"")</f>
        <v/>
      </c>
      <c r="H320" s="18" t="str">
        <f>IF(ISNUMBER(SMALL(Order_Form!$D:$D,1+($D320))),(VLOOKUP(SMALL(Order_Form!$D:$D,1+($D320)),Order_Form!$C:$Q,6,FALSE)),"")</f>
        <v/>
      </c>
      <c r="I320" s="15" t="str">
        <f>IF(ISNUMBER(SMALL(Order_Form!$D:$D,1+($D320))),(VLOOKUP(SMALL(Order_Form!$D:$D,1+($D320)),Order_Form!$C:$Q,7,FALSE)),"")</f>
        <v/>
      </c>
      <c r="J320" s="2"/>
      <c r="K320" s="2"/>
      <c r="L320" s="18" t="str">
        <f>IF(ISNUMBER(SMALL(Order_Form!$D:$D,1+($D320))),(VLOOKUP(SMALL(Order_Form!$D:$D,1+($D320)),Order_Form!$C:$Q,8,FALSE)),"")</f>
        <v/>
      </c>
      <c r="M320" s="18" t="str">
        <f>IF(ISNUMBER(SMALL(Order_Form!$D:$D,1+($D320))),(VLOOKUP(SMALL(Order_Form!$D:$D,1+($D320)),Order_Form!$C:$Q,9,FALSE)),"")</f>
        <v/>
      </c>
      <c r="N320" s="18" t="str">
        <f>IF(ISNUMBER(SMALL(Order_Form!$D:$D,1+($D320))),(VLOOKUP(SMALL(Order_Form!$D:$D,1+($D320)),Order_Form!$C:$Q,10,FALSE)),"")</f>
        <v/>
      </c>
      <c r="O320" s="18" t="str">
        <f>IF(ISNUMBER(SMALL(Order_Form!$D:$D,1+($D320))),(VLOOKUP(SMALL(Order_Form!$D:$D,1+($D320)),Order_Form!$C:$Q,11,FALSE)),"")</f>
        <v/>
      </c>
      <c r="P320" s="18" t="str">
        <f>IF(ISNUMBER(SMALL(Order_Form!$D:$D,1+($D320))),(VLOOKUP(SMALL(Order_Form!$D:$D,1+($D320)),Order_Form!$C:$Q,12,FALSE)),"")</f>
        <v/>
      </c>
      <c r="Q320" s="18" t="str">
        <f>IF(ISNUMBER(SMALL(Order_Form!$D:$D,1+($D320))),(VLOOKUP(SMALL(Order_Form!$D:$D,1+($D320)),Order_Form!$C:$Q,13,FALSE)),"")</f>
        <v/>
      </c>
      <c r="R320" s="18" t="str">
        <f>IF(ISNUMBER(SMALL(Order_Form!$D:$D,1+($D320))),(VLOOKUP(SMALL(Order_Form!$D:$D,1+($D320)),Order_Form!$C:$Q,14,FALSE)),"")</f>
        <v/>
      </c>
      <c r="S320" s="126" t="str">
        <f>IF(ISNUMBER(SMALL(Order_Form!$D:$D,1+($D320))),(VLOOKUP(SMALL(Order_Form!$D:$D,1+($D320)),Order_Form!$C:$Q,15,FALSE)),"")</f>
        <v/>
      </c>
      <c r="U320" s="2">
        <f t="shared" si="32"/>
        <v>0</v>
      </c>
      <c r="V320" s="2">
        <f t="shared" si="33"/>
        <v>0</v>
      </c>
      <c r="W320" s="2" t="str">
        <f t="shared" si="34"/>
        <v/>
      </c>
      <c r="X320" s="2">
        <f t="shared" si="35"/>
        <v>0</v>
      </c>
    </row>
    <row r="321" spans="2:24" ht="22.9" customHeight="1" x14ac:dyDescent="0.25">
      <c r="B321" s="2">
        <f t="shared" si="31"/>
        <v>0</v>
      </c>
      <c r="C321" s="2" t="str">
        <f t="shared" si="36"/>
        <v/>
      </c>
      <c r="D321" s="2">
        <v>300</v>
      </c>
      <c r="E321" s="2" t="str">
        <f>IF(ISNUMBER(SMALL(Order_Form!$D:$D,1+($D321))),(VLOOKUP(SMALL(Order_Form!$D:$D,1+($D321)),Order_Form!$C:$Q,3,FALSE)),"")</f>
        <v/>
      </c>
      <c r="F321" s="18" t="str">
        <f>IF(ISNUMBER(SMALL(Order_Form!$D:$D,1+($D321))),(VLOOKUP(SMALL(Order_Form!$D:$D,1+($D321)),Order_Form!$C:$Q,4,FALSE)),"")</f>
        <v/>
      </c>
      <c r="G321" s="18" t="str">
        <f>IF(ISNUMBER(SMALL(Order_Form!$D:$D,1+($D321))),(VLOOKUP(SMALL(Order_Form!$D:$D,1+($D321)),Order_Form!$C:$Q,5,FALSE)),"")</f>
        <v/>
      </c>
      <c r="H321" s="18" t="str">
        <f>IF(ISNUMBER(SMALL(Order_Form!$D:$D,1+($D321))),(VLOOKUP(SMALL(Order_Form!$D:$D,1+($D321)),Order_Form!$C:$Q,6,FALSE)),"")</f>
        <v/>
      </c>
      <c r="I321" s="15" t="str">
        <f>IF(ISNUMBER(SMALL(Order_Form!$D:$D,1+($D321))),(VLOOKUP(SMALL(Order_Form!$D:$D,1+($D321)),Order_Form!$C:$Q,7,FALSE)),"")</f>
        <v/>
      </c>
      <c r="J321" s="2"/>
      <c r="K321" s="2"/>
      <c r="L321" s="18" t="str">
        <f>IF(ISNUMBER(SMALL(Order_Form!$D:$D,1+($D321))),(VLOOKUP(SMALL(Order_Form!$D:$D,1+($D321)),Order_Form!$C:$Q,8,FALSE)),"")</f>
        <v/>
      </c>
      <c r="M321" s="18" t="str">
        <f>IF(ISNUMBER(SMALL(Order_Form!$D:$D,1+($D321))),(VLOOKUP(SMALL(Order_Form!$D:$D,1+($D321)),Order_Form!$C:$Q,9,FALSE)),"")</f>
        <v/>
      </c>
      <c r="N321" s="18" t="str">
        <f>IF(ISNUMBER(SMALL(Order_Form!$D:$D,1+($D321))),(VLOOKUP(SMALL(Order_Form!$D:$D,1+($D321)),Order_Form!$C:$Q,10,FALSE)),"")</f>
        <v/>
      </c>
      <c r="O321" s="18" t="str">
        <f>IF(ISNUMBER(SMALL(Order_Form!$D:$D,1+($D321))),(VLOOKUP(SMALL(Order_Form!$D:$D,1+($D321)),Order_Form!$C:$Q,11,FALSE)),"")</f>
        <v/>
      </c>
      <c r="P321" s="18" t="str">
        <f>IF(ISNUMBER(SMALL(Order_Form!$D:$D,1+($D321))),(VLOOKUP(SMALL(Order_Form!$D:$D,1+($D321)),Order_Form!$C:$Q,12,FALSE)),"")</f>
        <v/>
      </c>
      <c r="Q321" s="18" t="str">
        <f>IF(ISNUMBER(SMALL(Order_Form!$D:$D,1+($D321))),(VLOOKUP(SMALL(Order_Form!$D:$D,1+($D321)),Order_Form!$C:$Q,13,FALSE)),"")</f>
        <v/>
      </c>
      <c r="R321" s="18" t="str">
        <f>IF(ISNUMBER(SMALL(Order_Form!$D:$D,1+($D321))),(VLOOKUP(SMALL(Order_Form!$D:$D,1+($D321)),Order_Form!$C:$Q,14,FALSE)),"")</f>
        <v/>
      </c>
      <c r="S321" s="126" t="str">
        <f>IF(ISNUMBER(SMALL(Order_Form!$D:$D,1+($D321))),(VLOOKUP(SMALL(Order_Form!$D:$D,1+($D321)),Order_Form!$C:$Q,15,FALSE)),"")</f>
        <v/>
      </c>
      <c r="U321" s="2">
        <f t="shared" si="32"/>
        <v>0</v>
      </c>
      <c r="V321" s="2">
        <f t="shared" si="33"/>
        <v>0</v>
      </c>
      <c r="W321" s="2" t="str">
        <f t="shared" si="34"/>
        <v/>
      </c>
      <c r="X321" s="2">
        <f t="shared" si="35"/>
        <v>0</v>
      </c>
    </row>
    <row r="322" spans="2:24" ht="22.9" customHeight="1" x14ac:dyDescent="0.25">
      <c r="B322" s="2">
        <f t="shared" si="31"/>
        <v>0</v>
      </c>
      <c r="C322" s="2" t="str">
        <f t="shared" si="36"/>
        <v/>
      </c>
      <c r="D322" s="2">
        <v>301</v>
      </c>
      <c r="E322" s="2" t="str">
        <f>IF(ISNUMBER(SMALL(Order_Form!$D:$D,1+($D322))),(VLOOKUP(SMALL(Order_Form!$D:$D,1+($D322)),Order_Form!$C:$Q,3,FALSE)),"")</f>
        <v/>
      </c>
      <c r="F322" s="18" t="str">
        <f>IF(ISNUMBER(SMALL(Order_Form!$D:$D,1+($D322))),(VLOOKUP(SMALL(Order_Form!$D:$D,1+($D322)),Order_Form!$C:$Q,4,FALSE)),"")</f>
        <v/>
      </c>
      <c r="G322" s="18" t="str">
        <f>IF(ISNUMBER(SMALL(Order_Form!$D:$D,1+($D322))),(VLOOKUP(SMALL(Order_Form!$D:$D,1+($D322)),Order_Form!$C:$Q,5,FALSE)),"")</f>
        <v/>
      </c>
      <c r="H322" s="18" t="str">
        <f>IF(ISNUMBER(SMALL(Order_Form!$D:$D,1+($D322))),(VLOOKUP(SMALL(Order_Form!$D:$D,1+($D322)),Order_Form!$C:$Q,6,FALSE)),"")</f>
        <v/>
      </c>
      <c r="I322" s="15" t="str">
        <f>IF(ISNUMBER(SMALL(Order_Form!$D:$D,1+($D322))),(VLOOKUP(SMALL(Order_Form!$D:$D,1+($D322)),Order_Form!$C:$Q,7,FALSE)),"")</f>
        <v/>
      </c>
      <c r="J322" s="2"/>
      <c r="K322" s="2"/>
      <c r="L322" s="18" t="str">
        <f>IF(ISNUMBER(SMALL(Order_Form!$D:$D,1+($D322))),(VLOOKUP(SMALL(Order_Form!$D:$D,1+($D322)),Order_Form!$C:$Q,8,FALSE)),"")</f>
        <v/>
      </c>
      <c r="M322" s="18" t="str">
        <f>IF(ISNUMBER(SMALL(Order_Form!$D:$D,1+($D322))),(VLOOKUP(SMALL(Order_Form!$D:$D,1+($D322)),Order_Form!$C:$Q,9,FALSE)),"")</f>
        <v/>
      </c>
      <c r="N322" s="18" t="str">
        <f>IF(ISNUMBER(SMALL(Order_Form!$D:$D,1+($D322))),(VLOOKUP(SMALL(Order_Form!$D:$D,1+($D322)),Order_Form!$C:$Q,10,FALSE)),"")</f>
        <v/>
      </c>
      <c r="O322" s="18" t="str">
        <f>IF(ISNUMBER(SMALL(Order_Form!$D:$D,1+($D322))),(VLOOKUP(SMALL(Order_Form!$D:$D,1+($D322)),Order_Form!$C:$Q,11,FALSE)),"")</f>
        <v/>
      </c>
      <c r="P322" s="18" t="str">
        <f>IF(ISNUMBER(SMALL(Order_Form!$D:$D,1+($D322))),(VLOOKUP(SMALL(Order_Form!$D:$D,1+($D322)),Order_Form!$C:$Q,12,FALSE)),"")</f>
        <v/>
      </c>
      <c r="Q322" s="18" t="str">
        <f>IF(ISNUMBER(SMALL(Order_Form!$D:$D,1+($D322))),(VLOOKUP(SMALL(Order_Form!$D:$D,1+($D322)),Order_Form!$C:$Q,13,FALSE)),"")</f>
        <v/>
      </c>
      <c r="R322" s="18" t="str">
        <f>IF(ISNUMBER(SMALL(Order_Form!$D:$D,1+($D322))),(VLOOKUP(SMALL(Order_Form!$D:$D,1+($D322)),Order_Form!$C:$Q,14,FALSE)),"")</f>
        <v/>
      </c>
      <c r="S322" s="126" t="str">
        <f>IF(ISNUMBER(SMALL(Order_Form!$D:$D,1+($D322))),(VLOOKUP(SMALL(Order_Form!$D:$D,1+($D322)),Order_Form!$C:$Q,15,FALSE)),"")</f>
        <v/>
      </c>
      <c r="U322" s="2">
        <f t="shared" si="32"/>
        <v>0</v>
      </c>
      <c r="V322" s="2">
        <f t="shared" si="33"/>
        <v>0</v>
      </c>
      <c r="W322" s="2" t="str">
        <f t="shared" si="34"/>
        <v/>
      </c>
      <c r="X322" s="2">
        <f t="shared" si="35"/>
        <v>0</v>
      </c>
    </row>
    <row r="323" spans="2:24" ht="22.9" customHeight="1" x14ac:dyDescent="0.25">
      <c r="B323" s="2">
        <f t="shared" si="31"/>
        <v>0</v>
      </c>
      <c r="C323" s="2" t="str">
        <f t="shared" si="36"/>
        <v/>
      </c>
      <c r="D323" s="2">
        <v>302</v>
      </c>
      <c r="E323" s="2" t="str">
        <f>IF(ISNUMBER(SMALL(Order_Form!$D:$D,1+($D323))),(VLOOKUP(SMALL(Order_Form!$D:$D,1+($D323)),Order_Form!$C:$Q,3,FALSE)),"")</f>
        <v/>
      </c>
      <c r="F323" s="18" t="str">
        <f>IF(ISNUMBER(SMALL(Order_Form!$D:$D,1+($D323))),(VLOOKUP(SMALL(Order_Form!$D:$D,1+($D323)),Order_Form!$C:$Q,4,FALSE)),"")</f>
        <v/>
      </c>
      <c r="G323" s="18" t="str">
        <f>IF(ISNUMBER(SMALL(Order_Form!$D:$D,1+($D323))),(VLOOKUP(SMALL(Order_Form!$D:$D,1+($D323)),Order_Form!$C:$Q,5,FALSE)),"")</f>
        <v/>
      </c>
      <c r="H323" s="18" t="str">
        <f>IF(ISNUMBER(SMALL(Order_Form!$D:$D,1+($D323))),(VLOOKUP(SMALL(Order_Form!$D:$D,1+($D323)),Order_Form!$C:$Q,6,FALSE)),"")</f>
        <v/>
      </c>
      <c r="I323" s="15" t="str">
        <f>IF(ISNUMBER(SMALL(Order_Form!$D:$D,1+($D323))),(VLOOKUP(SMALL(Order_Form!$D:$D,1+($D323)),Order_Form!$C:$Q,7,FALSE)),"")</f>
        <v/>
      </c>
      <c r="J323" s="2"/>
      <c r="K323" s="2"/>
      <c r="L323" s="18" t="str">
        <f>IF(ISNUMBER(SMALL(Order_Form!$D:$D,1+($D323))),(VLOOKUP(SMALL(Order_Form!$D:$D,1+($D323)),Order_Form!$C:$Q,8,FALSE)),"")</f>
        <v/>
      </c>
      <c r="M323" s="18" t="str">
        <f>IF(ISNUMBER(SMALL(Order_Form!$D:$D,1+($D323))),(VLOOKUP(SMALL(Order_Form!$D:$D,1+($D323)),Order_Form!$C:$Q,9,FALSE)),"")</f>
        <v/>
      </c>
      <c r="N323" s="18" t="str">
        <f>IF(ISNUMBER(SMALL(Order_Form!$D:$D,1+($D323))),(VLOOKUP(SMALL(Order_Form!$D:$D,1+($D323)),Order_Form!$C:$Q,10,FALSE)),"")</f>
        <v/>
      </c>
      <c r="O323" s="18" t="str">
        <f>IF(ISNUMBER(SMALL(Order_Form!$D:$D,1+($D323))),(VLOOKUP(SMALL(Order_Form!$D:$D,1+($D323)),Order_Form!$C:$Q,11,FALSE)),"")</f>
        <v/>
      </c>
      <c r="P323" s="18" t="str">
        <f>IF(ISNUMBER(SMALL(Order_Form!$D:$D,1+($D323))),(VLOOKUP(SMALL(Order_Form!$D:$D,1+($D323)),Order_Form!$C:$Q,12,FALSE)),"")</f>
        <v/>
      </c>
      <c r="Q323" s="18" t="str">
        <f>IF(ISNUMBER(SMALL(Order_Form!$D:$D,1+($D323))),(VLOOKUP(SMALL(Order_Form!$D:$D,1+($D323)),Order_Form!$C:$Q,13,FALSE)),"")</f>
        <v/>
      </c>
      <c r="R323" s="18" t="str">
        <f>IF(ISNUMBER(SMALL(Order_Form!$D:$D,1+($D323))),(VLOOKUP(SMALL(Order_Form!$D:$D,1+($D323)),Order_Form!$C:$Q,14,FALSE)),"")</f>
        <v/>
      </c>
      <c r="S323" s="126" t="str">
        <f>IF(ISNUMBER(SMALL(Order_Form!$D:$D,1+($D323))),(VLOOKUP(SMALL(Order_Form!$D:$D,1+($D323)),Order_Form!$C:$Q,15,FALSE)),"")</f>
        <v/>
      </c>
      <c r="U323" s="2">
        <f t="shared" si="32"/>
        <v>0</v>
      </c>
      <c r="V323" s="2">
        <f t="shared" si="33"/>
        <v>0</v>
      </c>
      <c r="W323" s="2" t="str">
        <f t="shared" si="34"/>
        <v/>
      </c>
      <c r="X323" s="2">
        <f t="shared" si="35"/>
        <v>0</v>
      </c>
    </row>
    <row r="324" spans="2:24" ht="22.9" customHeight="1" x14ac:dyDescent="0.25">
      <c r="B324" s="2">
        <f t="shared" si="31"/>
        <v>0</v>
      </c>
      <c r="C324" s="2" t="str">
        <f t="shared" si="36"/>
        <v/>
      </c>
      <c r="D324" s="2">
        <v>303</v>
      </c>
      <c r="E324" s="2" t="str">
        <f>IF(ISNUMBER(SMALL(Order_Form!$D:$D,1+($D324))),(VLOOKUP(SMALL(Order_Form!$D:$D,1+($D324)),Order_Form!$C:$Q,3,FALSE)),"")</f>
        <v/>
      </c>
      <c r="F324" s="18" t="str">
        <f>IF(ISNUMBER(SMALL(Order_Form!$D:$D,1+($D324))),(VLOOKUP(SMALL(Order_Form!$D:$D,1+($D324)),Order_Form!$C:$Q,4,FALSE)),"")</f>
        <v/>
      </c>
      <c r="G324" s="18" t="str">
        <f>IF(ISNUMBER(SMALL(Order_Form!$D:$D,1+($D324))),(VLOOKUP(SMALL(Order_Form!$D:$D,1+($D324)),Order_Form!$C:$Q,5,FALSE)),"")</f>
        <v/>
      </c>
      <c r="H324" s="18" t="str">
        <f>IF(ISNUMBER(SMALL(Order_Form!$D:$D,1+($D324))),(VLOOKUP(SMALL(Order_Form!$D:$D,1+($D324)),Order_Form!$C:$Q,6,FALSE)),"")</f>
        <v/>
      </c>
      <c r="I324" s="15" t="str">
        <f>IF(ISNUMBER(SMALL(Order_Form!$D:$D,1+($D324))),(VLOOKUP(SMALL(Order_Form!$D:$D,1+($D324)),Order_Form!$C:$Q,7,FALSE)),"")</f>
        <v/>
      </c>
      <c r="J324" s="2"/>
      <c r="K324" s="2"/>
      <c r="L324" s="18" t="str">
        <f>IF(ISNUMBER(SMALL(Order_Form!$D:$D,1+($D324))),(VLOOKUP(SMALL(Order_Form!$D:$D,1+($D324)),Order_Form!$C:$Q,8,FALSE)),"")</f>
        <v/>
      </c>
      <c r="M324" s="18" t="str">
        <f>IF(ISNUMBER(SMALL(Order_Form!$D:$D,1+($D324))),(VLOOKUP(SMALL(Order_Form!$D:$D,1+($D324)),Order_Form!$C:$Q,9,FALSE)),"")</f>
        <v/>
      </c>
      <c r="N324" s="18" t="str">
        <f>IF(ISNUMBER(SMALL(Order_Form!$D:$D,1+($D324))),(VLOOKUP(SMALL(Order_Form!$D:$D,1+($D324)),Order_Form!$C:$Q,10,FALSE)),"")</f>
        <v/>
      </c>
      <c r="O324" s="18" t="str">
        <f>IF(ISNUMBER(SMALL(Order_Form!$D:$D,1+($D324))),(VLOOKUP(SMALL(Order_Form!$D:$D,1+($D324)),Order_Form!$C:$Q,11,FALSE)),"")</f>
        <v/>
      </c>
      <c r="P324" s="18" t="str">
        <f>IF(ISNUMBER(SMALL(Order_Form!$D:$D,1+($D324))),(VLOOKUP(SMALL(Order_Form!$D:$D,1+($D324)),Order_Form!$C:$Q,12,FALSE)),"")</f>
        <v/>
      </c>
      <c r="Q324" s="18" t="str">
        <f>IF(ISNUMBER(SMALL(Order_Form!$D:$D,1+($D324))),(VLOOKUP(SMALL(Order_Form!$D:$D,1+($D324)),Order_Form!$C:$Q,13,FALSE)),"")</f>
        <v/>
      </c>
      <c r="R324" s="18" t="str">
        <f>IF(ISNUMBER(SMALL(Order_Form!$D:$D,1+($D324))),(VLOOKUP(SMALL(Order_Form!$D:$D,1+($D324)),Order_Form!$C:$Q,14,FALSE)),"")</f>
        <v/>
      </c>
      <c r="S324" s="126" t="str">
        <f>IF(ISNUMBER(SMALL(Order_Form!$D:$D,1+($D324))),(VLOOKUP(SMALL(Order_Form!$D:$D,1+($D324)),Order_Form!$C:$Q,15,FALSE)),"")</f>
        <v/>
      </c>
      <c r="U324" s="2">
        <f t="shared" si="32"/>
        <v>0</v>
      </c>
      <c r="V324" s="2">
        <f t="shared" si="33"/>
        <v>0</v>
      </c>
      <c r="W324" s="2" t="str">
        <f t="shared" si="34"/>
        <v/>
      </c>
      <c r="X324" s="2">
        <f t="shared" si="35"/>
        <v>0</v>
      </c>
    </row>
    <row r="325" spans="2:24" ht="22.9" customHeight="1" x14ac:dyDescent="0.25">
      <c r="B325" s="2">
        <f t="shared" si="31"/>
        <v>0</v>
      </c>
      <c r="C325" s="2" t="str">
        <f t="shared" si="36"/>
        <v/>
      </c>
      <c r="D325" s="2">
        <v>304</v>
      </c>
      <c r="E325" s="2" t="str">
        <f>IF(ISNUMBER(SMALL(Order_Form!$D:$D,1+($D325))),(VLOOKUP(SMALL(Order_Form!$D:$D,1+($D325)),Order_Form!$C:$Q,3,FALSE)),"")</f>
        <v/>
      </c>
      <c r="F325" s="18" t="str">
        <f>IF(ISNUMBER(SMALL(Order_Form!$D:$D,1+($D325))),(VLOOKUP(SMALL(Order_Form!$D:$D,1+($D325)),Order_Form!$C:$Q,4,FALSE)),"")</f>
        <v/>
      </c>
      <c r="G325" s="18" t="str">
        <f>IF(ISNUMBER(SMALL(Order_Form!$D:$D,1+($D325))),(VLOOKUP(SMALL(Order_Form!$D:$D,1+($D325)),Order_Form!$C:$Q,5,FALSE)),"")</f>
        <v/>
      </c>
      <c r="H325" s="18" t="str">
        <f>IF(ISNUMBER(SMALL(Order_Form!$D:$D,1+($D325))),(VLOOKUP(SMALL(Order_Form!$D:$D,1+($D325)),Order_Form!$C:$Q,6,FALSE)),"")</f>
        <v/>
      </c>
      <c r="I325" s="15" t="str">
        <f>IF(ISNUMBER(SMALL(Order_Form!$D:$D,1+($D325))),(VLOOKUP(SMALL(Order_Form!$D:$D,1+($D325)),Order_Form!$C:$Q,7,FALSE)),"")</f>
        <v/>
      </c>
      <c r="J325" s="2"/>
      <c r="K325" s="2"/>
      <c r="L325" s="18" t="str">
        <f>IF(ISNUMBER(SMALL(Order_Form!$D:$D,1+($D325))),(VLOOKUP(SMALL(Order_Form!$D:$D,1+($D325)),Order_Form!$C:$Q,8,FALSE)),"")</f>
        <v/>
      </c>
      <c r="M325" s="18" t="str">
        <f>IF(ISNUMBER(SMALL(Order_Form!$D:$D,1+($D325))),(VLOOKUP(SMALL(Order_Form!$D:$D,1+($D325)),Order_Form!$C:$Q,9,FALSE)),"")</f>
        <v/>
      </c>
      <c r="N325" s="18" t="str">
        <f>IF(ISNUMBER(SMALL(Order_Form!$D:$D,1+($D325))),(VLOOKUP(SMALL(Order_Form!$D:$D,1+($D325)),Order_Form!$C:$Q,10,FALSE)),"")</f>
        <v/>
      </c>
      <c r="O325" s="18" t="str">
        <f>IF(ISNUMBER(SMALL(Order_Form!$D:$D,1+($D325))),(VLOOKUP(SMALL(Order_Form!$D:$D,1+($D325)),Order_Form!$C:$Q,11,FALSE)),"")</f>
        <v/>
      </c>
      <c r="P325" s="18" t="str">
        <f>IF(ISNUMBER(SMALL(Order_Form!$D:$D,1+($D325))),(VLOOKUP(SMALL(Order_Form!$D:$D,1+($D325)),Order_Form!$C:$Q,12,FALSE)),"")</f>
        <v/>
      </c>
      <c r="Q325" s="18" t="str">
        <f>IF(ISNUMBER(SMALL(Order_Form!$D:$D,1+($D325))),(VLOOKUP(SMALL(Order_Form!$D:$D,1+($D325)),Order_Form!$C:$Q,13,FALSE)),"")</f>
        <v/>
      </c>
      <c r="R325" s="18" t="str">
        <f>IF(ISNUMBER(SMALL(Order_Form!$D:$D,1+($D325))),(VLOOKUP(SMALL(Order_Form!$D:$D,1+($D325)),Order_Form!$C:$Q,14,FALSE)),"")</f>
        <v/>
      </c>
      <c r="S325" s="126" t="str">
        <f>IF(ISNUMBER(SMALL(Order_Form!$D:$D,1+($D325))),(VLOOKUP(SMALL(Order_Form!$D:$D,1+($D325)),Order_Form!$C:$Q,15,FALSE)),"")</f>
        <v/>
      </c>
      <c r="U325" s="2">
        <f t="shared" si="32"/>
        <v>0</v>
      </c>
      <c r="V325" s="2">
        <f t="shared" si="33"/>
        <v>0</v>
      </c>
      <c r="W325" s="2" t="str">
        <f t="shared" si="34"/>
        <v/>
      </c>
      <c r="X325" s="2">
        <f t="shared" si="35"/>
        <v>0</v>
      </c>
    </row>
    <row r="326" spans="2:24" ht="22.9" customHeight="1" x14ac:dyDescent="0.25">
      <c r="B326" s="2">
        <f t="shared" si="31"/>
        <v>0</v>
      </c>
      <c r="C326" s="2" t="str">
        <f t="shared" si="36"/>
        <v/>
      </c>
      <c r="D326" s="2">
        <v>305</v>
      </c>
      <c r="E326" s="2" t="str">
        <f>IF(ISNUMBER(SMALL(Order_Form!$D:$D,1+($D326))),(VLOOKUP(SMALL(Order_Form!$D:$D,1+($D326)),Order_Form!$C:$Q,3,FALSE)),"")</f>
        <v/>
      </c>
      <c r="F326" s="18" t="str">
        <f>IF(ISNUMBER(SMALL(Order_Form!$D:$D,1+($D326))),(VLOOKUP(SMALL(Order_Form!$D:$D,1+($D326)),Order_Form!$C:$Q,4,FALSE)),"")</f>
        <v/>
      </c>
      <c r="G326" s="18" t="str">
        <f>IF(ISNUMBER(SMALL(Order_Form!$D:$D,1+($D326))),(VLOOKUP(SMALL(Order_Form!$D:$D,1+($D326)),Order_Form!$C:$Q,5,FALSE)),"")</f>
        <v/>
      </c>
      <c r="H326" s="18" t="str">
        <f>IF(ISNUMBER(SMALL(Order_Form!$D:$D,1+($D326))),(VLOOKUP(SMALL(Order_Form!$D:$D,1+($D326)),Order_Form!$C:$Q,6,FALSE)),"")</f>
        <v/>
      </c>
      <c r="I326" s="15" t="str">
        <f>IF(ISNUMBER(SMALL(Order_Form!$D:$D,1+($D326))),(VLOOKUP(SMALL(Order_Form!$D:$D,1+($D326)),Order_Form!$C:$Q,7,FALSE)),"")</f>
        <v/>
      </c>
      <c r="J326" s="2"/>
      <c r="K326" s="2"/>
      <c r="L326" s="18" t="str">
        <f>IF(ISNUMBER(SMALL(Order_Form!$D:$D,1+($D326))),(VLOOKUP(SMALL(Order_Form!$D:$D,1+($D326)),Order_Form!$C:$Q,8,FALSE)),"")</f>
        <v/>
      </c>
      <c r="M326" s="18" t="str">
        <f>IF(ISNUMBER(SMALL(Order_Form!$D:$D,1+($D326))),(VLOOKUP(SMALL(Order_Form!$D:$D,1+($D326)),Order_Form!$C:$Q,9,FALSE)),"")</f>
        <v/>
      </c>
      <c r="N326" s="18" t="str">
        <f>IF(ISNUMBER(SMALL(Order_Form!$D:$D,1+($D326))),(VLOOKUP(SMALL(Order_Form!$D:$D,1+($D326)),Order_Form!$C:$Q,10,FALSE)),"")</f>
        <v/>
      </c>
      <c r="O326" s="18" t="str">
        <f>IF(ISNUMBER(SMALL(Order_Form!$D:$D,1+($D326))),(VLOOKUP(SMALL(Order_Form!$D:$D,1+($D326)),Order_Form!$C:$Q,11,FALSE)),"")</f>
        <v/>
      </c>
      <c r="P326" s="18" t="str">
        <f>IF(ISNUMBER(SMALL(Order_Form!$D:$D,1+($D326))),(VLOOKUP(SMALL(Order_Form!$D:$D,1+($D326)),Order_Form!$C:$Q,12,FALSE)),"")</f>
        <v/>
      </c>
      <c r="Q326" s="18" t="str">
        <f>IF(ISNUMBER(SMALL(Order_Form!$D:$D,1+($D326))),(VLOOKUP(SMALL(Order_Form!$D:$D,1+($D326)),Order_Form!$C:$Q,13,FALSE)),"")</f>
        <v/>
      </c>
      <c r="R326" s="18" t="str">
        <f>IF(ISNUMBER(SMALL(Order_Form!$D:$D,1+($D326))),(VLOOKUP(SMALL(Order_Form!$D:$D,1+($D326)),Order_Form!$C:$Q,14,FALSE)),"")</f>
        <v/>
      </c>
      <c r="S326" s="126" t="str">
        <f>IF(ISNUMBER(SMALL(Order_Form!$D:$D,1+($D326))),(VLOOKUP(SMALL(Order_Form!$D:$D,1+($D326)),Order_Form!$C:$Q,15,FALSE)),"")</f>
        <v/>
      </c>
      <c r="U326" s="2">
        <f t="shared" si="32"/>
        <v>0</v>
      </c>
      <c r="V326" s="2">
        <f t="shared" si="33"/>
        <v>0</v>
      </c>
      <c r="W326" s="2" t="str">
        <f t="shared" si="34"/>
        <v/>
      </c>
      <c r="X326" s="2">
        <f t="shared" si="35"/>
        <v>0</v>
      </c>
    </row>
    <row r="327" spans="2:24" ht="22.9" customHeight="1" x14ac:dyDescent="0.25">
      <c r="B327" s="2">
        <f t="shared" si="31"/>
        <v>0</v>
      </c>
      <c r="C327" s="2" t="str">
        <f t="shared" si="36"/>
        <v/>
      </c>
      <c r="D327" s="2">
        <v>306</v>
      </c>
      <c r="E327" s="2" t="str">
        <f>IF(ISNUMBER(SMALL(Order_Form!$D:$D,1+($D327))),(VLOOKUP(SMALL(Order_Form!$D:$D,1+($D327)),Order_Form!$C:$Q,3,FALSE)),"")</f>
        <v/>
      </c>
      <c r="F327" s="18" t="str">
        <f>IF(ISNUMBER(SMALL(Order_Form!$D:$D,1+($D327))),(VLOOKUP(SMALL(Order_Form!$D:$D,1+($D327)),Order_Form!$C:$Q,4,FALSE)),"")</f>
        <v/>
      </c>
      <c r="G327" s="18" t="str">
        <f>IF(ISNUMBER(SMALL(Order_Form!$D:$D,1+($D327))),(VLOOKUP(SMALL(Order_Form!$D:$D,1+($D327)),Order_Form!$C:$Q,5,FALSE)),"")</f>
        <v/>
      </c>
      <c r="H327" s="18" t="str">
        <f>IF(ISNUMBER(SMALL(Order_Form!$D:$D,1+($D327))),(VLOOKUP(SMALL(Order_Form!$D:$D,1+($D327)),Order_Form!$C:$Q,6,FALSE)),"")</f>
        <v/>
      </c>
      <c r="I327" s="15" t="str">
        <f>IF(ISNUMBER(SMALL(Order_Form!$D:$D,1+($D327))),(VLOOKUP(SMALL(Order_Form!$D:$D,1+($D327)),Order_Form!$C:$Q,7,FALSE)),"")</f>
        <v/>
      </c>
      <c r="J327" s="2"/>
      <c r="K327" s="2"/>
      <c r="L327" s="18" t="str">
        <f>IF(ISNUMBER(SMALL(Order_Form!$D:$D,1+($D327))),(VLOOKUP(SMALL(Order_Form!$D:$D,1+($D327)),Order_Form!$C:$Q,8,FALSE)),"")</f>
        <v/>
      </c>
      <c r="M327" s="18" t="str">
        <f>IF(ISNUMBER(SMALL(Order_Form!$D:$D,1+($D327))),(VLOOKUP(SMALL(Order_Form!$D:$D,1+($D327)),Order_Form!$C:$Q,9,FALSE)),"")</f>
        <v/>
      </c>
      <c r="N327" s="18" t="str">
        <f>IF(ISNUMBER(SMALL(Order_Form!$D:$D,1+($D327))),(VLOOKUP(SMALL(Order_Form!$D:$D,1+($D327)),Order_Form!$C:$Q,10,FALSE)),"")</f>
        <v/>
      </c>
      <c r="O327" s="18" t="str">
        <f>IF(ISNUMBER(SMALL(Order_Form!$D:$D,1+($D327))),(VLOOKUP(SMALL(Order_Form!$D:$D,1+($D327)),Order_Form!$C:$Q,11,FALSE)),"")</f>
        <v/>
      </c>
      <c r="P327" s="18" t="str">
        <f>IF(ISNUMBER(SMALL(Order_Form!$D:$D,1+($D327))),(VLOOKUP(SMALL(Order_Form!$D:$D,1+($D327)),Order_Form!$C:$Q,12,FALSE)),"")</f>
        <v/>
      </c>
      <c r="Q327" s="18" t="str">
        <f>IF(ISNUMBER(SMALL(Order_Form!$D:$D,1+($D327))),(VLOOKUP(SMALL(Order_Form!$D:$D,1+($D327)),Order_Form!$C:$Q,13,FALSE)),"")</f>
        <v/>
      </c>
      <c r="R327" s="18" t="str">
        <f>IF(ISNUMBER(SMALL(Order_Form!$D:$D,1+($D327))),(VLOOKUP(SMALL(Order_Form!$D:$D,1+($D327)),Order_Form!$C:$Q,14,FALSE)),"")</f>
        <v/>
      </c>
      <c r="S327" s="126" t="str">
        <f>IF(ISNUMBER(SMALL(Order_Form!$D:$D,1+($D327))),(VLOOKUP(SMALL(Order_Form!$D:$D,1+($D327)),Order_Form!$C:$Q,15,FALSE)),"")</f>
        <v/>
      </c>
      <c r="U327" s="2">
        <f t="shared" si="32"/>
        <v>0</v>
      </c>
      <c r="V327" s="2">
        <f t="shared" si="33"/>
        <v>0</v>
      </c>
      <c r="W327" s="2" t="str">
        <f t="shared" si="34"/>
        <v/>
      </c>
      <c r="X327" s="2">
        <f t="shared" si="35"/>
        <v>0</v>
      </c>
    </row>
    <row r="328" spans="2:24" ht="22.9" customHeight="1" x14ac:dyDescent="0.25">
      <c r="B328" s="2">
        <f t="shared" si="31"/>
        <v>0</v>
      </c>
      <c r="C328" s="2" t="str">
        <f t="shared" si="36"/>
        <v/>
      </c>
      <c r="D328" s="2">
        <v>307</v>
      </c>
      <c r="E328" s="2" t="str">
        <f>IF(ISNUMBER(SMALL(Order_Form!$D:$D,1+($D328))),(VLOOKUP(SMALL(Order_Form!$D:$D,1+($D328)),Order_Form!$C:$Q,3,FALSE)),"")</f>
        <v/>
      </c>
      <c r="F328" s="18" t="str">
        <f>IF(ISNUMBER(SMALL(Order_Form!$D:$D,1+($D328))),(VLOOKUP(SMALL(Order_Form!$D:$D,1+($D328)),Order_Form!$C:$Q,4,FALSE)),"")</f>
        <v/>
      </c>
      <c r="G328" s="18" t="str">
        <f>IF(ISNUMBER(SMALL(Order_Form!$D:$D,1+($D328))),(VLOOKUP(SMALL(Order_Form!$D:$D,1+($D328)),Order_Form!$C:$Q,5,FALSE)),"")</f>
        <v/>
      </c>
      <c r="H328" s="18" t="str">
        <f>IF(ISNUMBER(SMALL(Order_Form!$D:$D,1+($D328))),(VLOOKUP(SMALL(Order_Form!$D:$D,1+($D328)),Order_Form!$C:$Q,6,FALSE)),"")</f>
        <v/>
      </c>
      <c r="I328" s="15" t="str">
        <f>IF(ISNUMBER(SMALL(Order_Form!$D:$D,1+($D328))),(VLOOKUP(SMALL(Order_Form!$D:$D,1+($D328)),Order_Form!$C:$Q,7,FALSE)),"")</f>
        <v/>
      </c>
      <c r="J328" s="2"/>
      <c r="K328" s="2"/>
      <c r="L328" s="18" t="str">
        <f>IF(ISNUMBER(SMALL(Order_Form!$D:$D,1+($D328))),(VLOOKUP(SMALL(Order_Form!$D:$D,1+($D328)),Order_Form!$C:$Q,8,FALSE)),"")</f>
        <v/>
      </c>
      <c r="M328" s="18" t="str">
        <f>IF(ISNUMBER(SMALL(Order_Form!$D:$D,1+($D328))),(VLOOKUP(SMALL(Order_Form!$D:$D,1+($D328)),Order_Form!$C:$Q,9,FALSE)),"")</f>
        <v/>
      </c>
      <c r="N328" s="18" t="str">
        <f>IF(ISNUMBER(SMALL(Order_Form!$D:$D,1+($D328))),(VLOOKUP(SMALL(Order_Form!$D:$D,1+($D328)),Order_Form!$C:$Q,10,FALSE)),"")</f>
        <v/>
      </c>
      <c r="O328" s="18" t="str">
        <f>IF(ISNUMBER(SMALL(Order_Form!$D:$D,1+($D328))),(VLOOKUP(SMALL(Order_Form!$D:$D,1+($D328)),Order_Form!$C:$Q,11,FALSE)),"")</f>
        <v/>
      </c>
      <c r="P328" s="18" t="str">
        <f>IF(ISNUMBER(SMALL(Order_Form!$D:$D,1+($D328))),(VLOOKUP(SMALL(Order_Form!$D:$D,1+($D328)),Order_Form!$C:$Q,12,FALSE)),"")</f>
        <v/>
      </c>
      <c r="Q328" s="18" t="str">
        <f>IF(ISNUMBER(SMALL(Order_Form!$D:$D,1+($D328))),(VLOOKUP(SMALL(Order_Form!$D:$D,1+($D328)),Order_Form!$C:$Q,13,FALSE)),"")</f>
        <v/>
      </c>
      <c r="R328" s="18" t="str">
        <f>IF(ISNUMBER(SMALL(Order_Form!$D:$D,1+($D328))),(VLOOKUP(SMALL(Order_Form!$D:$D,1+($D328)),Order_Form!$C:$Q,14,FALSE)),"")</f>
        <v/>
      </c>
      <c r="S328" s="126" t="str">
        <f>IF(ISNUMBER(SMALL(Order_Form!$D:$D,1+($D328))),(VLOOKUP(SMALL(Order_Form!$D:$D,1+($D328)),Order_Form!$C:$Q,15,FALSE)),"")</f>
        <v/>
      </c>
      <c r="U328" s="2">
        <f t="shared" si="32"/>
        <v>0</v>
      </c>
      <c r="V328" s="2">
        <f t="shared" si="33"/>
        <v>0</v>
      </c>
      <c r="W328" s="2" t="str">
        <f t="shared" si="34"/>
        <v/>
      </c>
      <c r="X328" s="2">
        <f t="shared" si="35"/>
        <v>0</v>
      </c>
    </row>
    <row r="329" spans="2:24" ht="22.9" customHeight="1" x14ac:dyDescent="0.25">
      <c r="B329" s="2">
        <f t="shared" si="31"/>
        <v>0</v>
      </c>
      <c r="C329" s="2" t="str">
        <f t="shared" si="36"/>
        <v/>
      </c>
      <c r="D329" s="2">
        <v>308</v>
      </c>
      <c r="E329" s="2" t="str">
        <f>IF(ISNUMBER(SMALL(Order_Form!$D:$D,1+($D329))),(VLOOKUP(SMALL(Order_Form!$D:$D,1+($D329)),Order_Form!$C:$Q,3,FALSE)),"")</f>
        <v/>
      </c>
      <c r="F329" s="18" t="str">
        <f>IF(ISNUMBER(SMALL(Order_Form!$D:$D,1+($D329))),(VLOOKUP(SMALL(Order_Form!$D:$D,1+($D329)),Order_Form!$C:$Q,4,FALSE)),"")</f>
        <v/>
      </c>
      <c r="G329" s="18" t="str">
        <f>IF(ISNUMBER(SMALL(Order_Form!$D:$D,1+($D329))),(VLOOKUP(SMALL(Order_Form!$D:$D,1+($D329)),Order_Form!$C:$Q,5,FALSE)),"")</f>
        <v/>
      </c>
      <c r="H329" s="18" t="str">
        <f>IF(ISNUMBER(SMALL(Order_Form!$D:$D,1+($D329))),(VLOOKUP(SMALL(Order_Form!$D:$D,1+($D329)),Order_Form!$C:$Q,6,FALSE)),"")</f>
        <v/>
      </c>
      <c r="I329" s="15" t="str">
        <f>IF(ISNUMBER(SMALL(Order_Form!$D:$D,1+($D329))),(VLOOKUP(SMALL(Order_Form!$D:$D,1+($D329)),Order_Form!$C:$Q,7,FALSE)),"")</f>
        <v/>
      </c>
      <c r="J329" s="2"/>
      <c r="K329" s="2"/>
      <c r="L329" s="18" t="str">
        <f>IF(ISNUMBER(SMALL(Order_Form!$D:$D,1+($D329))),(VLOOKUP(SMALL(Order_Form!$D:$D,1+($D329)),Order_Form!$C:$Q,8,FALSE)),"")</f>
        <v/>
      </c>
      <c r="M329" s="18" t="str">
        <f>IF(ISNUMBER(SMALL(Order_Form!$D:$D,1+($D329))),(VLOOKUP(SMALL(Order_Form!$D:$D,1+($D329)),Order_Form!$C:$Q,9,FALSE)),"")</f>
        <v/>
      </c>
      <c r="N329" s="18" t="str">
        <f>IF(ISNUMBER(SMALL(Order_Form!$D:$D,1+($D329))),(VLOOKUP(SMALL(Order_Form!$D:$D,1+($D329)),Order_Form!$C:$Q,10,FALSE)),"")</f>
        <v/>
      </c>
      <c r="O329" s="18" t="str">
        <f>IF(ISNUMBER(SMALL(Order_Form!$D:$D,1+($D329))),(VLOOKUP(SMALL(Order_Form!$D:$D,1+($D329)),Order_Form!$C:$Q,11,FALSE)),"")</f>
        <v/>
      </c>
      <c r="P329" s="18" t="str">
        <f>IF(ISNUMBER(SMALL(Order_Form!$D:$D,1+($D329))),(VLOOKUP(SMALL(Order_Form!$D:$D,1+($D329)),Order_Form!$C:$Q,12,FALSE)),"")</f>
        <v/>
      </c>
      <c r="Q329" s="18" t="str">
        <f>IF(ISNUMBER(SMALL(Order_Form!$D:$D,1+($D329))),(VLOOKUP(SMALL(Order_Form!$D:$D,1+($D329)),Order_Form!$C:$Q,13,FALSE)),"")</f>
        <v/>
      </c>
      <c r="R329" s="18" t="str">
        <f>IF(ISNUMBER(SMALL(Order_Form!$D:$D,1+($D329))),(VLOOKUP(SMALL(Order_Form!$D:$D,1+($D329)),Order_Form!$C:$Q,14,FALSE)),"")</f>
        <v/>
      </c>
      <c r="S329" s="126" t="str">
        <f>IF(ISNUMBER(SMALL(Order_Form!$D:$D,1+($D329))),(VLOOKUP(SMALL(Order_Form!$D:$D,1+($D329)),Order_Form!$C:$Q,15,FALSE)),"")</f>
        <v/>
      </c>
      <c r="U329" s="2">
        <f t="shared" si="32"/>
        <v>0</v>
      </c>
      <c r="V329" s="2">
        <f t="shared" si="33"/>
        <v>0</v>
      </c>
      <c r="W329" s="2" t="str">
        <f t="shared" si="34"/>
        <v/>
      </c>
      <c r="X329" s="2">
        <f t="shared" si="35"/>
        <v>0</v>
      </c>
    </row>
    <row r="330" spans="2:24" ht="22.9" customHeight="1" x14ac:dyDescent="0.25">
      <c r="B330" s="2">
        <f t="shared" si="31"/>
        <v>0</v>
      </c>
      <c r="C330" s="2" t="str">
        <f t="shared" si="36"/>
        <v/>
      </c>
      <c r="D330" s="2">
        <v>309</v>
      </c>
      <c r="E330" s="2" t="str">
        <f>IF(ISNUMBER(SMALL(Order_Form!$D:$D,1+($D330))),(VLOOKUP(SMALL(Order_Form!$D:$D,1+($D330)),Order_Form!$C:$Q,3,FALSE)),"")</f>
        <v/>
      </c>
      <c r="F330" s="18" t="str">
        <f>IF(ISNUMBER(SMALL(Order_Form!$D:$D,1+($D330))),(VLOOKUP(SMALL(Order_Form!$D:$D,1+($D330)),Order_Form!$C:$Q,4,FALSE)),"")</f>
        <v/>
      </c>
      <c r="G330" s="18" t="str">
        <f>IF(ISNUMBER(SMALL(Order_Form!$D:$D,1+($D330))),(VLOOKUP(SMALL(Order_Form!$D:$D,1+($D330)),Order_Form!$C:$Q,5,FALSE)),"")</f>
        <v/>
      </c>
      <c r="H330" s="18" t="str">
        <f>IF(ISNUMBER(SMALL(Order_Form!$D:$D,1+($D330))),(VLOOKUP(SMALL(Order_Form!$D:$D,1+($D330)),Order_Form!$C:$Q,6,FALSE)),"")</f>
        <v/>
      </c>
      <c r="I330" s="15" t="str">
        <f>IF(ISNUMBER(SMALL(Order_Form!$D:$D,1+($D330))),(VLOOKUP(SMALL(Order_Form!$D:$D,1+($D330)),Order_Form!$C:$Q,7,FALSE)),"")</f>
        <v/>
      </c>
      <c r="J330" s="2"/>
      <c r="K330" s="2"/>
      <c r="L330" s="18" t="str">
        <f>IF(ISNUMBER(SMALL(Order_Form!$D:$D,1+($D330))),(VLOOKUP(SMALL(Order_Form!$D:$D,1+($D330)),Order_Form!$C:$Q,8,FALSE)),"")</f>
        <v/>
      </c>
      <c r="M330" s="18" t="str">
        <f>IF(ISNUMBER(SMALL(Order_Form!$D:$D,1+($D330))),(VLOOKUP(SMALL(Order_Form!$D:$D,1+($D330)),Order_Form!$C:$Q,9,FALSE)),"")</f>
        <v/>
      </c>
      <c r="N330" s="18" t="str">
        <f>IF(ISNUMBER(SMALL(Order_Form!$D:$D,1+($D330))),(VLOOKUP(SMALL(Order_Form!$D:$D,1+($D330)),Order_Form!$C:$Q,10,FALSE)),"")</f>
        <v/>
      </c>
      <c r="O330" s="18" t="str">
        <f>IF(ISNUMBER(SMALL(Order_Form!$D:$D,1+($D330))),(VLOOKUP(SMALL(Order_Form!$D:$D,1+($D330)),Order_Form!$C:$Q,11,FALSE)),"")</f>
        <v/>
      </c>
      <c r="P330" s="18" t="str">
        <f>IF(ISNUMBER(SMALL(Order_Form!$D:$D,1+($D330))),(VLOOKUP(SMALL(Order_Form!$D:$D,1+($D330)),Order_Form!$C:$Q,12,FALSE)),"")</f>
        <v/>
      </c>
      <c r="Q330" s="18" t="str">
        <f>IF(ISNUMBER(SMALL(Order_Form!$D:$D,1+($D330))),(VLOOKUP(SMALL(Order_Form!$D:$D,1+($D330)),Order_Form!$C:$Q,13,FALSE)),"")</f>
        <v/>
      </c>
      <c r="R330" s="18" t="str">
        <f>IF(ISNUMBER(SMALL(Order_Form!$D:$D,1+($D330))),(VLOOKUP(SMALL(Order_Form!$D:$D,1+($D330)),Order_Form!$C:$Q,14,FALSE)),"")</f>
        <v/>
      </c>
      <c r="S330" s="126" t="str">
        <f>IF(ISNUMBER(SMALL(Order_Form!$D:$D,1+($D330))),(VLOOKUP(SMALL(Order_Form!$D:$D,1+($D330)),Order_Form!$C:$Q,15,FALSE)),"")</f>
        <v/>
      </c>
      <c r="U330" s="2">
        <f t="shared" si="32"/>
        <v>0</v>
      </c>
      <c r="V330" s="2">
        <f t="shared" si="33"/>
        <v>0</v>
      </c>
      <c r="W330" s="2" t="str">
        <f t="shared" si="34"/>
        <v/>
      </c>
      <c r="X330" s="2">
        <f t="shared" si="35"/>
        <v>0</v>
      </c>
    </row>
    <row r="331" spans="2:24" ht="22.9" customHeight="1" x14ac:dyDescent="0.25">
      <c r="B331" s="2">
        <f t="shared" si="31"/>
        <v>0</v>
      </c>
      <c r="C331" s="2" t="str">
        <f t="shared" si="36"/>
        <v/>
      </c>
      <c r="D331" s="2">
        <v>310</v>
      </c>
      <c r="E331" s="2" t="str">
        <f>IF(ISNUMBER(SMALL(Order_Form!$D:$D,1+($D331))),(VLOOKUP(SMALL(Order_Form!$D:$D,1+($D331)),Order_Form!$C:$Q,3,FALSE)),"")</f>
        <v/>
      </c>
      <c r="F331" s="18" t="str">
        <f>IF(ISNUMBER(SMALL(Order_Form!$D:$D,1+($D331))),(VLOOKUP(SMALL(Order_Form!$D:$D,1+($D331)),Order_Form!$C:$Q,4,FALSE)),"")</f>
        <v/>
      </c>
      <c r="G331" s="18" t="str">
        <f>IF(ISNUMBER(SMALL(Order_Form!$D:$D,1+($D331))),(VLOOKUP(SMALL(Order_Form!$D:$D,1+($D331)),Order_Form!$C:$Q,5,FALSE)),"")</f>
        <v/>
      </c>
      <c r="H331" s="18" t="str">
        <f>IF(ISNUMBER(SMALL(Order_Form!$D:$D,1+($D331))),(VLOOKUP(SMALL(Order_Form!$D:$D,1+($D331)),Order_Form!$C:$Q,6,FALSE)),"")</f>
        <v/>
      </c>
      <c r="I331" s="15" t="str">
        <f>IF(ISNUMBER(SMALL(Order_Form!$D:$D,1+($D331))),(VLOOKUP(SMALL(Order_Form!$D:$D,1+($D331)),Order_Form!$C:$Q,7,FALSE)),"")</f>
        <v/>
      </c>
      <c r="J331" s="2"/>
      <c r="K331" s="2"/>
      <c r="L331" s="18" t="str">
        <f>IF(ISNUMBER(SMALL(Order_Form!$D:$D,1+($D331))),(VLOOKUP(SMALL(Order_Form!$D:$D,1+($D331)),Order_Form!$C:$Q,8,FALSE)),"")</f>
        <v/>
      </c>
      <c r="M331" s="18" t="str">
        <f>IF(ISNUMBER(SMALL(Order_Form!$D:$D,1+($D331))),(VLOOKUP(SMALL(Order_Form!$D:$D,1+($D331)),Order_Form!$C:$Q,9,FALSE)),"")</f>
        <v/>
      </c>
      <c r="N331" s="18" t="str">
        <f>IF(ISNUMBER(SMALL(Order_Form!$D:$D,1+($D331))),(VLOOKUP(SMALL(Order_Form!$D:$D,1+($D331)),Order_Form!$C:$Q,10,FALSE)),"")</f>
        <v/>
      </c>
      <c r="O331" s="18" t="str">
        <f>IF(ISNUMBER(SMALL(Order_Form!$D:$D,1+($D331))),(VLOOKUP(SMALL(Order_Form!$D:$D,1+($D331)),Order_Form!$C:$Q,11,FALSE)),"")</f>
        <v/>
      </c>
      <c r="P331" s="18" t="str">
        <f>IF(ISNUMBER(SMALL(Order_Form!$D:$D,1+($D331))),(VLOOKUP(SMALL(Order_Form!$D:$D,1+($D331)),Order_Form!$C:$Q,12,FALSE)),"")</f>
        <v/>
      </c>
      <c r="Q331" s="18" t="str">
        <f>IF(ISNUMBER(SMALL(Order_Form!$D:$D,1+($D331))),(VLOOKUP(SMALL(Order_Form!$D:$D,1+($D331)),Order_Form!$C:$Q,13,FALSE)),"")</f>
        <v/>
      </c>
      <c r="R331" s="18" t="str">
        <f>IF(ISNUMBER(SMALL(Order_Form!$D:$D,1+($D331))),(VLOOKUP(SMALL(Order_Form!$D:$D,1+($D331)),Order_Form!$C:$Q,14,FALSE)),"")</f>
        <v/>
      </c>
      <c r="S331" s="126" t="str">
        <f>IF(ISNUMBER(SMALL(Order_Form!$D:$D,1+($D331))),(VLOOKUP(SMALL(Order_Form!$D:$D,1+($D331)),Order_Form!$C:$Q,15,FALSE)),"")</f>
        <v/>
      </c>
      <c r="U331" s="2">
        <f t="shared" si="32"/>
        <v>0</v>
      </c>
      <c r="V331" s="2">
        <f t="shared" si="33"/>
        <v>0</v>
      </c>
      <c r="W331" s="2" t="str">
        <f t="shared" si="34"/>
        <v/>
      </c>
      <c r="X331" s="2">
        <f t="shared" si="35"/>
        <v>0</v>
      </c>
    </row>
    <row r="332" spans="2:24" ht="22.9" customHeight="1" x14ac:dyDescent="0.25">
      <c r="B332" s="2">
        <f t="shared" si="31"/>
        <v>0</v>
      </c>
      <c r="C332" s="2" t="str">
        <f t="shared" si="36"/>
        <v/>
      </c>
      <c r="D332" s="2">
        <v>311</v>
      </c>
      <c r="E332" s="2" t="str">
        <f>IF(ISNUMBER(SMALL(Order_Form!$D:$D,1+($D332))),(VLOOKUP(SMALL(Order_Form!$D:$D,1+($D332)),Order_Form!$C:$Q,3,FALSE)),"")</f>
        <v/>
      </c>
      <c r="F332" s="18" t="str">
        <f>IF(ISNUMBER(SMALL(Order_Form!$D:$D,1+($D332))),(VLOOKUP(SMALL(Order_Form!$D:$D,1+($D332)),Order_Form!$C:$Q,4,FALSE)),"")</f>
        <v/>
      </c>
      <c r="G332" s="18" t="str">
        <f>IF(ISNUMBER(SMALL(Order_Form!$D:$D,1+($D332))),(VLOOKUP(SMALL(Order_Form!$D:$D,1+($D332)),Order_Form!$C:$Q,5,FALSE)),"")</f>
        <v/>
      </c>
      <c r="H332" s="18" t="str">
        <f>IF(ISNUMBER(SMALL(Order_Form!$D:$D,1+($D332))),(VLOOKUP(SMALL(Order_Form!$D:$D,1+($D332)),Order_Form!$C:$Q,6,FALSE)),"")</f>
        <v/>
      </c>
      <c r="I332" s="15" t="str">
        <f>IF(ISNUMBER(SMALL(Order_Form!$D:$D,1+($D332))),(VLOOKUP(SMALL(Order_Form!$D:$D,1+($D332)),Order_Form!$C:$Q,7,FALSE)),"")</f>
        <v/>
      </c>
      <c r="J332" s="2"/>
      <c r="K332" s="2"/>
      <c r="L332" s="18" t="str">
        <f>IF(ISNUMBER(SMALL(Order_Form!$D:$D,1+($D332))),(VLOOKUP(SMALL(Order_Form!$D:$D,1+($D332)),Order_Form!$C:$Q,8,FALSE)),"")</f>
        <v/>
      </c>
      <c r="M332" s="18" t="str">
        <f>IF(ISNUMBER(SMALL(Order_Form!$D:$D,1+($D332))),(VLOOKUP(SMALL(Order_Form!$D:$D,1+($D332)),Order_Form!$C:$Q,9,FALSE)),"")</f>
        <v/>
      </c>
      <c r="N332" s="18" t="str">
        <f>IF(ISNUMBER(SMALL(Order_Form!$D:$D,1+($D332))),(VLOOKUP(SMALL(Order_Form!$D:$D,1+($D332)),Order_Form!$C:$Q,10,FALSE)),"")</f>
        <v/>
      </c>
      <c r="O332" s="18" t="str">
        <f>IF(ISNUMBER(SMALL(Order_Form!$D:$D,1+($D332))),(VLOOKUP(SMALL(Order_Form!$D:$D,1+($D332)),Order_Form!$C:$Q,11,FALSE)),"")</f>
        <v/>
      </c>
      <c r="P332" s="18" t="str">
        <f>IF(ISNUMBER(SMALL(Order_Form!$D:$D,1+($D332))),(VLOOKUP(SMALL(Order_Form!$D:$D,1+($D332)),Order_Form!$C:$Q,12,FALSE)),"")</f>
        <v/>
      </c>
      <c r="Q332" s="18" t="str">
        <f>IF(ISNUMBER(SMALL(Order_Form!$D:$D,1+($D332))),(VLOOKUP(SMALL(Order_Form!$D:$D,1+($D332)),Order_Form!$C:$Q,13,FALSE)),"")</f>
        <v/>
      </c>
      <c r="R332" s="18" t="str">
        <f>IF(ISNUMBER(SMALL(Order_Form!$D:$D,1+($D332))),(VLOOKUP(SMALL(Order_Form!$D:$D,1+($D332)),Order_Form!$C:$Q,14,FALSE)),"")</f>
        <v/>
      </c>
      <c r="S332" s="126" t="str">
        <f>IF(ISNUMBER(SMALL(Order_Form!$D:$D,1+($D332))),(VLOOKUP(SMALL(Order_Form!$D:$D,1+($D332)),Order_Form!$C:$Q,15,FALSE)),"")</f>
        <v/>
      </c>
      <c r="U332" s="2">
        <f t="shared" si="32"/>
        <v>0</v>
      </c>
      <c r="V332" s="2">
        <f t="shared" si="33"/>
        <v>0</v>
      </c>
      <c r="W332" s="2" t="str">
        <f t="shared" si="34"/>
        <v/>
      </c>
      <c r="X332" s="2">
        <f t="shared" si="35"/>
        <v>0</v>
      </c>
    </row>
    <row r="333" spans="2:24" ht="22.9" customHeight="1" x14ac:dyDescent="0.25">
      <c r="B333" s="2">
        <f t="shared" si="31"/>
        <v>0</v>
      </c>
      <c r="C333" s="2" t="str">
        <f t="shared" si="36"/>
        <v/>
      </c>
      <c r="D333" s="2">
        <v>312</v>
      </c>
      <c r="E333" s="2" t="str">
        <f>IF(ISNUMBER(SMALL(Order_Form!$D:$D,1+($D333))),(VLOOKUP(SMALL(Order_Form!$D:$D,1+($D333)),Order_Form!$C:$Q,3,FALSE)),"")</f>
        <v/>
      </c>
      <c r="F333" s="18" t="str">
        <f>IF(ISNUMBER(SMALL(Order_Form!$D:$D,1+($D333))),(VLOOKUP(SMALL(Order_Form!$D:$D,1+($D333)),Order_Form!$C:$Q,4,FALSE)),"")</f>
        <v/>
      </c>
      <c r="G333" s="18" t="str">
        <f>IF(ISNUMBER(SMALL(Order_Form!$D:$D,1+($D333))),(VLOOKUP(SMALL(Order_Form!$D:$D,1+($D333)),Order_Form!$C:$Q,5,FALSE)),"")</f>
        <v/>
      </c>
      <c r="H333" s="18" t="str">
        <f>IF(ISNUMBER(SMALL(Order_Form!$D:$D,1+($D333))),(VLOOKUP(SMALL(Order_Form!$D:$D,1+($D333)),Order_Form!$C:$Q,6,FALSE)),"")</f>
        <v/>
      </c>
      <c r="I333" s="15" t="str">
        <f>IF(ISNUMBER(SMALL(Order_Form!$D:$D,1+($D333))),(VLOOKUP(SMALL(Order_Form!$D:$D,1+($D333)),Order_Form!$C:$Q,7,FALSE)),"")</f>
        <v/>
      </c>
      <c r="J333" s="2"/>
      <c r="K333" s="2"/>
      <c r="L333" s="18" t="str">
        <f>IF(ISNUMBER(SMALL(Order_Form!$D:$D,1+($D333))),(VLOOKUP(SMALL(Order_Form!$D:$D,1+($D333)),Order_Form!$C:$Q,8,FALSE)),"")</f>
        <v/>
      </c>
      <c r="M333" s="18" t="str">
        <f>IF(ISNUMBER(SMALL(Order_Form!$D:$D,1+($D333))),(VLOOKUP(SMALL(Order_Form!$D:$D,1+($D333)),Order_Form!$C:$Q,9,FALSE)),"")</f>
        <v/>
      </c>
      <c r="N333" s="18" t="str">
        <f>IF(ISNUMBER(SMALL(Order_Form!$D:$D,1+($D333))),(VLOOKUP(SMALL(Order_Form!$D:$D,1+($D333)),Order_Form!$C:$Q,10,FALSE)),"")</f>
        <v/>
      </c>
      <c r="O333" s="18" t="str">
        <f>IF(ISNUMBER(SMALL(Order_Form!$D:$D,1+($D333))),(VLOOKUP(SMALL(Order_Form!$D:$D,1+($D333)),Order_Form!$C:$Q,11,FALSE)),"")</f>
        <v/>
      </c>
      <c r="P333" s="18" t="str">
        <f>IF(ISNUMBER(SMALL(Order_Form!$D:$D,1+($D333))),(VLOOKUP(SMALL(Order_Form!$D:$D,1+($D333)),Order_Form!$C:$Q,12,FALSE)),"")</f>
        <v/>
      </c>
      <c r="Q333" s="18" t="str">
        <f>IF(ISNUMBER(SMALL(Order_Form!$D:$D,1+($D333))),(VLOOKUP(SMALL(Order_Form!$D:$D,1+($D333)),Order_Form!$C:$Q,13,FALSE)),"")</f>
        <v/>
      </c>
      <c r="R333" s="18" t="str">
        <f>IF(ISNUMBER(SMALL(Order_Form!$D:$D,1+($D333))),(VLOOKUP(SMALL(Order_Form!$D:$D,1+($D333)),Order_Form!$C:$Q,14,FALSE)),"")</f>
        <v/>
      </c>
      <c r="S333" s="126" t="str">
        <f>IF(ISNUMBER(SMALL(Order_Form!$D:$D,1+($D333))),(VLOOKUP(SMALL(Order_Form!$D:$D,1+($D333)),Order_Form!$C:$Q,15,FALSE)),"")</f>
        <v/>
      </c>
      <c r="U333" s="2">
        <f t="shared" si="32"/>
        <v>0</v>
      </c>
      <c r="V333" s="2">
        <f t="shared" si="33"/>
        <v>0</v>
      </c>
      <c r="W333" s="2" t="str">
        <f t="shared" si="34"/>
        <v/>
      </c>
      <c r="X333" s="2">
        <f t="shared" si="35"/>
        <v>0</v>
      </c>
    </row>
    <row r="334" spans="2:24" ht="22.9" customHeight="1" x14ac:dyDescent="0.25">
      <c r="B334" s="2">
        <f t="shared" si="31"/>
        <v>0</v>
      </c>
      <c r="C334" s="2" t="str">
        <f t="shared" si="36"/>
        <v/>
      </c>
      <c r="D334" s="2">
        <v>313</v>
      </c>
      <c r="E334" s="2" t="str">
        <f>IF(ISNUMBER(SMALL(Order_Form!$D:$D,1+($D334))),(VLOOKUP(SMALL(Order_Form!$D:$D,1+($D334)),Order_Form!$C:$Q,3,FALSE)),"")</f>
        <v/>
      </c>
      <c r="F334" s="18" t="str">
        <f>IF(ISNUMBER(SMALL(Order_Form!$D:$D,1+($D334))),(VLOOKUP(SMALL(Order_Form!$D:$D,1+($D334)),Order_Form!$C:$Q,4,FALSE)),"")</f>
        <v/>
      </c>
      <c r="G334" s="18" t="str">
        <f>IF(ISNUMBER(SMALL(Order_Form!$D:$D,1+($D334))),(VLOOKUP(SMALL(Order_Form!$D:$D,1+($D334)),Order_Form!$C:$Q,5,FALSE)),"")</f>
        <v/>
      </c>
      <c r="H334" s="18" t="str">
        <f>IF(ISNUMBER(SMALL(Order_Form!$D:$D,1+($D334))),(VLOOKUP(SMALL(Order_Form!$D:$D,1+($D334)),Order_Form!$C:$Q,6,FALSE)),"")</f>
        <v/>
      </c>
      <c r="I334" s="15" t="str">
        <f>IF(ISNUMBER(SMALL(Order_Form!$D:$D,1+($D334))),(VLOOKUP(SMALL(Order_Form!$D:$D,1+($D334)),Order_Form!$C:$Q,7,FALSE)),"")</f>
        <v/>
      </c>
      <c r="J334" s="2"/>
      <c r="K334" s="2"/>
      <c r="L334" s="18" t="str">
        <f>IF(ISNUMBER(SMALL(Order_Form!$D:$D,1+($D334))),(VLOOKUP(SMALL(Order_Form!$D:$D,1+($D334)),Order_Form!$C:$Q,8,FALSE)),"")</f>
        <v/>
      </c>
      <c r="M334" s="18" t="str">
        <f>IF(ISNUMBER(SMALL(Order_Form!$D:$D,1+($D334))),(VLOOKUP(SMALL(Order_Form!$D:$D,1+($D334)),Order_Form!$C:$Q,9,FALSE)),"")</f>
        <v/>
      </c>
      <c r="N334" s="18" t="str">
        <f>IF(ISNUMBER(SMALL(Order_Form!$D:$D,1+($D334))),(VLOOKUP(SMALL(Order_Form!$D:$D,1+($D334)),Order_Form!$C:$Q,10,FALSE)),"")</f>
        <v/>
      </c>
      <c r="O334" s="18" t="str">
        <f>IF(ISNUMBER(SMALL(Order_Form!$D:$D,1+($D334))),(VLOOKUP(SMALL(Order_Form!$D:$D,1+($D334)),Order_Form!$C:$Q,11,FALSE)),"")</f>
        <v/>
      </c>
      <c r="P334" s="18" t="str">
        <f>IF(ISNUMBER(SMALL(Order_Form!$D:$D,1+($D334))),(VLOOKUP(SMALL(Order_Form!$D:$D,1+($D334)),Order_Form!$C:$Q,12,FALSE)),"")</f>
        <v/>
      </c>
      <c r="Q334" s="18" t="str">
        <f>IF(ISNUMBER(SMALL(Order_Form!$D:$D,1+($D334))),(VLOOKUP(SMALL(Order_Form!$D:$D,1+($D334)),Order_Form!$C:$Q,13,FALSE)),"")</f>
        <v/>
      </c>
      <c r="R334" s="18" t="str">
        <f>IF(ISNUMBER(SMALL(Order_Form!$D:$D,1+($D334))),(VLOOKUP(SMALL(Order_Form!$D:$D,1+($D334)),Order_Form!$C:$Q,14,FALSE)),"")</f>
        <v/>
      </c>
      <c r="S334" s="126" t="str">
        <f>IF(ISNUMBER(SMALL(Order_Form!$D:$D,1+($D334))),(VLOOKUP(SMALL(Order_Form!$D:$D,1+($D334)),Order_Form!$C:$Q,15,FALSE)),"")</f>
        <v/>
      </c>
      <c r="U334" s="2">
        <f t="shared" si="32"/>
        <v>0</v>
      </c>
      <c r="V334" s="2">
        <f t="shared" si="33"/>
        <v>0</v>
      </c>
      <c r="W334" s="2" t="str">
        <f t="shared" si="34"/>
        <v/>
      </c>
      <c r="X334" s="2">
        <f t="shared" si="35"/>
        <v>0</v>
      </c>
    </row>
    <row r="335" spans="2:24" ht="22.9" customHeight="1" x14ac:dyDescent="0.25">
      <c r="B335" s="2">
        <f t="shared" si="31"/>
        <v>0</v>
      </c>
      <c r="C335" s="2" t="str">
        <f t="shared" si="36"/>
        <v/>
      </c>
      <c r="D335" s="2">
        <v>314</v>
      </c>
      <c r="E335" s="2" t="str">
        <f>IF(ISNUMBER(SMALL(Order_Form!$D:$D,1+($D335))),(VLOOKUP(SMALL(Order_Form!$D:$D,1+($D335)),Order_Form!$C:$Q,3,FALSE)),"")</f>
        <v/>
      </c>
      <c r="F335" s="18" t="str">
        <f>IF(ISNUMBER(SMALL(Order_Form!$D:$D,1+($D335))),(VLOOKUP(SMALL(Order_Form!$D:$D,1+($D335)),Order_Form!$C:$Q,4,FALSE)),"")</f>
        <v/>
      </c>
      <c r="G335" s="18" t="str">
        <f>IF(ISNUMBER(SMALL(Order_Form!$D:$D,1+($D335))),(VLOOKUP(SMALL(Order_Form!$D:$D,1+($D335)),Order_Form!$C:$Q,5,FALSE)),"")</f>
        <v/>
      </c>
      <c r="H335" s="18" t="str">
        <f>IF(ISNUMBER(SMALL(Order_Form!$D:$D,1+($D335))),(VLOOKUP(SMALL(Order_Form!$D:$D,1+($D335)),Order_Form!$C:$Q,6,FALSE)),"")</f>
        <v/>
      </c>
      <c r="I335" s="15" t="str">
        <f>IF(ISNUMBER(SMALL(Order_Form!$D:$D,1+($D335))),(VLOOKUP(SMALL(Order_Form!$D:$D,1+($D335)),Order_Form!$C:$Q,7,FALSE)),"")</f>
        <v/>
      </c>
      <c r="J335" s="2"/>
      <c r="K335" s="2"/>
      <c r="L335" s="18" t="str">
        <f>IF(ISNUMBER(SMALL(Order_Form!$D:$D,1+($D335))),(VLOOKUP(SMALL(Order_Form!$D:$D,1+($D335)),Order_Form!$C:$Q,8,FALSE)),"")</f>
        <v/>
      </c>
      <c r="M335" s="18" t="str">
        <f>IF(ISNUMBER(SMALL(Order_Form!$D:$D,1+($D335))),(VLOOKUP(SMALL(Order_Form!$D:$D,1+($D335)),Order_Form!$C:$Q,9,FALSE)),"")</f>
        <v/>
      </c>
      <c r="N335" s="18" t="str">
        <f>IF(ISNUMBER(SMALL(Order_Form!$D:$D,1+($D335))),(VLOOKUP(SMALL(Order_Form!$D:$D,1+($D335)),Order_Form!$C:$Q,10,FALSE)),"")</f>
        <v/>
      </c>
      <c r="O335" s="18" t="str">
        <f>IF(ISNUMBER(SMALL(Order_Form!$D:$D,1+($D335))),(VLOOKUP(SMALL(Order_Form!$D:$D,1+($D335)),Order_Form!$C:$Q,11,FALSE)),"")</f>
        <v/>
      </c>
      <c r="P335" s="18" t="str">
        <f>IF(ISNUMBER(SMALL(Order_Form!$D:$D,1+($D335))),(VLOOKUP(SMALL(Order_Form!$D:$D,1+($D335)),Order_Form!$C:$Q,12,FALSE)),"")</f>
        <v/>
      </c>
      <c r="Q335" s="18" t="str">
        <f>IF(ISNUMBER(SMALL(Order_Form!$D:$D,1+($D335))),(VLOOKUP(SMALL(Order_Form!$D:$D,1+($D335)),Order_Form!$C:$Q,13,FALSE)),"")</f>
        <v/>
      </c>
      <c r="R335" s="18" t="str">
        <f>IF(ISNUMBER(SMALL(Order_Form!$D:$D,1+($D335))),(VLOOKUP(SMALL(Order_Form!$D:$D,1+($D335)),Order_Form!$C:$Q,14,FALSE)),"")</f>
        <v/>
      </c>
      <c r="S335" s="126" t="str">
        <f>IF(ISNUMBER(SMALL(Order_Form!$D:$D,1+($D335))),(VLOOKUP(SMALL(Order_Form!$D:$D,1+($D335)),Order_Form!$C:$Q,15,FALSE)),"")</f>
        <v/>
      </c>
      <c r="U335" s="2">
        <f t="shared" si="32"/>
        <v>0</v>
      </c>
      <c r="V335" s="2">
        <f t="shared" si="33"/>
        <v>0</v>
      </c>
      <c r="W335" s="2" t="str">
        <f t="shared" si="34"/>
        <v/>
      </c>
      <c r="X335" s="2">
        <f t="shared" si="35"/>
        <v>0</v>
      </c>
    </row>
    <row r="336" spans="2:24" ht="22.9" customHeight="1" x14ac:dyDescent="0.25">
      <c r="B336" s="2">
        <f t="shared" si="31"/>
        <v>0</v>
      </c>
      <c r="C336" s="2" t="str">
        <f t="shared" si="36"/>
        <v/>
      </c>
      <c r="D336" s="2">
        <v>315</v>
      </c>
      <c r="E336" s="2" t="str">
        <f>IF(ISNUMBER(SMALL(Order_Form!$D:$D,1+($D336))),(VLOOKUP(SMALL(Order_Form!$D:$D,1+($D336)),Order_Form!$C:$Q,3,FALSE)),"")</f>
        <v/>
      </c>
      <c r="F336" s="18" t="str">
        <f>IF(ISNUMBER(SMALL(Order_Form!$D:$D,1+($D336))),(VLOOKUP(SMALL(Order_Form!$D:$D,1+($D336)),Order_Form!$C:$Q,4,FALSE)),"")</f>
        <v/>
      </c>
      <c r="G336" s="18" t="str">
        <f>IF(ISNUMBER(SMALL(Order_Form!$D:$D,1+($D336))),(VLOOKUP(SMALL(Order_Form!$D:$D,1+($D336)),Order_Form!$C:$Q,5,FALSE)),"")</f>
        <v/>
      </c>
      <c r="H336" s="18" t="str">
        <f>IF(ISNUMBER(SMALL(Order_Form!$D:$D,1+($D336))),(VLOOKUP(SMALL(Order_Form!$D:$D,1+($D336)),Order_Form!$C:$Q,6,FALSE)),"")</f>
        <v/>
      </c>
      <c r="I336" s="15" t="str">
        <f>IF(ISNUMBER(SMALL(Order_Form!$D:$D,1+($D336))),(VLOOKUP(SMALL(Order_Form!$D:$D,1+($D336)),Order_Form!$C:$Q,7,FALSE)),"")</f>
        <v/>
      </c>
      <c r="J336" s="2"/>
      <c r="K336" s="2"/>
      <c r="L336" s="18" t="str">
        <f>IF(ISNUMBER(SMALL(Order_Form!$D:$D,1+($D336))),(VLOOKUP(SMALL(Order_Form!$D:$D,1+($D336)),Order_Form!$C:$Q,8,FALSE)),"")</f>
        <v/>
      </c>
      <c r="M336" s="18" t="str">
        <f>IF(ISNUMBER(SMALL(Order_Form!$D:$D,1+($D336))),(VLOOKUP(SMALL(Order_Form!$D:$D,1+($D336)),Order_Form!$C:$Q,9,FALSE)),"")</f>
        <v/>
      </c>
      <c r="N336" s="18" t="str">
        <f>IF(ISNUMBER(SMALL(Order_Form!$D:$D,1+($D336))),(VLOOKUP(SMALL(Order_Form!$D:$D,1+($D336)),Order_Form!$C:$Q,10,FALSE)),"")</f>
        <v/>
      </c>
      <c r="O336" s="18" t="str">
        <f>IF(ISNUMBER(SMALL(Order_Form!$D:$D,1+($D336))),(VLOOKUP(SMALL(Order_Form!$D:$D,1+($D336)),Order_Form!$C:$Q,11,FALSE)),"")</f>
        <v/>
      </c>
      <c r="P336" s="18" t="str">
        <f>IF(ISNUMBER(SMALL(Order_Form!$D:$D,1+($D336))),(VLOOKUP(SMALL(Order_Form!$D:$D,1+($D336)),Order_Form!$C:$Q,12,FALSE)),"")</f>
        <v/>
      </c>
      <c r="Q336" s="18" t="str">
        <f>IF(ISNUMBER(SMALL(Order_Form!$D:$D,1+($D336))),(VLOOKUP(SMALL(Order_Form!$D:$D,1+($D336)),Order_Form!$C:$Q,13,FALSE)),"")</f>
        <v/>
      </c>
      <c r="R336" s="18" t="str">
        <f>IF(ISNUMBER(SMALL(Order_Form!$D:$D,1+($D336))),(VLOOKUP(SMALL(Order_Form!$D:$D,1+($D336)),Order_Form!$C:$Q,14,FALSE)),"")</f>
        <v/>
      </c>
      <c r="S336" s="126" t="str">
        <f>IF(ISNUMBER(SMALL(Order_Form!$D:$D,1+($D336))),(VLOOKUP(SMALL(Order_Form!$D:$D,1+($D336)),Order_Form!$C:$Q,15,FALSE)),"")</f>
        <v/>
      </c>
      <c r="U336" s="2">
        <f t="shared" si="32"/>
        <v>0</v>
      </c>
      <c r="V336" s="2">
        <f t="shared" si="33"/>
        <v>0</v>
      </c>
      <c r="W336" s="2" t="str">
        <f t="shared" si="34"/>
        <v/>
      </c>
      <c r="X336" s="2">
        <f t="shared" si="35"/>
        <v>0</v>
      </c>
    </row>
    <row r="337" spans="2:24" ht="22.9" customHeight="1" x14ac:dyDescent="0.25">
      <c r="B337" s="2">
        <f t="shared" si="31"/>
        <v>0</v>
      </c>
      <c r="C337" s="2" t="str">
        <f t="shared" si="36"/>
        <v/>
      </c>
      <c r="D337" s="2">
        <v>316</v>
      </c>
      <c r="E337" s="2" t="str">
        <f>IF(ISNUMBER(SMALL(Order_Form!$D:$D,1+($D337))),(VLOOKUP(SMALL(Order_Form!$D:$D,1+($D337)),Order_Form!$C:$Q,3,FALSE)),"")</f>
        <v/>
      </c>
      <c r="F337" s="18" t="str">
        <f>IF(ISNUMBER(SMALL(Order_Form!$D:$D,1+($D337))),(VLOOKUP(SMALL(Order_Form!$D:$D,1+($D337)),Order_Form!$C:$Q,4,FALSE)),"")</f>
        <v/>
      </c>
      <c r="G337" s="18" t="str">
        <f>IF(ISNUMBER(SMALL(Order_Form!$D:$D,1+($D337))),(VLOOKUP(SMALL(Order_Form!$D:$D,1+($D337)),Order_Form!$C:$Q,5,FALSE)),"")</f>
        <v/>
      </c>
      <c r="H337" s="18" t="str">
        <f>IF(ISNUMBER(SMALL(Order_Form!$D:$D,1+($D337))),(VLOOKUP(SMALL(Order_Form!$D:$D,1+($D337)),Order_Form!$C:$Q,6,FALSE)),"")</f>
        <v/>
      </c>
      <c r="I337" s="15" t="str">
        <f>IF(ISNUMBER(SMALL(Order_Form!$D:$D,1+($D337))),(VLOOKUP(SMALL(Order_Form!$D:$D,1+($D337)),Order_Form!$C:$Q,7,FALSE)),"")</f>
        <v/>
      </c>
      <c r="J337" s="2"/>
      <c r="K337" s="2"/>
      <c r="L337" s="18" t="str">
        <f>IF(ISNUMBER(SMALL(Order_Form!$D:$D,1+($D337))),(VLOOKUP(SMALL(Order_Form!$D:$D,1+($D337)),Order_Form!$C:$Q,8,FALSE)),"")</f>
        <v/>
      </c>
      <c r="M337" s="18" t="str">
        <f>IF(ISNUMBER(SMALL(Order_Form!$D:$D,1+($D337))),(VLOOKUP(SMALL(Order_Form!$D:$D,1+($D337)),Order_Form!$C:$Q,9,FALSE)),"")</f>
        <v/>
      </c>
      <c r="N337" s="18" t="str">
        <f>IF(ISNUMBER(SMALL(Order_Form!$D:$D,1+($D337))),(VLOOKUP(SMALL(Order_Form!$D:$D,1+($D337)),Order_Form!$C:$Q,10,FALSE)),"")</f>
        <v/>
      </c>
      <c r="O337" s="18" t="str">
        <f>IF(ISNUMBER(SMALL(Order_Form!$D:$D,1+($D337))),(VLOOKUP(SMALL(Order_Form!$D:$D,1+($D337)),Order_Form!$C:$Q,11,FALSE)),"")</f>
        <v/>
      </c>
      <c r="P337" s="18" t="str">
        <f>IF(ISNUMBER(SMALL(Order_Form!$D:$D,1+($D337))),(VLOOKUP(SMALL(Order_Form!$D:$D,1+($D337)),Order_Form!$C:$Q,12,FALSE)),"")</f>
        <v/>
      </c>
      <c r="Q337" s="18" t="str">
        <f>IF(ISNUMBER(SMALL(Order_Form!$D:$D,1+($D337))),(VLOOKUP(SMALL(Order_Form!$D:$D,1+($D337)),Order_Form!$C:$Q,13,FALSE)),"")</f>
        <v/>
      </c>
      <c r="R337" s="18" t="str">
        <f>IF(ISNUMBER(SMALL(Order_Form!$D:$D,1+($D337))),(VLOOKUP(SMALL(Order_Form!$D:$D,1+($D337)),Order_Form!$C:$Q,14,FALSE)),"")</f>
        <v/>
      </c>
      <c r="S337" s="126" t="str">
        <f>IF(ISNUMBER(SMALL(Order_Form!$D:$D,1+($D337))),(VLOOKUP(SMALL(Order_Form!$D:$D,1+($D337)),Order_Form!$C:$Q,15,FALSE)),"")</f>
        <v/>
      </c>
      <c r="U337" s="2">
        <f t="shared" si="32"/>
        <v>0</v>
      </c>
      <c r="V337" s="2">
        <f t="shared" si="33"/>
        <v>0</v>
      </c>
      <c r="W337" s="2" t="str">
        <f t="shared" si="34"/>
        <v/>
      </c>
      <c r="X337" s="2">
        <f t="shared" si="35"/>
        <v>0</v>
      </c>
    </row>
    <row r="338" spans="2:24" ht="22.9" customHeight="1" x14ac:dyDescent="0.25">
      <c r="B338" s="2">
        <f t="shared" si="31"/>
        <v>0</v>
      </c>
      <c r="C338" s="2" t="str">
        <f t="shared" si="36"/>
        <v/>
      </c>
      <c r="D338" s="2">
        <v>317</v>
      </c>
      <c r="E338" s="2" t="str">
        <f>IF(ISNUMBER(SMALL(Order_Form!$D:$D,1+($D338))),(VLOOKUP(SMALL(Order_Form!$D:$D,1+($D338)),Order_Form!$C:$Q,3,FALSE)),"")</f>
        <v/>
      </c>
      <c r="F338" s="18" t="str">
        <f>IF(ISNUMBER(SMALL(Order_Form!$D:$D,1+($D338))),(VLOOKUP(SMALL(Order_Form!$D:$D,1+($D338)),Order_Form!$C:$Q,4,FALSE)),"")</f>
        <v/>
      </c>
      <c r="G338" s="18" t="str">
        <f>IF(ISNUMBER(SMALL(Order_Form!$D:$D,1+($D338))),(VLOOKUP(SMALL(Order_Form!$D:$D,1+($D338)),Order_Form!$C:$Q,5,FALSE)),"")</f>
        <v/>
      </c>
      <c r="H338" s="18" t="str">
        <f>IF(ISNUMBER(SMALL(Order_Form!$D:$D,1+($D338))),(VLOOKUP(SMALL(Order_Form!$D:$D,1+($D338)),Order_Form!$C:$Q,6,FALSE)),"")</f>
        <v/>
      </c>
      <c r="I338" s="15" t="str">
        <f>IF(ISNUMBER(SMALL(Order_Form!$D:$D,1+($D338))),(VLOOKUP(SMALL(Order_Form!$D:$D,1+($D338)),Order_Form!$C:$Q,7,FALSE)),"")</f>
        <v/>
      </c>
      <c r="J338" s="2"/>
      <c r="K338" s="2"/>
      <c r="L338" s="18" t="str">
        <f>IF(ISNUMBER(SMALL(Order_Form!$D:$D,1+($D338))),(VLOOKUP(SMALL(Order_Form!$D:$D,1+($D338)),Order_Form!$C:$Q,8,FALSE)),"")</f>
        <v/>
      </c>
      <c r="M338" s="18" t="str">
        <f>IF(ISNUMBER(SMALL(Order_Form!$D:$D,1+($D338))),(VLOOKUP(SMALL(Order_Form!$D:$D,1+($D338)),Order_Form!$C:$Q,9,FALSE)),"")</f>
        <v/>
      </c>
      <c r="N338" s="18" t="str">
        <f>IF(ISNUMBER(SMALL(Order_Form!$D:$D,1+($D338))),(VLOOKUP(SMALL(Order_Form!$D:$D,1+($D338)),Order_Form!$C:$Q,10,FALSE)),"")</f>
        <v/>
      </c>
      <c r="O338" s="18" t="str">
        <f>IF(ISNUMBER(SMALL(Order_Form!$D:$D,1+($D338))),(VLOOKUP(SMALL(Order_Form!$D:$D,1+($D338)),Order_Form!$C:$Q,11,FALSE)),"")</f>
        <v/>
      </c>
      <c r="P338" s="18" t="str">
        <f>IF(ISNUMBER(SMALL(Order_Form!$D:$D,1+($D338))),(VLOOKUP(SMALL(Order_Form!$D:$D,1+($D338)),Order_Form!$C:$Q,12,FALSE)),"")</f>
        <v/>
      </c>
      <c r="Q338" s="18" t="str">
        <f>IF(ISNUMBER(SMALL(Order_Form!$D:$D,1+($D338))),(VLOOKUP(SMALL(Order_Form!$D:$D,1+($D338)),Order_Form!$C:$Q,13,FALSE)),"")</f>
        <v/>
      </c>
      <c r="R338" s="18" t="str">
        <f>IF(ISNUMBER(SMALL(Order_Form!$D:$D,1+($D338))),(VLOOKUP(SMALL(Order_Form!$D:$D,1+($D338)),Order_Form!$C:$Q,14,FALSE)),"")</f>
        <v/>
      </c>
      <c r="S338" s="126" t="str">
        <f>IF(ISNUMBER(SMALL(Order_Form!$D:$D,1+($D338))),(VLOOKUP(SMALL(Order_Form!$D:$D,1+($D338)),Order_Form!$C:$Q,15,FALSE)),"")</f>
        <v/>
      </c>
      <c r="U338" s="2">
        <f t="shared" si="32"/>
        <v>0</v>
      </c>
      <c r="V338" s="2">
        <f t="shared" si="33"/>
        <v>0</v>
      </c>
      <c r="W338" s="2" t="str">
        <f t="shared" si="34"/>
        <v/>
      </c>
      <c r="X338" s="2">
        <f t="shared" si="35"/>
        <v>0</v>
      </c>
    </row>
    <row r="339" spans="2:24" ht="22.9" customHeight="1" x14ac:dyDescent="0.25">
      <c r="B339" s="2">
        <f t="shared" si="31"/>
        <v>0</v>
      </c>
      <c r="C339" s="2" t="str">
        <f t="shared" si="36"/>
        <v/>
      </c>
      <c r="D339" s="2">
        <v>318</v>
      </c>
      <c r="E339" s="2" t="str">
        <f>IF(ISNUMBER(SMALL(Order_Form!$D:$D,1+($D339))),(VLOOKUP(SMALL(Order_Form!$D:$D,1+($D339)),Order_Form!$C:$Q,3,FALSE)),"")</f>
        <v/>
      </c>
      <c r="F339" s="18" t="str">
        <f>IF(ISNUMBER(SMALL(Order_Form!$D:$D,1+($D339))),(VLOOKUP(SMALL(Order_Form!$D:$D,1+($D339)),Order_Form!$C:$Q,4,FALSE)),"")</f>
        <v/>
      </c>
      <c r="G339" s="18" t="str">
        <f>IF(ISNUMBER(SMALL(Order_Form!$D:$D,1+($D339))),(VLOOKUP(SMALL(Order_Form!$D:$D,1+($D339)),Order_Form!$C:$Q,5,FALSE)),"")</f>
        <v/>
      </c>
      <c r="H339" s="18" t="str">
        <f>IF(ISNUMBER(SMALL(Order_Form!$D:$D,1+($D339))),(VLOOKUP(SMALL(Order_Form!$D:$D,1+($D339)),Order_Form!$C:$Q,6,FALSE)),"")</f>
        <v/>
      </c>
      <c r="I339" s="15" t="str">
        <f>IF(ISNUMBER(SMALL(Order_Form!$D:$D,1+($D339))),(VLOOKUP(SMALL(Order_Form!$D:$D,1+($D339)),Order_Form!$C:$Q,7,FALSE)),"")</f>
        <v/>
      </c>
      <c r="J339" s="2"/>
      <c r="K339" s="2"/>
      <c r="L339" s="18" t="str">
        <f>IF(ISNUMBER(SMALL(Order_Form!$D:$D,1+($D339))),(VLOOKUP(SMALL(Order_Form!$D:$D,1+($D339)),Order_Form!$C:$Q,8,FALSE)),"")</f>
        <v/>
      </c>
      <c r="M339" s="18" t="str">
        <f>IF(ISNUMBER(SMALL(Order_Form!$D:$D,1+($D339))),(VLOOKUP(SMALL(Order_Form!$D:$D,1+($D339)),Order_Form!$C:$Q,9,FALSE)),"")</f>
        <v/>
      </c>
      <c r="N339" s="18" t="str">
        <f>IF(ISNUMBER(SMALL(Order_Form!$D:$D,1+($D339))),(VLOOKUP(SMALL(Order_Form!$D:$D,1+($D339)),Order_Form!$C:$Q,10,FALSE)),"")</f>
        <v/>
      </c>
      <c r="O339" s="18" t="str">
        <f>IF(ISNUMBER(SMALL(Order_Form!$D:$D,1+($D339))),(VLOOKUP(SMALL(Order_Form!$D:$D,1+($D339)),Order_Form!$C:$Q,11,FALSE)),"")</f>
        <v/>
      </c>
      <c r="P339" s="18" t="str">
        <f>IF(ISNUMBER(SMALL(Order_Form!$D:$D,1+($D339))),(VLOOKUP(SMALL(Order_Form!$D:$D,1+($D339)),Order_Form!$C:$Q,12,FALSE)),"")</f>
        <v/>
      </c>
      <c r="Q339" s="18" t="str">
        <f>IF(ISNUMBER(SMALL(Order_Form!$D:$D,1+($D339))),(VLOOKUP(SMALL(Order_Form!$D:$D,1+($D339)),Order_Form!$C:$Q,13,FALSE)),"")</f>
        <v/>
      </c>
      <c r="R339" s="18" t="str">
        <f>IF(ISNUMBER(SMALL(Order_Form!$D:$D,1+($D339))),(VLOOKUP(SMALL(Order_Form!$D:$D,1+($D339)),Order_Form!$C:$Q,14,FALSE)),"")</f>
        <v/>
      </c>
      <c r="S339" s="126" t="str">
        <f>IF(ISNUMBER(SMALL(Order_Form!$D:$D,1+($D339))),(VLOOKUP(SMALL(Order_Form!$D:$D,1+($D339)),Order_Form!$C:$Q,15,FALSE)),"")</f>
        <v/>
      </c>
      <c r="U339" s="2">
        <f t="shared" si="32"/>
        <v>0</v>
      </c>
      <c r="V339" s="2">
        <f t="shared" si="33"/>
        <v>0</v>
      </c>
      <c r="W339" s="2" t="str">
        <f t="shared" si="34"/>
        <v/>
      </c>
      <c r="X339" s="2">
        <f t="shared" si="35"/>
        <v>0</v>
      </c>
    </row>
    <row r="340" spans="2:24" ht="22.9" customHeight="1" x14ac:dyDescent="0.25">
      <c r="B340" s="2">
        <f t="shared" ref="B340:B403" si="37">IF(AND(H340&gt;0,ISNONTEXT(H340)),1,0)</f>
        <v>0</v>
      </c>
      <c r="C340" s="2" t="str">
        <f t="shared" si="36"/>
        <v/>
      </c>
      <c r="D340" s="2">
        <v>319</v>
      </c>
      <c r="E340" s="2" t="str">
        <f>IF(ISNUMBER(SMALL(Order_Form!$D:$D,1+($D340))),(VLOOKUP(SMALL(Order_Form!$D:$D,1+($D340)),Order_Form!$C:$Q,3,FALSE)),"")</f>
        <v/>
      </c>
      <c r="F340" s="18" t="str">
        <f>IF(ISNUMBER(SMALL(Order_Form!$D:$D,1+($D340))),(VLOOKUP(SMALL(Order_Form!$D:$D,1+($D340)),Order_Form!$C:$Q,4,FALSE)),"")</f>
        <v/>
      </c>
      <c r="G340" s="18" t="str">
        <f>IF(ISNUMBER(SMALL(Order_Form!$D:$D,1+($D340))),(VLOOKUP(SMALL(Order_Form!$D:$D,1+($D340)),Order_Form!$C:$Q,5,FALSE)),"")</f>
        <v/>
      </c>
      <c r="H340" s="18" t="str">
        <f>IF(ISNUMBER(SMALL(Order_Form!$D:$D,1+($D340))),(VLOOKUP(SMALL(Order_Form!$D:$D,1+($D340)),Order_Form!$C:$Q,6,FALSE)),"")</f>
        <v/>
      </c>
      <c r="I340" s="15" t="str">
        <f>IF(ISNUMBER(SMALL(Order_Form!$D:$D,1+($D340))),(VLOOKUP(SMALL(Order_Form!$D:$D,1+($D340)),Order_Form!$C:$Q,7,FALSE)),"")</f>
        <v/>
      </c>
      <c r="J340" s="2"/>
      <c r="K340" s="2"/>
      <c r="L340" s="18" t="str">
        <f>IF(ISNUMBER(SMALL(Order_Form!$D:$D,1+($D340))),(VLOOKUP(SMALL(Order_Form!$D:$D,1+($D340)),Order_Form!$C:$Q,8,FALSE)),"")</f>
        <v/>
      </c>
      <c r="M340" s="18" t="str">
        <f>IF(ISNUMBER(SMALL(Order_Form!$D:$D,1+($D340))),(VLOOKUP(SMALL(Order_Form!$D:$D,1+($D340)),Order_Form!$C:$Q,9,FALSE)),"")</f>
        <v/>
      </c>
      <c r="N340" s="18" t="str">
        <f>IF(ISNUMBER(SMALL(Order_Form!$D:$D,1+($D340))),(VLOOKUP(SMALL(Order_Form!$D:$D,1+($D340)),Order_Form!$C:$Q,10,FALSE)),"")</f>
        <v/>
      </c>
      <c r="O340" s="18" t="str">
        <f>IF(ISNUMBER(SMALL(Order_Form!$D:$D,1+($D340))),(VLOOKUP(SMALL(Order_Form!$D:$D,1+($D340)),Order_Form!$C:$Q,11,FALSE)),"")</f>
        <v/>
      </c>
      <c r="P340" s="18" t="str">
        <f>IF(ISNUMBER(SMALL(Order_Form!$D:$D,1+($D340))),(VLOOKUP(SMALL(Order_Form!$D:$D,1+($D340)),Order_Form!$C:$Q,12,FALSE)),"")</f>
        <v/>
      </c>
      <c r="Q340" s="18" t="str">
        <f>IF(ISNUMBER(SMALL(Order_Form!$D:$D,1+($D340))),(VLOOKUP(SMALL(Order_Form!$D:$D,1+($D340)),Order_Form!$C:$Q,13,FALSE)),"")</f>
        <v/>
      </c>
      <c r="R340" s="18" t="str">
        <f>IF(ISNUMBER(SMALL(Order_Form!$D:$D,1+($D340))),(VLOOKUP(SMALL(Order_Form!$D:$D,1+($D340)),Order_Form!$C:$Q,14,FALSE)),"")</f>
        <v/>
      </c>
      <c r="S340" s="126" t="str">
        <f>IF(ISNUMBER(SMALL(Order_Form!$D:$D,1+($D340))),(VLOOKUP(SMALL(Order_Form!$D:$D,1+($D340)),Order_Form!$C:$Q,15,FALSE)),"")</f>
        <v/>
      </c>
      <c r="U340" s="2">
        <f t="shared" si="32"/>
        <v>0</v>
      </c>
      <c r="V340" s="2">
        <f t="shared" si="33"/>
        <v>0</v>
      </c>
      <c r="W340" s="2" t="str">
        <f t="shared" si="34"/>
        <v/>
      </c>
      <c r="X340" s="2">
        <f t="shared" si="35"/>
        <v>0</v>
      </c>
    </row>
    <row r="341" spans="2:24" ht="22.9" customHeight="1" x14ac:dyDescent="0.25">
      <c r="B341" s="2">
        <f t="shared" si="37"/>
        <v>0</v>
      </c>
      <c r="C341" s="2" t="str">
        <f t="shared" si="36"/>
        <v/>
      </c>
      <c r="D341" s="2">
        <v>320</v>
      </c>
      <c r="E341" s="2" t="str">
        <f>IF(ISNUMBER(SMALL(Order_Form!$D:$D,1+($D341))),(VLOOKUP(SMALL(Order_Form!$D:$D,1+($D341)),Order_Form!$C:$Q,3,FALSE)),"")</f>
        <v/>
      </c>
      <c r="F341" s="18" t="str">
        <f>IF(ISNUMBER(SMALL(Order_Form!$D:$D,1+($D341))),(VLOOKUP(SMALL(Order_Form!$D:$D,1+($D341)),Order_Form!$C:$Q,4,FALSE)),"")</f>
        <v/>
      </c>
      <c r="G341" s="18" t="str">
        <f>IF(ISNUMBER(SMALL(Order_Form!$D:$D,1+($D341))),(VLOOKUP(SMALL(Order_Form!$D:$D,1+($D341)),Order_Form!$C:$Q,5,FALSE)),"")</f>
        <v/>
      </c>
      <c r="H341" s="18" t="str">
        <f>IF(ISNUMBER(SMALL(Order_Form!$D:$D,1+($D341))),(VLOOKUP(SMALL(Order_Form!$D:$D,1+($D341)),Order_Form!$C:$Q,6,FALSE)),"")</f>
        <v/>
      </c>
      <c r="I341" s="15" t="str">
        <f>IF(ISNUMBER(SMALL(Order_Form!$D:$D,1+($D341))),(VLOOKUP(SMALL(Order_Form!$D:$D,1+($D341)),Order_Form!$C:$Q,7,FALSE)),"")</f>
        <v/>
      </c>
      <c r="J341" s="2"/>
      <c r="K341" s="2"/>
      <c r="L341" s="18" t="str">
        <f>IF(ISNUMBER(SMALL(Order_Form!$D:$D,1+($D341))),(VLOOKUP(SMALL(Order_Form!$D:$D,1+($D341)),Order_Form!$C:$Q,8,FALSE)),"")</f>
        <v/>
      </c>
      <c r="M341" s="18" t="str">
        <f>IF(ISNUMBER(SMALL(Order_Form!$D:$D,1+($D341))),(VLOOKUP(SMALL(Order_Form!$D:$D,1+($D341)),Order_Form!$C:$Q,9,FALSE)),"")</f>
        <v/>
      </c>
      <c r="N341" s="18" t="str">
        <f>IF(ISNUMBER(SMALL(Order_Form!$D:$D,1+($D341))),(VLOOKUP(SMALL(Order_Form!$D:$D,1+($D341)),Order_Form!$C:$Q,10,FALSE)),"")</f>
        <v/>
      </c>
      <c r="O341" s="18" t="str">
        <f>IF(ISNUMBER(SMALL(Order_Form!$D:$D,1+($D341))),(VLOOKUP(SMALL(Order_Form!$D:$D,1+($D341)),Order_Form!$C:$Q,11,FALSE)),"")</f>
        <v/>
      </c>
      <c r="P341" s="18" t="str">
        <f>IF(ISNUMBER(SMALL(Order_Form!$D:$D,1+($D341))),(VLOOKUP(SMALL(Order_Form!$D:$D,1+($D341)),Order_Form!$C:$Q,12,FALSE)),"")</f>
        <v/>
      </c>
      <c r="Q341" s="18" t="str">
        <f>IF(ISNUMBER(SMALL(Order_Form!$D:$D,1+($D341))),(VLOOKUP(SMALL(Order_Form!$D:$D,1+($D341)),Order_Form!$C:$Q,13,FALSE)),"")</f>
        <v/>
      </c>
      <c r="R341" s="18" t="str">
        <f>IF(ISNUMBER(SMALL(Order_Form!$D:$D,1+($D341))),(VLOOKUP(SMALL(Order_Form!$D:$D,1+($D341)),Order_Form!$C:$Q,14,FALSE)),"")</f>
        <v/>
      </c>
      <c r="S341" s="126" t="str">
        <f>IF(ISNUMBER(SMALL(Order_Form!$D:$D,1+($D341))),(VLOOKUP(SMALL(Order_Form!$D:$D,1+($D341)),Order_Form!$C:$Q,15,FALSE)),"")</f>
        <v/>
      </c>
      <c r="U341" s="2">
        <f t="shared" ref="U341:U404" si="38">IF(OR(E341=1,V341=1),1,0)</f>
        <v>0</v>
      </c>
      <c r="V341" s="2">
        <f t="shared" ref="V341:V404" si="39">IF(OR(B341=1,E341=2),1,0)</f>
        <v>0</v>
      </c>
      <c r="W341" s="2" t="str">
        <f t="shared" ref="W341:W404" si="40">IF(ISNUMBER(H341),H341,"")</f>
        <v/>
      </c>
      <c r="X341" s="2">
        <f t="shared" ref="X341:X404" si="41">IF(OR(AND(L341&gt;0,ISNONTEXT(L341)),L341="Assorted"),1,0)</f>
        <v>0</v>
      </c>
    </row>
    <row r="342" spans="2:24" ht="22.9" customHeight="1" x14ac:dyDescent="0.25">
      <c r="B342" s="2">
        <f t="shared" si="37"/>
        <v>0</v>
      </c>
      <c r="C342" s="2" t="str">
        <f t="shared" si="36"/>
        <v/>
      </c>
      <c r="D342" s="2">
        <v>321</v>
      </c>
      <c r="E342" s="2" t="str">
        <f>IF(ISNUMBER(SMALL(Order_Form!$D:$D,1+($D342))),(VLOOKUP(SMALL(Order_Form!$D:$D,1+($D342)),Order_Form!$C:$Q,3,FALSE)),"")</f>
        <v/>
      </c>
      <c r="F342" s="18" t="str">
        <f>IF(ISNUMBER(SMALL(Order_Form!$D:$D,1+($D342))),(VLOOKUP(SMALL(Order_Form!$D:$D,1+($D342)),Order_Form!$C:$Q,4,FALSE)),"")</f>
        <v/>
      </c>
      <c r="G342" s="18" t="str">
        <f>IF(ISNUMBER(SMALL(Order_Form!$D:$D,1+($D342))),(VLOOKUP(SMALL(Order_Form!$D:$D,1+($D342)),Order_Form!$C:$Q,5,FALSE)),"")</f>
        <v/>
      </c>
      <c r="H342" s="18" t="str">
        <f>IF(ISNUMBER(SMALL(Order_Form!$D:$D,1+($D342))),(VLOOKUP(SMALL(Order_Form!$D:$D,1+($D342)),Order_Form!$C:$Q,6,FALSE)),"")</f>
        <v/>
      </c>
      <c r="I342" s="15" t="str">
        <f>IF(ISNUMBER(SMALL(Order_Form!$D:$D,1+($D342))),(VLOOKUP(SMALL(Order_Form!$D:$D,1+($D342)),Order_Form!$C:$Q,7,FALSE)),"")</f>
        <v/>
      </c>
      <c r="J342" s="2"/>
      <c r="K342" s="2"/>
      <c r="L342" s="18" t="str">
        <f>IF(ISNUMBER(SMALL(Order_Form!$D:$D,1+($D342))),(VLOOKUP(SMALL(Order_Form!$D:$D,1+($D342)),Order_Form!$C:$Q,8,FALSE)),"")</f>
        <v/>
      </c>
      <c r="M342" s="18" t="str">
        <f>IF(ISNUMBER(SMALL(Order_Form!$D:$D,1+($D342))),(VLOOKUP(SMALL(Order_Form!$D:$D,1+($D342)),Order_Form!$C:$Q,9,FALSE)),"")</f>
        <v/>
      </c>
      <c r="N342" s="18" t="str">
        <f>IF(ISNUMBER(SMALL(Order_Form!$D:$D,1+($D342))),(VLOOKUP(SMALL(Order_Form!$D:$D,1+($D342)),Order_Form!$C:$Q,10,FALSE)),"")</f>
        <v/>
      </c>
      <c r="O342" s="18" t="str">
        <f>IF(ISNUMBER(SMALL(Order_Form!$D:$D,1+($D342))),(VLOOKUP(SMALL(Order_Form!$D:$D,1+($D342)),Order_Form!$C:$Q,11,FALSE)),"")</f>
        <v/>
      </c>
      <c r="P342" s="18" t="str">
        <f>IF(ISNUMBER(SMALL(Order_Form!$D:$D,1+($D342))),(VLOOKUP(SMALL(Order_Form!$D:$D,1+($D342)),Order_Form!$C:$Q,12,FALSE)),"")</f>
        <v/>
      </c>
      <c r="Q342" s="18" t="str">
        <f>IF(ISNUMBER(SMALL(Order_Form!$D:$D,1+($D342))),(VLOOKUP(SMALL(Order_Form!$D:$D,1+($D342)),Order_Form!$C:$Q,13,FALSE)),"")</f>
        <v/>
      </c>
      <c r="R342" s="18" t="str">
        <f>IF(ISNUMBER(SMALL(Order_Form!$D:$D,1+($D342))),(VLOOKUP(SMALL(Order_Form!$D:$D,1+($D342)),Order_Form!$C:$Q,14,FALSE)),"")</f>
        <v/>
      </c>
      <c r="S342" s="126" t="str">
        <f>IF(ISNUMBER(SMALL(Order_Form!$D:$D,1+($D342))),(VLOOKUP(SMALL(Order_Form!$D:$D,1+($D342)),Order_Form!$C:$Q,15,FALSE)),"")</f>
        <v/>
      </c>
      <c r="U342" s="2">
        <f t="shared" si="38"/>
        <v>0</v>
      </c>
      <c r="V342" s="2">
        <f t="shared" si="39"/>
        <v>0</v>
      </c>
      <c r="W342" s="2" t="str">
        <f t="shared" si="40"/>
        <v/>
      </c>
      <c r="X342" s="2">
        <f t="shared" si="41"/>
        <v>0</v>
      </c>
    </row>
    <row r="343" spans="2:24" ht="22.9" customHeight="1" x14ac:dyDescent="0.25">
      <c r="B343" s="2">
        <f t="shared" si="37"/>
        <v>0</v>
      </c>
      <c r="C343" s="2" t="str">
        <f t="shared" si="36"/>
        <v/>
      </c>
      <c r="D343" s="2">
        <v>322</v>
      </c>
      <c r="E343" s="2" t="str">
        <f>IF(ISNUMBER(SMALL(Order_Form!$D:$D,1+($D343))),(VLOOKUP(SMALL(Order_Form!$D:$D,1+($D343)),Order_Form!$C:$Q,3,FALSE)),"")</f>
        <v/>
      </c>
      <c r="F343" s="18" t="str">
        <f>IF(ISNUMBER(SMALL(Order_Form!$D:$D,1+($D343))),(VLOOKUP(SMALL(Order_Form!$D:$D,1+($D343)),Order_Form!$C:$Q,4,FALSE)),"")</f>
        <v/>
      </c>
      <c r="G343" s="18" t="str">
        <f>IF(ISNUMBER(SMALL(Order_Form!$D:$D,1+($D343))),(VLOOKUP(SMALL(Order_Form!$D:$D,1+($D343)),Order_Form!$C:$Q,5,FALSE)),"")</f>
        <v/>
      </c>
      <c r="H343" s="18" t="str">
        <f>IF(ISNUMBER(SMALL(Order_Form!$D:$D,1+($D343))),(VLOOKUP(SMALL(Order_Form!$D:$D,1+($D343)),Order_Form!$C:$Q,6,FALSE)),"")</f>
        <v/>
      </c>
      <c r="I343" s="15" t="str">
        <f>IF(ISNUMBER(SMALL(Order_Form!$D:$D,1+($D343))),(VLOOKUP(SMALL(Order_Form!$D:$D,1+($D343)),Order_Form!$C:$Q,7,FALSE)),"")</f>
        <v/>
      </c>
      <c r="J343" s="2"/>
      <c r="K343" s="2"/>
      <c r="L343" s="18" t="str">
        <f>IF(ISNUMBER(SMALL(Order_Form!$D:$D,1+($D343))),(VLOOKUP(SMALL(Order_Form!$D:$D,1+($D343)),Order_Form!$C:$Q,8,FALSE)),"")</f>
        <v/>
      </c>
      <c r="M343" s="18" t="str">
        <f>IF(ISNUMBER(SMALL(Order_Form!$D:$D,1+($D343))),(VLOOKUP(SMALL(Order_Form!$D:$D,1+($D343)),Order_Form!$C:$Q,9,FALSE)),"")</f>
        <v/>
      </c>
      <c r="N343" s="18" t="str">
        <f>IF(ISNUMBER(SMALL(Order_Form!$D:$D,1+($D343))),(VLOOKUP(SMALL(Order_Form!$D:$D,1+($D343)),Order_Form!$C:$Q,10,FALSE)),"")</f>
        <v/>
      </c>
      <c r="O343" s="18" t="str">
        <f>IF(ISNUMBER(SMALL(Order_Form!$D:$D,1+($D343))),(VLOOKUP(SMALL(Order_Form!$D:$D,1+($D343)),Order_Form!$C:$Q,11,FALSE)),"")</f>
        <v/>
      </c>
      <c r="P343" s="18" t="str">
        <f>IF(ISNUMBER(SMALL(Order_Form!$D:$D,1+($D343))),(VLOOKUP(SMALL(Order_Form!$D:$D,1+($D343)),Order_Form!$C:$Q,12,FALSE)),"")</f>
        <v/>
      </c>
      <c r="Q343" s="18" t="str">
        <f>IF(ISNUMBER(SMALL(Order_Form!$D:$D,1+($D343))),(VLOOKUP(SMALL(Order_Form!$D:$D,1+($D343)),Order_Form!$C:$Q,13,FALSE)),"")</f>
        <v/>
      </c>
      <c r="R343" s="18" t="str">
        <f>IF(ISNUMBER(SMALL(Order_Form!$D:$D,1+($D343))),(VLOOKUP(SMALL(Order_Form!$D:$D,1+($D343)),Order_Form!$C:$Q,14,FALSE)),"")</f>
        <v/>
      </c>
      <c r="S343" s="126" t="str">
        <f>IF(ISNUMBER(SMALL(Order_Form!$D:$D,1+($D343))),(VLOOKUP(SMALL(Order_Form!$D:$D,1+($D343)),Order_Form!$C:$Q,15,FALSE)),"")</f>
        <v/>
      </c>
      <c r="U343" s="2">
        <f t="shared" si="38"/>
        <v>0</v>
      </c>
      <c r="V343" s="2">
        <f t="shared" si="39"/>
        <v>0</v>
      </c>
      <c r="W343" s="2" t="str">
        <f t="shared" si="40"/>
        <v/>
      </c>
      <c r="X343" s="2">
        <f t="shared" si="41"/>
        <v>0</v>
      </c>
    </row>
    <row r="344" spans="2:24" ht="22.9" customHeight="1" x14ac:dyDescent="0.25">
      <c r="B344" s="2">
        <f t="shared" si="37"/>
        <v>0</v>
      </c>
      <c r="C344" s="2" t="str">
        <f t="shared" si="36"/>
        <v/>
      </c>
      <c r="D344" s="2">
        <v>323</v>
      </c>
      <c r="E344" s="2" t="str">
        <f>IF(ISNUMBER(SMALL(Order_Form!$D:$D,1+($D344))),(VLOOKUP(SMALL(Order_Form!$D:$D,1+($D344)),Order_Form!$C:$Q,3,FALSE)),"")</f>
        <v/>
      </c>
      <c r="F344" s="18" t="str">
        <f>IF(ISNUMBER(SMALL(Order_Form!$D:$D,1+($D344))),(VLOOKUP(SMALL(Order_Form!$D:$D,1+($D344)),Order_Form!$C:$Q,4,FALSE)),"")</f>
        <v/>
      </c>
      <c r="G344" s="18" t="str">
        <f>IF(ISNUMBER(SMALL(Order_Form!$D:$D,1+($D344))),(VLOOKUP(SMALL(Order_Form!$D:$D,1+($D344)),Order_Form!$C:$Q,5,FALSE)),"")</f>
        <v/>
      </c>
      <c r="H344" s="18" t="str">
        <f>IF(ISNUMBER(SMALL(Order_Form!$D:$D,1+($D344))),(VLOOKUP(SMALL(Order_Form!$D:$D,1+($D344)),Order_Form!$C:$Q,6,FALSE)),"")</f>
        <v/>
      </c>
      <c r="I344" s="15" t="str">
        <f>IF(ISNUMBER(SMALL(Order_Form!$D:$D,1+($D344))),(VLOOKUP(SMALL(Order_Form!$D:$D,1+($D344)),Order_Form!$C:$Q,7,FALSE)),"")</f>
        <v/>
      </c>
      <c r="J344" s="2"/>
      <c r="K344" s="2"/>
      <c r="L344" s="18" t="str">
        <f>IF(ISNUMBER(SMALL(Order_Form!$D:$D,1+($D344))),(VLOOKUP(SMALL(Order_Form!$D:$D,1+($D344)),Order_Form!$C:$Q,8,FALSE)),"")</f>
        <v/>
      </c>
      <c r="M344" s="18" t="str">
        <f>IF(ISNUMBER(SMALL(Order_Form!$D:$D,1+($D344))),(VLOOKUP(SMALL(Order_Form!$D:$D,1+($D344)),Order_Form!$C:$Q,9,FALSE)),"")</f>
        <v/>
      </c>
      <c r="N344" s="18" t="str">
        <f>IF(ISNUMBER(SMALL(Order_Form!$D:$D,1+($D344))),(VLOOKUP(SMALL(Order_Form!$D:$D,1+($D344)),Order_Form!$C:$Q,10,FALSE)),"")</f>
        <v/>
      </c>
      <c r="O344" s="18" t="str">
        <f>IF(ISNUMBER(SMALL(Order_Form!$D:$D,1+($D344))),(VLOOKUP(SMALL(Order_Form!$D:$D,1+($D344)),Order_Form!$C:$Q,11,FALSE)),"")</f>
        <v/>
      </c>
      <c r="P344" s="18" t="str">
        <f>IF(ISNUMBER(SMALL(Order_Form!$D:$D,1+($D344))),(VLOOKUP(SMALL(Order_Form!$D:$D,1+($D344)),Order_Form!$C:$Q,12,FALSE)),"")</f>
        <v/>
      </c>
      <c r="Q344" s="18" t="str">
        <f>IF(ISNUMBER(SMALL(Order_Form!$D:$D,1+($D344))),(VLOOKUP(SMALL(Order_Form!$D:$D,1+($D344)),Order_Form!$C:$Q,13,FALSE)),"")</f>
        <v/>
      </c>
      <c r="R344" s="18" t="str">
        <f>IF(ISNUMBER(SMALL(Order_Form!$D:$D,1+($D344))),(VLOOKUP(SMALL(Order_Form!$D:$D,1+($D344)),Order_Form!$C:$Q,14,FALSE)),"")</f>
        <v/>
      </c>
      <c r="S344" s="126" t="str">
        <f>IF(ISNUMBER(SMALL(Order_Form!$D:$D,1+($D344))),(VLOOKUP(SMALL(Order_Form!$D:$D,1+($D344)),Order_Form!$C:$Q,15,FALSE)),"")</f>
        <v/>
      </c>
      <c r="U344" s="2">
        <f t="shared" si="38"/>
        <v>0</v>
      </c>
      <c r="V344" s="2">
        <f t="shared" si="39"/>
        <v>0</v>
      </c>
      <c r="W344" s="2" t="str">
        <f t="shared" si="40"/>
        <v/>
      </c>
      <c r="X344" s="2">
        <f t="shared" si="41"/>
        <v>0</v>
      </c>
    </row>
    <row r="345" spans="2:24" ht="22.9" customHeight="1" x14ac:dyDescent="0.25">
      <c r="B345" s="2">
        <f t="shared" si="37"/>
        <v>0</v>
      </c>
      <c r="C345" s="2" t="str">
        <f t="shared" si="36"/>
        <v/>
      </c>
      <c r="D345" s="2">
        <v>324</v>
      </c>
      <c r="E345" s="2" t="str">
        <f>IF(ISNUMBER(SMALL(Order_Form!$D:$D,1+($D345))),(VLOOKUP(SMALL(Order_Form!$D:$D,1+($D345)),Order_Form!$C:$Q,3,FALSE)),"")</f>
        <v/>
      </c>
      <c r="F345" s="18" t="str">
        <f>IF(ISNUMBER(SMALL(Order_Form!$D:$D,1+($D345))),(VLOOKUP(SMALL(Order_Form!$D:$D,1+($D345)),Order_Form!$C:$Q,4,FALSE)),"")</f>
        <v/>
      </c>
      <c r="G345" s="18" t="str">
        <f>IF(ISNUMBER(SMALL(Order_Form!$D:$D,1+($D345))),(VLOOKUP(SMALL(Order_Form!$D:$D,1+($D345)),Order_Form!$C:$Q,5,FALSE)),"")</f>
        <v/>
      </c>
      <c r="H345" s="18" t="str">
        <f>IF(ISNUMBER(SMALL(Order_Form!$D:$D,1+($D345))),(VLOOKUP(SMALL(Order_Form!$D:$D,1+($D345)),Order_Form!$C:$Q,6,FALSE)),"")</f>
        <v/>
      </c>
      <c r="I345" s="15" t="str">
        <f>IF(ISNUMBER(SMALL(Order_Form!$D:$D,1+($D345))),(VLOOKUP(SMALL(Order_Form!$D:$D,1+($D345)),Order_Form!$C:$Q,7,FALSE)),"")</f>
        <v/>
      </c>
      <c r="J345" s="2"/>
      <c r="K345" s="2"/>
      <c r="L345" s="18" t="str">
        <f>IF(ISNUMBER(SMALL(Order_Form!$D:$D,1+($D345))),(VLOOKUP(SMALL(Order_Form!$D:$D,1+($D345)),Order_Form!$C:$Q,8,FALSE)),"")</f>
        <v/>
      </c>
      <c r="M345" s="18" t="str">
        <f>IF(ISNUMBER(SMALL(Order_Form!$D:$D,1+($D345))),(VLOOKUP(SMALL(Order_Form!$D:$D,1+($D345)),Order_Form!$C:$Q,9,FALSE)),"")</f>
        <v/>
      </c>
      <c r="N345" s="18" t="str">
        <f>IF(ISNUMBER(SMALL(Order_Form!$D:$D,1+($D345))),(VLOOKUP(SMALL(Order_Form!$D:$D,1+($D345)),Order_Form!$C:$Q,10,FALSE)),"")</f>
        <v/>
      </c>
      <c r="O345" s="18" t="str">
        <f>IF(ISNUMBER(SMALL(Order_Form!$D:$D,1+($D345))),(VLOOKUP(SMALL(Order_Form!$D:$D,1+($D345)),Order_Form!$C:$Q,11,FALSE)),"")</f>
        <v/>
      </c>
      <c r="P345" s="18" t="str">
        <f>IF(ISNUMBER(SMALL(Order_Form!$D:$D,1+($D345))),(VLOOKUP(SMALL(Order_Form!$D:$D,1+($D345)),Order_Form!$C:$Q,12,FALSE)),"")</f>
        <v/>
      </c>
      <c r="Q345" s="18" t="str">
        <f>IF(ISNUMBER(SMALL(Order_Form!$D:$D,1+($D345))),(VLOOKUP(SMALL(Order_Form!$D:$D,1+($D345)),Order_Form!$C:$Q,13,FALSE)),"")</f>
        <v/>
      </c>
      <c r="R345" s="18" t="str">
        <f>IF(ISNUMBER(SMALL(Order_Form!$D:$D,1+($D345))),(VLOOKUP(SMALL(Order_Form!$D:$D,1+($D345)),Order_Form!$C:$Q,14,FALSE)),"")</f>
        <v/>
      </c>
      <c r="S345" s="126" t="str">
        <f>IF(ISNUMBER(SMALL(Order_Form!$D:$D,1+($D345))),(VLOOKUP(SMALL(Order_Form!$D:$D,1+($D345)),Order_Form!$C:$Q,15,FALSE)),"")</f>
        <v/>
      </c>
      <c r="U345" s="2">
        <f t="shared" si="38"/>
        <v>0</v>
      </c>
      <c r="V345" s="2">
        <f t="shared" si="39"/>
        <v>0</v>
      </c>
      <c r="W345" s="2" t="str">
        <f t="shared" si="40"/>
        <v/>
      </c>
      <c r="X345" s="2">
        <f t="shared" si="41"/>
        <v>0</v>
      </c>
    </row>
    <row r="346" spans="2:24" ht="22.9" customHeight="1" x14ac:dyDescent="0.25">
      <c r="B346" s="2">
        <f t="shared" si="37"/>
        <v>0</v>
      </c>
      <c r="C346" s="2" t="str">
        <f t="shared" si="36"/>
        <v/>
      </c>
      <c r="D346" s="2">
        <v>325</v>
      </c>
      <c r="E346" s="2" t="str">
        <f>IF(ISNUMBER(SMALL(Order_Form!$D:$D,1+($D346))),(VLOOKUP(SMALL(Order_Form!$D:$D,1+($D346)),Order_Form!$C:$Q,3,FALSE)),"")</f>
        <v/>
      </c>
      <c r="F346" s="18" t="str">
        <f>IF(ISNUMBER(SMALL(Order_Form!$D:$D,1+($D346))),(VLOOKUP(SMALL(Order_Form!$D:$D,1+($D346)),Order_Form!$C:$Q,4,FALSE)),"")</f>
        <v/>
      </c>
      <c r="G346" s="18" t="str">
        <f>IF(ISNUMBER(SMALL(Order_Form!$D:$D,1+($D346))),(VLOOKUP(SMALL(Order_Form!$D:$D,1+($D346)),Order_Form!$C:$Q,5,FALSE)),"")</f>
        <v/>
      </c>
      <c r="H346" s="18" t="str">
        <f>IF(ISNUMBER(SMALL(Order_Form!$D:$D,1+($D346))),(VLOOKUP(SMALL(Order_Form!$D:$D,1+($D346)),Order_Form!$C:$Q,6,FALSE)),"")</f>
        <v/>
      </c>
      <c r="I346" s="15" t="str">
        <f>IF(ISNUMBER(SMALL(Order_Form!$D:$D,1+($D346))),(VLOOKUP(SMALL(Order_Form!$D:$D,1+($D346)),Order_Form!$C:$Q,7,FALSE)),"")</f>
        <v/>
      </c>
      <c r="J346" s="2"/>
      <c r="K346" s="2"/>
      <c r="L346" s="18" t="str">
        <f>IF(ISNUMBER(SMALL(Order_Form!$D:$D,1+($D346))),(VLOOKUP(SMALL(Order_Form!$D:$D,1+($D346)),Order_Form!$C:$Q,8,FALSE)),"")</f>
        <v/>
      </c>
      <c r="M346" s="18" t="str">
        <f>IF(ISNUMBER(SMALL(Order_Form!$D:$D,1+($D346))),(VLOOKUP(SMALL(Order_Form!$D:$D,1+($D346)),Order_Form!$C:$Q,9,FALSE)),"")</f>
        <v/>
      </c>
      <c r="N346" s="18" t="str">
        <f>IF(ISNUMBER(SMALL(Order_Form!$D:$D,1+($D346))),(VLOOKUP(SMALL(Order_Form!$D:$D,1+($D346)),Order_Form!$C:$Q,10,FALSE)),"")</f>
        <v/>
      </c>
      <c r="O346" s="18" t="str">
        <f>IF(ISNUMBER(SMALL(Order_Form!$D:$D,1+($D346))),(VLOOKUP(SMALL(Order_Form!$D:$D,1+($D346)),Order_Form!$C:$Q,11,FALSE)),"")</f>
        <v/>
      </c>
      <c r="P346" s="18" t="str">
        <f>IF(ISNUMBER(SMALL(Order_Form!$D:$D,1+($D346))),(VLOOKUP(SMALL(Order_Form!$D:$D,1+($D346)),Order_Form!$C:$Q,12,FALSE)),"")</f>
        <v/>
      </c>
      <c r="Q346" s="18" t="str">
        <f>IF(ISNUMBER(SMALL(Order_Form!$D:$D,1+($D346))),(VLOOKUP(SMALL(Order_Form!$D:$D,1+($D346)),Order_Form!$C:$Q,13,FALSE)),"")</f>
        <v/>
      </c>
      <c r="R346" s="18" t="str">
        <f>IF(ISNUMBER(SMALL(Order_Form!$D:$D,1+($D346))),(VLOOKUP(SMALL(Order_Form!$D:$D,1+($D346)),Order_Form!$C:$Q,14,FALSE)),"")</f>
        <v/>
      </c>
      <c r="S346" s="126" t="str">
        <f>IF(ISNUMBER(SMALL(Order_Form!$D:$D,1+($D346))),(VLOOKUP(SMALL(Order_Form!$D:$D,1+($D346)),Order_Form!$C:$Q,15,FALSE)),"")</f>
        <v/>
      </c>
      <c r="U346" s="2">
        <f t="shared" si="38"/>
        <v>0</v>
      </c>
      <c r="V346" s="2">
        <f t="shared" si="39"/>
        <v>0</v>
      </c>
      <c r="W346" s="2" t="str">
        <f t="shared" si="40"/>
        <v/>
      </c>
      <c r="X346" s="2">
        <f t="shared" si="41"/>
        <v>0</v>
      </c>
    </row>
    <row r="347" spans="2:24" ht="22.9" customHeight="1" x14ac:dyDescent="0.25">
      <c r="B347" s="2">
        <f t="shared" si="37"/>
        <v>0</v>
      </c>
      <c r="C347" s="2" t="str">
        <f t="shared" si="36"/>
        <v/>
      </c>
      <c r="D347" s="2">
        <v>326</v>
      </c>
      <c r="E347" s="2" t="str">
        <f>IF(ISNUMBER(SMALL(Order_Form!$D:$D,1+($D347))),(VLOOKUP(SMALL(Order_Form!$D:$D,1+($D347)),Order_Form!$C:$Q,3,FALSE)),"")</f>
        <v/>
      </c>
      <c r="F347" s="18" t="str">
        <f>IF(ISNUMBER(SMALL(Order_Form!$D:$D,1+($D347))),(VLOOKUP(SMALL(Order_Form!$D:$D,1+($D347)),Order_Form!$C:$Q,4,FALSE)),"")</f>
        <v/>
      </c>
      <c r="G347" s="18" t="str">
        <f>IF(ISNUMBER(SMALL(Order_Form!$D:$D,1+($D347))),(VLOOKUP(SMALL(Order_Form!$D:$D,1+($D347)),Order_Form!$C:$Q,5,FALSE)),"")</f>
        <v/>
      </c>
      <c r="H347" s="18" t="str">
        <f>IF(ISNUMBER(SMALL(Order_Form!$D:$D,1+($D347))),(VLOOKUP(SMALL(Order_Form!$D:$D,1+($D347)),Order_Form!$C:$Q,6,FALSE)),"")</f>
        <v/>
      </c>
      <c r="I347" s="15" t="str">
        <f>IF(ISNUMBER(SMALL(Order_Form!$D:$D,1+($D347))),(VLOOKUP(SMALL(Order_Form!$D:$D,1+($D347)),Order_Form!$C:$Q,7,FALSE)),"")</f>
        <v/>
      </c>
      <c r="J347" s="2"/>
      <c r="K347" s="2"/>
      <c r="L347" s="18" t="str">
        <f>IF(ISNUMBER(SMALL(Order_Form!$D:$D,1+($D347))),(VLOOKUP(SMALL(Order_Form!$D:$D,1+($D347)),Order_Form!$C:$Q,8,FALSE)),"")</f>
        <v/>
      </c>
      <c r="M347" s="18" t="str">
        <f>IF(ISNUMBER(SMALL(Order_Form!$D:$D,1+($D347))),(VLOOKUP(SMALL(Order_Form!$D:$D,1+($D347)),Order_Form!$C:$Q,9,FALSE)),"")</f>
        <v/>
      </c>
      <c r="N347" s="18" t="str">
        <f>IF(ISNUMBER(SMALL(Order_Form!$D:$D,1+($D347))),(VLOOKUP(SMALL(Order_Form!$D:$D,1+($D347)),Order_Form!$C:$Q,10,FALSE)),"")</f>
        <v/>
      </c>
      <c r="O347" s="18" t="str">
        <f>IF(ISNUMBER(SMALL(Order_Form!$D:$D,1+($D347))),(VLOOKUP(SMALL(Order_Form!$D:$D,1+($D347)),Order_Form!$C:$Q,11,FALSE)),"")</f>
        <v/>
      </c>
      <c r="P347" s="18" t="str">
        <f>IF(ISNUMBER(SMALL(Order_Form!$D:$D,1+($D347))),(VLOOKUP(SMALL(Order_Form!$D:$D,1+($D347)),Order_Form!$C:$Q,12,FALSE)),"")</f>
        <v/>
      </c>
      <c r="Q347" s="18" t="str">
        <f>IF(ISNUMBER(SMALL(Order_Form!$D:$D,1+($D347))),(VLOOKUP(SMALL(Order_Form!$D:$D,1+($D347)),Order_Form!$C:$Q,13,FALSE)),"")</f>
        <v/>
      </c>
      <c r="R347" s="18" t="str">
        <f>IF(ISNUMBER(SMALL(Order_Form!$D:$D,1+($D347))),(VLOOKUP(SMALL(Order_Form!$D:$D,1+($D347)),Order_Form!$C:$Q,14,FALSE)),"")</f>
        <v/>
      </c>
      <c r="S347" s="126" t="str">
        <f>IF(ISNUMBER(SMALL(Order_Form!$D:$D,1+($D347))),(VLOOKUP(SMALL(Order_Form!$D:$D,1+($D347)),Order_Form!$C:$Q,15,FALSE)),"")</f>
        <v/>
      </c>
      <c r="U347" s="2">
        <f t="shared" si="38"/>
        <v>0</v>
      </c>
      <c r="V347" s="2">
        <f t="shared" si="39"/>
        <v>0</v>
      </c>
      <c r="W347" s="2" t="str">
        <f t="shared" si="40"/>
        <v/>
      </c>
      <c r="X347" s="2">
        <f t="shared" si="41"/>
        <v>0</v>
      </c>
    </row>
    <row r="348" spans="2:24" ht="22.9" customHeight="1" x14ac:dyDescent="0.25">
      <c r="B348" s="2">
        <f t="shared" si="37"/>
        <v>0</v>
      </c>
      <c r="C348" s="2" t="str">
        <f t="shared" ref="C348:C411" si="42">IF(B348=1,D348,"")</f>
        <v/>
      </c>
      <c r="D348" s="2">
        <v>327</v>
      </c>
      <c r="E348" s="2" t="str">
        <f>IF(ISNUMBER(SMALL(Order_Form!$D:$D,1+($D348))),(VLOOKUP(SMALL(Order_Form!$D:$D,1+($D348)),Order_Form!$C:$Q,3,FALSE)),"")</f>
        <v/>
      </c>
      <c r="F348" s="18" t="str">
        <f>IF(ISNUMBER(SMALL(Order_Form!$D:$D,1+($D348))),(VLOOKUP(SMALL(Order_Form!$D:$D,1+($D348)),Order_Form!$C:$Q,4,FALSE)),"")</f>
        <v/>
      </c>
      <c r="G348" s="18" t="str">
        <f>IF(ISNUMBER(SMALL(Order_Form!$D:$D,1+($D348))),(VLOOKUP(SMALL(Order_Form!$D:$D,1+($D348)),Order_Form!$C:$Q,5,FALSE)),"")</f>
        <v/>
      </c>
      <c r="H348" s="18" t="str">
        <f>IF(ISNUMBER(SMALL(Order_Form!$D:$D,1+($D348))),(VLOOKUP(SMALL(Order_Form!$D:$D,1+($D348)),Order_Form!$C:$Q,6,FALSE)),"")</f>
        <v/>
      </c>
      <c r="I348" s="15" t="str">
        <f>IF(ISNUMBER(SMALL(Order_Form!$D:$D,1+($D348))),(VLOOKUP(SMALL(Order_Form!$D:$D,1+($D348)),Order_Form!$C:$Q,7,FALSE)),"")</f>
        <v/>
      </c>
      <c r="J348" s="2"/>
      <c r="K348" s="2"/>
      <c r="L348" s="18" t="str">
        <f>IF(ISNUMBER(SMALL(Order_Form!$D:$D,1+($D348))),(VLOOKUP(SMALL(Order_Form!$D:$D,1+($D348)),Order_Form!$C:$Q,8,FALSE)),"")</f>
        <v/>
      </c>
      <c r="M348" s="18" t="str">
        <f>IF(ISNUMBER(SMALL(Order_Form!$D:$D,1+($D348))),(VLOOKUP(SMALL(Order_Form!$D:$D,1+($D348)),Order_Form!$C:$Q,9,FALSE)),"")</f>
        <v/>
      </c>
      <c r="N348" s="18" t="str">
        <f>IF(ISNUMBER(SMALL(Order_Form!$D:$D,1+($D348))),(VLOOKUP(SMALL(Order_Form!$D:$D,1+($D348)),Order_Form!$C:$Q,10,FALSE)),"")</f>
        <v/>
      </c>
      <c r="O348" s="18" t="str">
        <f>IF(ISNUMBER(SMALL(Order_Form!$D:$D,1+($D348))),(VLOOKUP(SMALL(Order_Form!$D:$D,1+($D348)),Order_Form!$C:$Q,11,FALSE)),"")</f>
        <v/>
      </c>
      <c r="P348" s="18" t="str">
        <f>IF(ISNUMBER(SMALL(Order_Form!$D:$D,1+($D348))),(VLOOKUP(SMALL(Order_Form!$D:$D,1+($D348)),Order_Form!$C:$Q,12,FALSE)),"")</f>
        <v/>
      </c>
      <c r="Q348" s="18" t="str">
        <f>IF(ISNUMBER(SMALL(Order_Form!$D:$D,1+($D348))),(VLOOKUP(SMALL(Order_Form!$D:$D,1+($D348)),Order_Form!$C:$Q,13,FALSE)),"")</f>
        <v/>
      </c>
      <c r="R348" s="18" t="str">
        <f>IF(ISNUMBER(SMALL(Order_Form!$D:$D,1+($D348))),(VLOOKUP(SMALL(Order_Form!$D:$D,1+($D348)),Order_Form!$C:$Q,14,FALSE)),"")</f>
        <v/>
      </c>
      <c r="S348" s="126" t="str">
        <f>IF(ISNUMBER(SMALL(Order_Form!$D:$D,1+($D348))),(VLOOKUP(SMALL(Order_Form!$D:$D,1+($D348)),Order_Form!$C:$Q,15,FALSE)),"")</f>
        <v/>
      </c>
      <c r="U348" s="2">
        <f t="shared" si="38"/>
        <v>0</v>
      </c>
      <c r="V348" s="2">
        <f t="shared" si="39"/>
        <v>0</v>
      </c>
      <c r="W348" s="2" t="str">
        <f t="shared" si="40"/>
        <v/>
      </c>
      <c r="X348" s="2">
        <f t="shared" si="41"/>
        <v>0</v>
      </c>
    </row>
    <row r="349" spans="2:24" ht="22.9" customHeight="1" x14ac:dyDescent="0.25">
      <c r="B349" s="2">
        <f t="shared" si="37"/>
        <v>0</v>
      </c>
      <c r="C349" s="2" t="str">
        <f t="shared" si="42"/>
        <v/>
      </c>
      <c r="D349" s="2">
        <v>328</v>
      </c>
      <c r="E349" s="2" t="str">
        <f>IF(ISNUMBER(SMALL(Order_Form!$D:$D,1+($D349))),(VLOOKUP(SMALL(Order_Form!$D:$D,1+($D349)),Order_Form!$C:$Q,3,FALSE)),"")</f>
        <v/>
      </c>
      <c r="F349" s="18" t="str">
        <f>IF(ISNUMBER(SMALL(Order_Form!$D:$D,1+($D349))),(VLOOKUP(SMALL(Order_Form!$D:$D,1+($D349)),Order_Form!$C:$Q,4,FALSE)),"")</f>
        <v/>
      </c>
      <c r="G349" s="18" t="str">
        <f>IF(ISNUMBER(SMALL(Order_Form!$D:$D,1+($D349))),(VLOOKUP(SMALL(Order_Form!$D:$D,1+($D349)),Order_Form!$C:$Q,5,FALSE)),"")</f>
        <v/>
      </c>
      <c r="H349" s="18" t="str">
        <f>IF(ISNUMBER(SMALL(Order_Form!$D:$D,1+($D349))),(VLOOKUP(SMALL(Order_Form!$D:$D,1+($D349)),Order_Form!$C:$Q,6,FALSE)),"")</f>
        <v/>
      </c>
      <c r="I349" s="15" t="str">
        <f>IF(ISNUMBER(SMALL(Order_Form!$D:$D,1+($D349))),(VLOOKUP(SMALL(Order_Form!$D:$D,1+($D349)),Order_Form!$C:$Q,7,FALSE)),"")</f>
        <v/>
      </c>
      <c r="J349" s="2"/>
      <c r="K349" s="2"/>
      <c r="L349" s="18" t="str">
        <f>IF(ISNUMBER(SMALL(Order_Form!$D:$D,1+($D349))),(VLOOKUP(SMALL(Order_Form!$D:$D,1+($D349)),Order_Form!$C:$Q,8,FALSE)),"")</f>
        <v/>
      </c>
      <c r="M349" s="18" t="str">
        <f>IF(ISNUMBER(SMALL(Order_Form!$D:$D,1+($D349))),(VLOOKUP(SMALL(Order_Form!$D:$D,1+($D349)),Order_Form!$C:$Q,9,FALSE)),"")</f>
        <v/>
      </c>
      <c r="N349" s="18" t="str">
        <f>IF(ISNUMBER(SMALL(Order_Form!$D:$D,1+($D349))),(VLOOKUP(SMALL(Order_Form!$D:$D,1+($D349)),Order_Form!$C:$Q,10,FALSE)),"")</f>
        <v/>
      </c>
      <c r="O349" s="18" t="str">
        <f>IF(ISNUMBER(SMALL(Order_Form!$D:$D,1+($D349))),(VLOOKUP(SMALL(Order_Form!$D:$D,1+($D349)),Order_Form!$C:$Q,11,FALSE)),"")</f>
        <v/>
      </c>
      <c r="P349" s="18" t="str">
        <f>IF(ISNUMBER(SMALL(Order_Form!$D:$D,1+($D349))),(VLOOKUP(SMALL(Order_Form!$D:$D,1+($D349)),Order_Form!$C:$Q,12,FALSE)),"")</f>
        <v/>
      </c>
      <c r="Q349" s="18" t="str">
        <f>IF(ISNUMBER(SMALL(Order_Form!$D:$D,1+($D349))),(VLOOKUP(SMALL(Order_Form!$D:$D,1+($D349)),Order_Form!$C:$Q,13,FALSE)),"")</f>
        <v/>
      </c>
      <c r="R349" s="18" t="str">
        <f>IF(ISNUMBER(SMALL(Order_Form!$D:$D,1+($D349))),(VLOOKUP(SMALL(Order_Form!$D:$D,1+($D349)),Order_Form!$C:$Q,14,FALSE)),"")</f>
        <v/>
      </c>
      <c r="S349" s="126" t="str">
        <f>IF(ISNUMBER(SMALL(Order_Form!$D:$D,1+($D349))),(VLOOKUP(SMALL(Order_Form!$D:$D,1+($D349)),Order_Form!$C:$Q,15,FALSE)),"")</f>
        <v/>
      </c>
      <c r="U349" s="2">
        <f t="shared" si="38"/>
        <v>0</v>
      </c>
      <c r="V349" s="2">
        <f t="shared" si="39"/>
        <v>0</v>
      </c>
      <c r="W349" s="2" t="str">
        <f t="shared" si="40"/>
        <v/>
      </c>
      <c r="X349" s="2">
        <f t="shared" si="41"/>
        <v>0</v>
      </c>
    </row>
    <row r="350" spans="2:24" ht="22.9" customHeight="1" x14ac:dyDescent="0.25">
      <c r="B350" s="2">
        <f t="shared" si="37"/>
        <v>0</v>
      </c>
      <c r="C350" s="2" t="str">
        <f t="shared" si="42"/>
        <v/>
      </c>
      <c r="D350" s="2">
        <v>329</v>
      </c>
      <c r="E350" s="2" t="str">
        <f>IF(ISNUMBER(SMALL(Order_Form!$D:$D,1+($D350))),(VLOOKUP(SMALL(Order_Form!$D:$D,1+($D350)),Order_Form!$C:$Q,3,FALSE)),"")</f>
        <v/>
      </c>
      <c r="F350" s="18" t="str">
        <f>IF(ISNUMBER(SMALL(Order_Form!$D:$D,1+($D350))),(VLOOKUP(SMALL(Order_Form!$D:$D,1+($D350)),Order_Form!$C:$Q,4,FALSE)),"")</f>
        <v/>
      </c>
      <c r="G350" s="18" t="str">
        <f>IF(ISNUMBER(SMALL(Order_Form!$D:$D,1+($D350))),(VLOOKUP(SMALL(Order_Form!$D:$D,1+($D350)),Order_Form!$C:$Q,5,FALSE)),"")</f>
        <v/>
      </c>
      <c r="H350" s="18" t="str">
        <f>IF(ISNUMBER(SMALL(Order_Form!$D:$D,1+($D350))),(VLOOKUP(SMALL(Order_Form!$D:$D,1+($D350)),Order_Form!$C:$Q,6,FALSE)),"")</f>
        <v/>
      </c>
      <c r="I350" s="15" t="str">
        <f>IF(ISNUMBER(SMALL(Order_Form!$D:$D,1+($D350))),(VLOOKUP(SMALL(Order_Form!$D:$D,1+($D350)),Order_Form!$C:$Q,7,FALSE)),"")</f>
        <v/>
      </c>
      <c r="J350" s="2"/>
      <c r="K350" s="2"/>
      <c r="L350" s="18" t="str">
        <f>IF(ISNUMBER(SMALL(Order_Form!$D:$D,1+($D350))),(VLOOKUP(SMALL(Order_Form!$D:$D,1+($D350)),Order_Form!$C:$Q,8,FALSE)),"")</f>
        <v/>
      </c>
      <c r="M350" s="18" t="str">
        <f>IF(ISNUMBER(SMALL(Order_Form!$D:$D,1+($D350))),(VLOOKUP(SMALL(Order_Form!$D:$D,1+($D350)),Order_Form!$C:$Q,9,FALSE)),"")</f>
        <v/>
      </c>
      <c r="N350" s="18" t="str">
        <f>IF(ISNUMBER(SMALL(Order_Form!$D:$D,1+($D350))),(VLOOKUP(SMALL(Order_Form!$D:$D,1+($D350)),Order_Form!$C:$Q,10,FALSE)),"")</f>
        <v/>
      </c>
      <c r="O350" s="18" t="str">
        <f>IF(ISNUMBER(SMALL(Order_Form!$D:$D,1+($D350))),(VLOOKUP(SMALL(Order_Form!$D:$D,1+($D350)),Order_Form!$C:$Q,11,FALSE)),"")</f>
        <v/>
      </c>
      <c r="P350" s="18" t="str">
        <f>IF(ISNUMBER(SMALL(Order_Form!$D:$D,1+($D350))),(VLOOKUP(SMALL(Order_Form!$D:$D,1+($D350)),Order_Form!$C:$Q,12,FALSE)),"")</f>
        <v/>
      </c>
      <c r="Q350" s="18" t="str">
        <f>IF(ISNUMBER(SMALL(Order_Form!$D:$D,1+($D350))),(VLOOKUP(SMALL(Order_Form!$D:$D,1+($D350)),Order_Form!$C:$Q,13,FALSE)),"")</f>
        <v/>
      </c>
      <c r="R350" s="18" t="str">
        <f>IF(ISNUMBER(SMALL(Order_Form!$D:$D,1+($D350))),(VLOOKUP(SMALL(Order_Form!$D:$D,1+($D350)),Order_Form!$C:$Q,14,FALSE)),"")</f>
        <v/>
      </c>
      <c r="S350" s="126" t="str">
        <f>IF(ISNUMBER(SMALL(Order_Form!$D:$D,1+($D350))),(VLOOKUP(SMALL(Order_Form!$D:$D,1+($D350)),Order_Form!$C:$Q,15,FALSE)),"")</f>
        <v/>
      </c>
      <c r="U350" s="2">
        <f t="shared" si="38"/>
        <v>0</v>
      </c>
      <c r="V350" s="2">
        <f t="shared" si="39"/>
        <v>0</v>
      </c>
      <c r="W350" s="2" t="str">
        <f t="shared" si="40"/>
        <v/>
      </c>
      <c r="X350" s="2">
        <f t="shared" si="41"/>
        <v>0</v>
      </c>
    </row>
    <row r="351" spans="2:24" ht="22.9" customHeight="1" x14ac:dyDescent="0.25">
      <c r="B351" s="2">
        <f t="shared" si="37"/>
        <v>0</v>
      </c>
      <c r="C351" s="2" t="str">
        <f t="shared" si="42"/>
        <v/>
      </c>
      <c r="D351" s="2">
        <v>330</v>
      </c>
      <c r="E351" s="2" t="str">
        <f>IF(ISNUMBER(SMALL(Order_Form!$D:$D,1+($D351))),(VLOOKUP(SMALL(Order_Form!$D:$D,1+($D351)),Order_Form!$C:$Q,3,FALSE)),"")</f>
        <v/>
      </c>
      <c r="F351" s="18" t="str">
        <f>IF(ISNUMBER(SMALL(Order_Form!$D:$D,1+($D351))),(VLOOKUP(SMALL(Order_Form!$D:$D,1+($D351)),Order_Form!$C:$Q,4,FALSE)),"")</f>
        <v/>
      </c>
      <c r="G351" s="18" t="str">
        <f>IF(ISNUMBER(SMALL(Order_Form!$D:$D,1+($D351))),(VLOOKUP(SMALL(Order_Form!$D:$D,1+($D351)),Order_Form!$C:$Q,5,FALSE)),"")</f>
        <v/>
      </c>
      <c r="H351" s="18" t="str">
        <f>IF(ISNUMBER(SMALL(Order_Form!$D:$D,1+($D351))),(VLOOKUP(SMALL(Order_Form!$D:$D,1+($D351)),Order_Form!$C:$Q,6,FALSE)),"")</f>
        <v/>
      </c>
      <c r="I351" s="15" t="str">
        <f>IF(ISNUMBER(SMALL(Order_Form!$D:$D,1+($D351))),(VLOOKUP(SMALL(Order_Form!$D:$D,1+($D351)),Order_Form!$C:$Q,7,FALSE)),"")</f>
        <v/>
      </c>
      <c r="J351" s="2"/>
      <c r="K351" s="2"/>
      <c r="L351" s="18" t="str">
        <f>IF(ISNUMBER(SMALL(Order_Form!$D:$D,1+($D351))),(VLOOKUP(SMALL(Order_Form!$D:$D,1+($D351)),Order_Form!$C:$Q,8,FALSE)),"")</f>
        <v/>
      </c>
      <c r="M351" s="18" t="str">
        <f>IF(ISNUMBER(SMALL(Order_Form!$D:$D,1+($D351))),(VLOOKUP(SMALL(Order_Form!$D:$D,1+($D351)),Order_Form!$C:$Q,9,FALSE)),"")</f>
        <v/>
      </c>
      <c r="N351" s="18" t="str">
        <f>IF(ISNUMBER(SMALL(Order_Form!$D:$D,1+($D351))),(VLOOKUP(SMALL(Order_Form!$D:$D,1+($D351)),Order_Form!$C:$Q,10,FALSE)),"")</f>
        <v/>
      </c>
      <c r="O351" s="18" t="str">
        <f>IF(ISNUMBER(SMALL(Order_Form!$D:$D,1+($D351))),(VLOOKUP(SMALL(Order_Form!$D:$D,1+($D351)),Order_Form!$C:$Q,11,FALSE)),"")</f>
        <v/>
      </c>
      <c r="P351" s="18" t="str">
        <f>IF(ISNUMBER(SMALL(Order_Form!$D:$D,1+($D351))),(VLOOKUP(SMALL(Order_Form!$D:$D,1+($D351)),Order_Form!$C:$Q,12,FALSE)),"")</f>
        <v/>
      </c>
      <c r="Q351" s="18" t="str">
        <f>IF(ISNUMBER(SMALL(Order_Form!$D:$D,1+($D351))),(VLOOKUP(SMALL(Order_Form!$D:$D,1+($D351)),Order_Form!$C:$Q,13,FALSE)),"")</f>
        <v/>
      </c>
      <c r="R351" s="18" t="str">
        <f>IF(ISNUMBER(SMALL(Order_Form!$D:$D,1+($D351))),(VLOOKUP(SMALL(Order_Form!$D:$D,1+($D351)),Order_Form!$C:$Q,14,FALSE)),"")</f>
        <v/>
      </c>
      <c r="S351" s="126" t="str">
        <f>IF(ISNUMBER(SMALL(Order_Form!$D:$D,1+($D351))),(VLOOKUP(SMALL(Order_Form!$D:$D,1+($D351)),Order_Form!$C:$Q,15,FALSE)),"")</f>
        <v/>
      </c>
      <c r="U351" s="2">
        <f t="shared" si="38"/>
        <v>0</v>
      </c>
      <c r="V351" s="2">
        <f t="shared" si="39"/>
        <v>0</v>
      </c>
      <c r="W351" s="2" t="str">
        <f t="shared" si="40"/>
        <v/>
      </c>
      <c r="X351" s="2">
        <f t="shared" si="41"/>
        <v>0</v>
      </c>
    </row>
    <row r="352" spans="2:24" ht="22.9" customHeight="1" x14ac:dyDescent="0.25">
      <c r="B352" s="2">
        <f t="shared" si="37"/>
        <v>0</v>
      </c>
      <c r="C352" s="2" t="str">
        <f t="shared" si="42"/>
        <v/>
      </c>
      <c r="D352" s="2">
        <v>331</v>
      </c>
      <c r="E352" s="2" t="str">
        <f>IF(ISNUMBER(SMALL(Order_Form!$D:$D,1+($D352))),(VLOOKUP(SMALL(Order_Form!$D:$D,1+($D352)),Order_Form!$C:$Q,3,FALSE)),"")</f>
        <v/>
      </c>
      <c r="F352" s="18" t="str">
        <f>IF(ISNUMBER(SMALL(Order_Form!$D:$D,1+($D352))),(VLOOKUP(SMALL(Order_Form!$D:$D,1+($D352)),Order_Form!$C:$Q,4,FALSE)),"")</f>
        <v/>
      </c>
      <c r="G352" s="18" t="str">
        <f>IF(ISNUMBER(SMALL(Order_Form!$D:$D,1+($D352))),(VLOOKUP(SMALL(Order_Form!$D:$D,1+($D352)),Order_Form!$C:$Q,5,FALSE)),"")</f>
        <v/>
      </c>
      <c r="H352" s="18" t="str">
        <f>IF(ISNUMBER(SMALL(Order_Form!$D:$D,1+($D352))),(VLOOKUP(SMALL(Order_Form!$D:$D,1+($D352)),Order_Form!$C:$Q,6,FALSE)),"")</f>
        <v/>
      </c>
      <c r="I352" s="15" t="str">
        <f>IF(ISNUMBER(SMALL(Order_Form!$D:$D,1+($D352))),(VLOOKUP(SMALL(Order_Form!$D:$D,1+($D352)),Order_Form!$C:$Q,7,FALSE)),"")</f>
        <v/>
      </c>
      <c r="J352" s="2"/>
      <c r="K352" s="2"/>
      <c r="L352" s="18" t="str">
        <f>IF(ISNUMBER(SMALL(Order_Form!$D:$D,1+($D352))),(VLOOKUP(SMALL(Order_Form!$D:$D,1+($D352)),Order_Form!$C:$Q,8,FALSE)),"")</f>
        <v/>
      </c>
      <c r="M352" s="18" t="str">
        <f>IF(ISNUMBER(SMALL(Order_Form!$D:$D,1+($D352))),(VLOOKUP(SMALL(Order_Form!$D:$D,1+($D352)),Order_Form!$C:$Q,9,FALSE)),"")</f>
        <v/>
      </c>
      <c r="N352" s="18" t="str">
        <f>IF(ISNUMBER(SMALL(Order_Form!$D:$D,1+($D352))),(VLOOKUP(SMALL(Order_Form!$D:$D,1+($D352)),Order_Form!$C:$Q,10,FALSE)),"")</f>
        <v/>
      </c>
      <c r="O352" s="18" t="str">
        <f>IF(ISNUMBER(SMALL(Order_Form!$D:$D,1+($D352))),(VLOOKUP(SMALL(Order_Form!$D:$D,1+($D352)),Order_Form!$C:$Q,11,FALSE)),"")</f>
        <v/>
      </c>
      <c r="P352" s="18" t="str">
        <f>IF(ISNUMBER(SMALL(Order_Form!$D:$D,1+($D352))),(VLOOKUP(SMALL(Order_Form!$D:$D,1+($D352)),Order_Form!$C:$Q,12,FALSE)),"")</f>
        <v/>
      </c>
      <c r="Q352" s="18" t="str">
        <f>IF(ISNUMBER(SMALL(Order_Form!$D:$D,1+($D352))),(VLOOKUP(SMALL(Order_Form!$D:$D,1+($D352)),Order_Form!$C:$Q,13,FALSE)),"")</f>
        <v/>
      </c>
      <c r="R352" s="18" t="str">
        <f>IF(ISNUMBER(SMALL(Order_Form!$D:$D,1+($D352))),(VLOOKUP(SMALL(Order_Form!$D:$D,1+($D352)),Order_Form!$C:$Q,14,FALSE)),"")</f>
        <v/>
      </c>
      <c r="S352" s="126" t="str">
        <f>IF(ISNUMBER(SMALL(Order_Form!$D:$D,1+($D352))),(VLOOKUP(SMALL(Order_Form!$D:$D,1+($D352)),Order_Form!$C:$Q,15,FALSE)),"")</f>
        <v/>
      </c>
      <c r="U352" s="2">
        <f t="shared" si="38"/>
        <v>0</v>
      </c>
      <c r="V352" s="2">
        <f t="shared" si="39"/>
        <v>0</v>
      </c>
      <c r="W352" s="2" t="str">
        <f t="shared" si="40"/>
        <v/>
      </c>
      <c r="X352" s="2">
        <f t="shared" si="41"/>
        <v>0</v>
      </c>
    </row>
    <row r="353" spans="2:24" ht="22.9" customHeight="1" x14ac:dyDescent="0.25">
      <c r="B353" s="2">
        <f t="shared" si="37"/>
        <v>0</v>
      </c>
      <c r="C353" s="2" t="str">
        <f t="shared" si="42"/>
        <v/>
      </c>
      <c r="D353" s="2">
        <v>332</v>
      </c>
      <c r="E353" s="2" t="str">
        <f>IF(ISNUMBER(SMALL(Order_Form!$D:$D,1+($D353))),(VLOOKUP(SMALL(Order_Form!$D:$D,1+($D353)),Order_Form!$C:$Q,3,FALSE)),"")</f>
        <v/>
      </c>
      <c r="F353" s="18" t="str">
        <f>IF(ISNUMBER(SMALL(Order_Form!$D:$D,1+($D353))),(VLOOKUP(SMALL(Order_Form!$D:$D,1+($D353)),Order_Form!$C:$Q,4,FALSE)),"")</f>
        <v/>
      </c>
      <c r="G353" s="18" t="str">
        <f>IF(ISNUMBER(SMALL(Order_Form!$D:$D,1+($D353))),(VLOOKUP(SMALL(Order_Form!$D:$D,1+($D353)),Order_Form!$C:$Q,5,FALSE)),"")</f>
        <v/>
      </c>
      <c r="H353" s="18" t="str">
        <f>IF(ISNUMBER(SMALL(Order_Form!$D:$D,1+($D353))),(VLOOKUP(SMALL(Order_Form!$D:$D,1+($D353)),Order_Form!$C:$Q,6,FALSE)),"")</f>
        <v/>
      </c>
      <c r="I353" s="15" t="str">
        <f>IF(ISNUMBER(SMALL(Order_Form!$D:$D,1+($D353))),(VLOOKUP(SMALL(Order_Form!$D:$D,1+($D353)),Order_Form!$C:$Q,7,FALSE)),"")</f>
        <v/>
      </c>
      <c r="J353" s="2"/>
      <c r="K353" s="2"/>
      <c r="L353" s="18" t="str">
        <f>IF(ISNUMBER(SMALL(Order_Form!$D:$D,1+($D353))),(VLOOKUP(SMALL(Order_Form!$D:$D,1+($D353)),Order_Form!$C:$Q,8,FALSE)),"")</f>
        <v/>
      </c>
      <c r="M353" s="18" t="str">
        <f>IF(ISNUMBER(SMALL(Order_Form!$D:$D,1+($D353))),(VLOOKUP(SMALL(Order_Form!$D:$D,1+($D353)),Order_Form!$C:$Q,9,FALSE)),"")</f>
        <v/>
      </c>
      <c r="N353" s="18" t="str">
        <f>IF(ISNUMBER(SMALL(Order_Form!$D:$D,1+($D353))),(VLOOKUP(SMALL(Order_Form!$D:$D,1+($D353)),Order_Form!$C:$Q,10,FALSE)),"")</f>
        <v/>
      </c>
      <c r="O353" s="18" t="str">
        <f>IF(ISNUMBER(SMALL(Order_Form!$D:$D,1+($D353))),(VLOOKUP(SMALL(Order_Form!$D:$D,1+($D353)),Order_Form!$C:$Q,11,FALSE)),"")</f>
        <v/>
      </c>
      <c r="P353" s="18" t="str">
        <f>IF(ISNUMBER(SMALL(Order_Form!$D:$D,1+($D353))),(VLOOKUP(SMALL(Order_Form!$D:$D,1+($D353)),Order_Form!$C:$Q,12,FALSE)),"")</f>
        <v/>
      </c>
      <c r="Q353" s="18" t="str">
        <f>IF(ISNUMBER(SMALL(Order_Form!$D:$D,1+($D353))),(VLOOKUP(SMALL(Order_Form!$D:$D,1+($D353)),Order_Form!$C:$Q,13,FALSE)),"")</f>
        <v/>
      </c>
      <c r="R353" s="18" t="str">
        <f>IF(ISNUMBER(SMALL(Order_Form!$D:$D,1+($D353))),(VLOOKUP(SMALL(Order_Form!$D:$D,1+($D353)),Order_Form!$C:$Q,14,FALSE)),"")</f>
        <v/>
      </c>
      <c r="S353" s="126" t="str">
        <f>IF(ISNUMBER(SMALL(Order_Form!$D:$D,1+($D353))),(VLOOKUP(SMALL(Order_Form!$D:$D,1+($D353)),Order_Form!$C:$Q,15,FALSE)),"")</f>
        <v/>
      </c>
      <c r="U353" s="2">
        <f t="shared" si="38"/>
        <v>0</v>
      </c>
      <c r="V353" s="2">
        <f t="shared" si="39"/>
        <v>0</v>
      </c>
      <c r="W353" s="2" t="str">
        <f t="shared" si="40"/>
        <v/>
      </c>
      <c r="X353" s="2">
        <f t="shared" si="41"/>
        <v>0</v>
      </c>
    </row>
    <row r="354" spans="2:24" ht="22.9" customHeight="1" x14ac:dyDescent="0.25">
      <c r="B354" s="2">
        <f t="shared" si="37"/>
        <v>0</v>
      </c>
      <c r="C354" s="2" t="str">
        <f t="shared" si="42"/>
        <v/>
      </c>
      <c r="D354" s="2">
        <v>333</v>
      </c>
      <c r="E354" s="2" t="str">
        <f>IF(ISNUMBER(SMALL(Order_Form!$D:$D,1+($D354))),(VLOOKUP(SMALL(Order_Form!$D:$D,1+($D354)),Order_Form!$C:$Q,3,FALSE)),"")</f>
        <v/>
      </c>
      <c r="F354" s="18" t="str">
        <f>IF(ISNUMBER(SMALL(Order_Form!$D:$D,1+($D354))),(VLOOKUP(SMALL(Order_Form!$D:$D,1+($D354)),Order_Form!$C:$Q,4,FALSE)),"")</f>
        <v/>
      </c>
      <c r="G354" s="18" t="str">
        <f>IF(ISNUMBER(SMALL(Order_Form!$D:$D,1+($D354))),(VLOOKUP(SMALL(Order_Form!$D:$D,1+($D354)),Order_Form!$C:$Q,5,FALSE)),"")</f>
        <v/>
      </c>
      <c r="H354" s="18" t="str">
        <f>IF(ISNUMBER(SMALL(Order_Form!$D:$D,1+($D354))),(VLOOKUP(SMALL(Order_Form!$D:$D,1+($D354)),Order_Form!$C:$Q,6,FALSE)),"")</f>
        <v/>
      </c>
      <c r="I354" s="15" t="str">
        <f>IF(ISNUMBER(SMALL(Order_Form!$D:$D,1+($D354))),(VLOOKUP(SMALL(Order_Form!$D:$D,1+($D354)),Order_Form!$C:$Q,7,FALSE)),"")</f>
        <v/>
      </c>
      <c r="J354" s="2"/>
      <c r="K354" s="2"/>
      <c r="L354" s="18" t="str">
        <f>IF(ISNUMBER(SMALL(Order_Form!$D:$D,1+($D354))),(VLOOKUP(SMALL(Order_Form!$D:$D,1+($D354)),Order_Form!$C:$Q,8,FALSE)),"")</f>
        <v/>
      </c>
      <c r="M354" s="18" t="str">
        <f>IF(ISNUMBER(SMALL(Order_Form!$D:$D,1+($D354))),(VLOOKUP(SMALL(Order_Form!$D:$D,1+($D354)),Order_Form!$C:$Q,9,FALSE)),"")</f>
        <v/>
      </c>
      <c r="N354" s="18" t="str">
        <f>IF(ISNUMBER(SMALL(Order_Form!$D:$D,1+($D354))),(VLOOKUP(SMALL(Order_Form!$D:$D,1+($D354)),Order_Form!$C:$Q,10,FALSE)),"")</f>
        <v/>
      </c>
      <c r="O354" s="18" t="str">
        <f>IF(ISNUMBER(SMALL(Order_Form!$D:$D,1+($D354))),(VLOOKUP(SMALL(Order_Form!$D:$D,1+($D354)),Order_Form!$C:$Q,11,FALSE)),"")</f>
        <v/>
      </c>
      <c r="P354" s="18" t="str">
        <f>IF(ISNUMBER(SMALL(Order_Form!$D:$D,1+($D354))),(VLOOKUP(SMALL(Order_Form!$D:$D,1+($D354)),Order_Form!$C:$Q,12,FALSE)),"")</f>
        <v/>
      </c>
      <c r="Q354" s="18" t="str">
        <f>IF(ISNUMBER(SMALL(Order_Form!$D:$D,1+($D354))),(VLOOKUP(SMALL(Order_Form!$D:$D,1+($D354)),Order_Form!$C:$Q,13,FALSE)),"")</f>
        <v/>
      </c>
      <c r="R354" s="18" t="str">
        <f>IF(ISNUMBER(SMALL(Order_Form!$D:$D,1+($D354))),(VLOOKUP(SMALL(Order_Form!$D:$D,1+($D354)),Order_Form!$C:$Q,14,FALSE)),"")</f>
        <v/>
      </c>
      <c r="S354" s="126" t="str">
        <f>IF(ISNUMBER(SMALL(Order_Form!$D:$D,1+($D354))),(VLOOKUP(SMALL(Order_Form!$D:$D,1+($D354)),Order_Form!$C:$Q,15,FALSE)),"")</f>
        <v/>
      </c>
      <c r="U354" s="2">
        <f t="shared" si="38"/>
        <v>0</v>
      </c>
      <c r="V354" s="2">
        <f t="shared" si="39"/>
        <v>0</v>
      </c>
      <c r="W354" s="2" t="str">
        <f t="shared" si="40"/>
        <v/>
      </c>
      <c r="X354" s="2">
        <f t="shared" si="41"/>
        <v>0</v>
      </c>
    </row>
    <row r="355" spans="2:24" ht="22.9" customHeight="1" x14ac:dyDescent="0.25">
      <c r="B355" s="2">
        <f t="shared" si="37"/>
        <v>0</v>
      </c>
      <c r="C355" s="2" t="str">
        <f t="shared" si="42"/>
        <v/>
      </c>
      <c r="D355" s="2">
        <v>334</v>
      </c>
      <c r="E355" s="2" t="str">
        <f>IF(ISNUMBER(SMALL(Order_Form!$D:$D,1+($D355))),(VLOOKUP(SMALL(Order_Form!$D:$D,1+($D355)),Order_Form!$C:$Q,3,FALSE)),"")</f>
        <v/>
      </c>
      <c r="F355" s="18" t="str">
        <f>IF(ISNUMBER(SMALL(Order_Form!$D:$D,1+($D355))),(VLOOKUP(SMALL(Order_Form!$D:$D,1+($D355)),Order_Form!$C:$Q,4,FALSE)),"")</f>
        <v/>
      </c>
      <c r="G355" s="18" t="str">
        <f>IF(ISNUMBER(SMALL(Order_Form!$D:$D,1+($D355))),(VLOOKUP(SMALL(Order_Form!$D:$D,1+($D355)),Order_Form!$C:$Q,5,FALSE)),"")</f>
        <v/>
      </c>
      <c r="H355" s="18" t="str">
        <f>IF(ISNUMBER(SMALL(Order_Form!$D:$D,1+($D355))),(VLOOKUP(SMALL(Order_Form!$D:$D,1+($D355)),Order_Form!$C:$Q,6,FALSE)),"")</f>
        <v/>
      </c>
      <c r="I355" s="15" t="str">
        <f>IF(ISNUMBER(SMALL(Order_Form!$D:$D,1+($D355))),(VLOOKUP(SMALL(Order_Form!$D:$D,1+($D355)),Order_Form!$C:$Q,7,FALSE)),"")</f>
        <v/>
      </c>
      <c r="J355" s="2"/>
      <c r="K355" s="2"/>
      <c r="L355" s="18" t="str">
        <f>IF(ISNUMBER(SMALL(Order_Form!$D:$D,1+($D355))),(VLOOKUP(SMALL(Order_Form!$D:$D,1+($D355)),Order_Form!$C:$Q,8,FALSE)),"")</f>
        <v/>
      </c>
      <c r="M355" s="18" t="str">
        <f>IF(ISNUMBER(SMALL(Order_Form!$D:$D,1+($D355))),(VLOOKUP(SMALL(Order_Form!$D:$D,1+($D355)),Order_Form!$C:$Q,9,FALSE)),"")</f>
        <v/>
      </c>
      <c r="N355" s="18" t="str">
        <f>IF(ISNUMBER(SMALL(Order_Form!$D:$D,1+($D355))),(VLOOKUP(SMALL(Order_Form!$D:$D,1+($D355)),Order_Form!$C:$Q,10,FALSE)),"")</f>
        <v/>
      </c>
      <c r="O355" s="18" t="str">
        <f>IF(ISNUMBER(SMALL(Order_Form!$D:$D,1+($D355))),(VLOOKUP(SMALL(Order_Form!$D:$D,1+($D355)),Order_Form!$C:$Q,11,FALSE)),"")</f>
        <v/>
      </c>
      <c r="P355" s="18" t="str">
        <f>IF(ISNUMBER(SMALL(Order_Form!$D:$D,1+($D355))),(VLOOKUP(SMALL(Order_Form!$D:$D,1+($D355)),Order_Form!$C:$Q,12,FALSE)),"")</f>
        <v/>
      </c>
      <c r="Q355" s="18" t="str">
        <f>IF(ISNUMBER(SMALL(Order_Form!$D:$D,1+($D355))),(VLOOKUP(SMALL(Order_Form!$D:$D,1+($D355)),Order_Form!$C:$Q,13,FALSE)),"")</f>
        <v/>
      </c>
      <c r="R355" s="18" t="str">
        <f>IF(ISNUMBER(SMALL(Order_Form!$D:$D,1+($D355))),(VLOOKUP(SMALL(Order_Form!$D:$D,1+($D355)),Order_Form!$C:$Q,14,FALSE)),"")</f>
        <v/>
      </c>
      <c r="S355" s="126" t="str">
        <f>IF(ISNUMBER(SMALL(Order_Form!$D:$D,1+($D355))),(VLOOKUP(SMALL(Order_Form!$D:$D,1+($D355)),Order_Form!$C:$Q,15,FALSE)),"")</f>
        <v/>
      </c>
      <c r="U355" s="2">
        <f t="shared" si="38"/>
        <v>0</v>
      </c>
      <c r="V355" s="2">
        <f t="shared" si="39"/>
        <v>0</v>
      </c>
      <c r="W355" s="2" t="str">
        <f t="shared" si="40"/>
        <v/>
      </c>
      <c r="X355" s="2">
        <f t="shared" si="41"/>
        <v>0</v>
      </c>
    </row>
    <row r="356" spans="2:24" ht="22.9" customHeight="1" x14ac:dyDescent="0.25">
      <c r="B356" s="2">
        <f t="shared" si="37"/>
        <v>0</v>
      </c>
      <c r="C356" s="2" t="str">
        <f t="shared" si="42"/>
        <v/>
      </c>
      <c r="D356" s="2">
        <v>335</v>
      </c>
      <c r="E356" s="2" t="str">
        <f>IF(ISNUMBER(SMALL(Order_Form!$D:$D,1+($D356))),(VLOOKUP(SMALL(Order_Form!$D:$D,1+($D356)),Order_Form!$C:$Q,3,FALSE)),"")</f>
        <v/>
      </c>
      <c r="F356" s="18" t="str">
        <f>IF(ISNUMBER(SMALL(Order_Form!$D:$D,1+($D356))),(VLOOKUP(SMALL(Order_Form!$D:$D,1+($D356)),Order_Form!$C:$Q,4,FALSE)),"")</f>
        <v/>
      </c>
      <c r="G356" s="18" t="str">
        <f>IF(ISNUMBER(SMALL(Order_Form!$D:$D,1+($D356))),(VLOOKUP(SMALL(Order_Form!$D:$D,1+($D356)),Order_Form!$C:$Q,5,FALSE)),"")</f>
        <v/>
      </c>
      <c r="H356" s="18" t="str">
        <f>IF(ISNUMBER(SMALL(Order_Form!$D:$D,1+($D356))),(VLOOKUP(SMALL(Order_Form!$D:$D,1+($D356)),Order_Form!$C:$Q,6,FALSE)),"")</f>
        <v/>
      </c>
      <c r="I356" s="15" t="str">
        <f>IF(ISNUMBER(SMALL(Order_Form!$D:$D,1+($D356))),(VLOOKUP(SMALL(Order_Form!$D:$D,1+($D356)),Order_Form!$C:$Q,7,FALSE)),"")</f>
        <v/>
      </c>
      <c r="J356" s="2"/>
      <c r="K356" s="2"/>
      <c r="L356" s="18" t="str">
        <f>IF(ISNUMBER(SMALL(Order_Form!$D:$D,1+($D356))),(VLOOKUP(SMALL(Order_Form!$D:$D,1+($D356)),Order_Form!$C:$Q,8,FALSE)),"")</f>
        <v/>
      </c>
      <c r="M356" s="18" t="str">
        <f>IF(ISNUMBER(SMALL(Order_Form!$D:$D,1+($D356))),(VLOOKUP(SMALL(Order_Form!$D:$D,1+($D356)),Order_Form!$C:$Q,9,FALSE)),"")</f>
        <v/>
      </c>
      <c r="N356" s="18" t="str">
        <f>IF(ISNUMBER(SMALL(Order_Form!$D:$D,1+($D356))),(VLOOKUP(SMALL(Order_Form!$D:$D,1+($D356)),Order_Form!$C:$Q,10,FALSE)),"")</f>
        <v/>
      </c>
      <c r="O356" s="18" t="str">
        <f>IF(ISNUMBER(SMALL(Order_Form!$D:$D,1+($D356))),(VLOOKUP(SMALL(Order_Form!$D:$D,1+($D356)),Order_Form!$C:$Q,11,FALSE)),"")</f>
        <v/>
      </c>
      <c r="P356" s="18" t="str">
        <f>IF(ISNUMBER(SMALL(Order_Form!$D:$D,1+($D356))),(VLOOKUP(SMALL(Order_Form!$D:$D,1+($D356)),Order_Form!$C:$Q,12,FALSE)),"")</f>
        <v/>
      </c>
      <c r="Q356" s="18" t="str">
        <f>IF(ISNUMBER(SMALL(Order_Form!$D:$D,1+($D356))),(VLOOKUP(SMALL(Order_Form!$D:$D,1+($D356)),Order_Form!$C:$Q,13,FALSE)),"")</f>
        <v/>
      </c>
      <c r="R356" s="18" t="str">
        <f>IF(ISNUMBER(SMALL(Order_Form!$D:$D,1+($D356))),(VLOOKUP(SMALL(Order_Form!$D:$D,1+($D356)),Order_Form!$C:$Q,14,FALSE)),"")</f>
        <v/>
      </c>
      <c r="S356" s="126" t="str">
        <f>IF(ISNUMBER(SMALL(Order_Form!$D:$D,1+($D356))),(VLOOKUP(SMALL(Order_Form!$D:$D,1+($D356)),Order_Form!$C:$Q,15,FALSE)),"")</f>
        <v/>
      </c>
      <c r="U356" s="2">
        <f t="shared" si="38"/>
        <v>0</v>
      </c>
      <c r="V356" s="2">
        <f t="shared" si="39"/>
        <v>0</v>
      </c>
      <c r="W356" s="2" t="str">
        <f t="shared" si="40"/>
        <v/>
      </c>
      <c r="X356" s="2">
        <f t="shared" si="41"/>
        <v>0</v>
      </c>
    </row>
    <row r="357" spans="2:24" ht="22.9" customHeight="1" x14ac:dyDescent="0.25">
      <c r="B357" s="2">
        <f t="shared" si="37"/>
        <v>0</v>
      </c>
      <c r="C357" s="2" t="str">
        <f t="shared" si="42"/>
        <v/>
      </c>
      <c r="D357" s="2">
        <v>336</v>
      </c>
      <c r="E357" s="2" t="str">
        <f>IF(ISNUMBER(SMALL(Order_Form!$D:$D,1+($D357))),(VLOOKUP(SMALL(Order_Form!$D:$D,1+($D357)),Order_Form!$C:$Q,3,FALSE)),"")</f>
        <v/>
      </c>
      <c r="F357" s="18" t="str">
        <f>IF(ISNUMBER(SMALL(Order_Form!$D:$D,1+($D357))),(VLOOKUP(SMALL(Order_Form!$D:$D,1+($D357)),Order_Form!$C:$Q,4,FALSE)),"")</f>
        <v/>
      </c>
      <c r="G357" s="18" t="str">
        <f>IF(ISNUMBER(SMALL(Order_Form!$D:$D,1+($D357))),(VLOOKUP(SMALL(Order_Form!$D:$D,1+($D357)),Order_Form!$C:$Q,5,FALSE)),"")</f>
        <v/>
      </c>
      <c r="H357" s="18" t="str">
        <f>IF(ISNUMBER(SMALL(Order_Form!$D:$D,1+($D357))),(VLOOKUP(SMALL(Order_Form!$D:$D,1+($D357)),Order_Form!$C:$Q,6,FALSE)),"")</f>
        <v/>
      </c>
      <c r="I357" s="15" t="str">
        <f>IF(ISNUMBER(SMALL(Order_Form!$D:$D,1+($D357))),(VLOOKUP(SMALL(Order_Form!$D:$D,1+($D357)),Order_Form!$C:$Q,7,FALSE)),"")</f>
        <v/>
      </c>
      <c r="J357" s="2"/>
      <c r="K357" s="2"/>
      <c r="L357" s="18" t="str">
        <f>IF(ISNUMBER(SMALL(Order_Form!$D:$D,1+($D357))),(VLOOKUP(SMALL(Order_Form!$D:$D,1+($D357)),Order_Form!$C:$Q,8,FALSE)),"")</f>
        <v/>
      </c>
      <c r="M357" s="18" t="str">
        <f>IF(ISNUMBER(SMALL(Order_Form!$D:$D,1+($D357))),(VLOOKUP(SMALL(Order_Form!$D:$D,1+($D357)),Order_Form!$C:$Q,9,FALSE)),"")</f>
        <v/>
      </c>
      <c r="N357" s="18" t="str">
        <f>IF(ISNUMBER(SMALL(Order_Form!$D:$D,1+($D357))),(VLOOKUP(SMALL(Order_Form!$D:$D,1+($D357)),Order_Form!$C:$Q,10,FALSE)),"")</f>
        <v/>
      </c>
      <c r="O357" s="18" t="str">
        <f>IF(ISNUMBER(SMALL(Order_Form!$D:$D,1+($D357))),(VLOOKUP(SMALL(Order_Form!$D:$D,1+($D357)),Order_Form!$C:$Q,11,FALSE)),"")</f>
        <v/>
      </c>
      <c r="P357" s="18" t="str">
        <f>IF(ISNUMBER(SMALL(Order_Form!$D:$D,1+($D357))),(VLOOKUP(SMALL(Order_Form!$D:$D,1+($D357)),Order_Form!$C:$Q,12,FALSE)),"")</f>
        <v/>
      </c>
      <c r="Q357" s="18" t="str">
        <f>IF(ISNUMBER(SMALL(Order_Form!$D:$D,1+($D357))),(VLOOKUP(SMALL(Order_Form!$D:$D,1+($D357)),Order_Form!$C:$Q,13,FALSE)),"")</f>
        <v/>
      </c>
      <c r="R357" s="18" t="str">
        <f>IF(ISNUMBER(SMALL(Order_Form!$D:$D,1+($D357))),(VLOOKUP(SMALL(Order_Form!$D:$D,1+($D357)),Order_Form!$C:$Q,14,FALSE)),"")</f>
        <v/>
      </c>
      <c r="S357" s="126" t="str">
        <f>IF(ISNUMBER(SMALL(Order_Form!$D:$D,1+($D357))),(VLOOKUP(SMALL(Order_Form!$D:$D,1+($D357)),Order_Form!$C:$Q,15,FALSE)),"")</f>
        <v/>
      </c>
      <c r="U357" s="2">
        <f t="shared" si="38"/>
        <v>0</v>
      </c>
      <c r="V357" s="2">
        <f t="shared" si="39"/>
        <v>0</v>
      </c>
      <c r="W357" s="2" t="str">
        <f t="shared" si="40"/>
        <v/>
      </c>
      <c r="X357" s="2">
        <f t="shared" si="41"/>
        <v>0</v>
      </c>
    </row>
    <row r="358" spans="2:24" ht="22.9" customHeight="1" x14ac:dyDescent="0.25">
      <c r="B358" s="2">
        <f t="shared" si="37"/>
        <v>0</v>
      </c>
      <c r="C358" s="2" t="str">
        <f t="shared" si="42"/>
        <v/>
      </c>
      <c r="D358" s="2">
        <v>337</v>
      </c>
      <c r="E358" s="2" t="str">
        <f>IF(ISNUMBER(SMALL(Order_Form!$D:$D,1+($D358))),(VLOOKUP(SMALL(Order_Form!$D:$D,1+($D358)),Order_Form!$C:$Q,3,FALSE)),"")</f>
        <v/>
      </c>
      <c r="F358" s="18" t="str">
        <f>IF(ISNUMBER(SMALL(Order_Form!$D:$D,1+($D358))),(VLOOKUP(SMALL(Order_Form!$D:$D,1+($D358)),Order_Form!$C:$Q,4,FALSE)),"")</f>
        <v/>
      </c>
      <c r="G358" s="18" t="str">
        <f>IF(ISNUMBER(SMALL(Order_Form!$D:$D,1+($D358))),(VLOOKUP(SMALL(Order_Form!$D:$D,1+($D358)),Order_Form!$C:$Q,5,FALSE)),"")</f>
        <v/>
      </c>
      <c r="H358" s="18" t="str">
        <f>IF(ISNUMBER(SMALL(Order_Form!$D:$D,1+($D358))),(VLOOKUP(SMALL(Order_Form!$D:$D,1+($D358)),Order_Form!$C:$Q,6,FALSE)),"")</f>
        <v/>
      </c>
      <c r="I358" s="15" t="str">
        <f>IF(ISNUMBER(SMALL(Order_Form!$D:$D,1+($D358))),(VLOOKUP(SMALL(Order_Form!$D:$D,1+($D358)),Order_Form!$C:$Q,7,FALSE)),"")</f>
        <v/>
      </c>
      <c r="J358" s="2"/>
      <c r="K358" s="2"/>
      <c r="L358" s="18" t="str">
        <f>IF(ISNUMBER(SMALL(Order_Form!$D:$D,1+($D358))),(VLOOKUP(SMALL(Order_Form!$D:$D,1+($D358)),Order_Form!$C:$Q,8,FALSE)),"")</f>
        <v/>
      </c>
      <c r="M358" s="18" t="str">
        <f>IF(ISNUMBER(SMALL(Order_Form!$D:$D,1+($D358))),(VLOOKUP(SMALL(Order_Form!$D:$D,1+($D358)),Order_Form!$C:$Q,9,FALSE)),"")</f>
        <v/>
      </c>
      <c r="N358" s="18" t="str">
        <f>IF(ISNUMBER(SMALL(Order_Form!$D:$D,1+($D358))),(VLOOKUP(SMALL(Order_Form!$D:$D,1+($D358)),Order_Form!$C:$Q,10,FALSE)),"")</f>
        <v/>
      </c>
      <c r="O358" s="18" t="str">
        <f>IF(ISNUMBER(SMALL(Order_Form!$D:$D,1+($D358))),(VLOOKUP(SMALL(Order_Form!$D:$D,1+($D358)),Order_Form!$C:$Q,11,FALSE)),"")</f>
        <v/>
      </c>
      <c r="P358" s="18" t="str">
        <f>IF(ISNUMBER(SMALL(Order_Form!$D:$D,1+($D358))),(VLOOKUP(SMALL(Order_Form!$D:$D,1+($D358)),Order_Form!$C:$Q,12,FALSE)),"")</f>
        <v/>
      </c>
      <c r="Q358" s="18" t="str">
        <f>IF(ISNUMBER(SMALL(Order_Form!$D:$D,1+($D358))),(VLOOKUP(SMALL(Order_Form!$D:$D,1+($D358)),Order_Form!$C:$Q,13,FALSE)),"")</f>
        <v/>
      </c>
      <c r="R358" s="18" t="str">
        <f>IF(ISNUMBER(SMALL(Order_Form!$D:$D,1+($D358))),(VLOOKUP(SMALL(Order_Form!$D:$D,1+($D358)),Order_Form!$C:$Q,14,FALSE)),"")</f>
        <v/>
      </c>
      <c r="S358" s="126" t="str">
        <f>IF(ISNUMBER(SMALL(Order_Form!$D:$D,1+($D358))),(VLOOKUP(SMALL(Order_Form!$D:$D,1+($D358)),Order_Form!$C:$Q,15,FALSE)),"")</f>
        <v/>
      </c>
      <c r="U358" s="2">
        <f t="shared" si="38"/>
        <v>0</v>
      </c>
      <c r="V358" s="2">
        <f t="shared" si="39"/>
        <v>0</v>
      </c>
      <c r="W358" s="2" t="str">
        <f t="shared" si="40"/>
        <v/>
      </c>
      <c r="X358" s="2">
        <f t="shared" si="41"/>
        <v>0</v>
      </c>
    </row>
    <row r="359" spans="2:24" ht="22.9" customHeight="1" x14ac:dyDescent="0.25">
      <c r="B359" s="2">
        <f t="shared" si="37"/>
        <v>0</v>
      </c>
      <c r="C359" s="2" t="str">
        <f t="shared" si="42"/>
        <v/>
      </c>
      <c r="D359" s="2">
        <v>338</v>
      </c>
      <c r="E359" s="2" t="str">
        <f>IF(ISNUMBER(SMALL(Order_Form!$D:$D,1+($D359))),(VLOOKUP(SMALL(Order_Form!$D:$D,1+($D359)),Order_Form!$C:$Q,3,FALSE)),"")</f>
        <v/>
      </c>
      <c r="F359" s="18" t="str">
        <f>IF(ISNUMBER(SMALL(Order_Form!$D:$D,1+($D359))),(VLOOKUP(SMALL(Order_Form!$D:$D,1+($D359)),Order_Form!$C:$Q,4,FALSE)),"")</f>
        <v/>
      </c>
      <c r="G359" s="18" t="str">
        <f>IF(ISNUMBER(SMALL(Order_Form!$D:$D,1+($D359))),(VLOOKUP(SMALL(Order_Form!$D:$D,1+($D359)),Order_Form!$C:$Q,5,FALSE)),"")</f>
        <v/>
      </c>
      <c r="H359" s="18" t="str">
        <f>IF(ISNUMBER(SMALL(Order_Form!$D:$D,1+($D359))),(VLOOKUP(SMALL(Order_Form!$D:$D,1+($D359)),Order_Form!$C:$Q,6,FALSE)),"")</f>
        <v/>
      </c>
      <c r="I359" s="15" t="str">
        <f>IF(ISNUMBER(SMALL(Order_Form!$D:$D,1+($D359))),(VLOOKUP(SMALL(Order_Form!$D:$D,1+($D359)),Order_Form!$C:$Q,7,FALSE)),"")</f>
        <v/>
      </c>
      <c r="J359" s="2"/>
      <c r="K359" s="2"/>
      <c r="L359" s="18" t="str">
        <f>IF(ISNUMBER(SMALL(Order_Form!$D:$D,1+($D359))),(VLOOKUP(SMALL(Order_Form!$D:$D,1+($D359)),Order_Form!$C:$Q,8,FALSE)),"")</f>
        <v/>
      </c>
      <c r="M359" s="18" t="str">
        <f>IF(ISNUMBER(SMALL(Order_Form!$D:$D,1+($D359))),(VLOOKUP(SMALL(Order_Form!$D:$D,1+($D359)),Order_Form!$C:$Q,9,FALSE)),"")</f>
        <v/>
      </c>
      <c r="N359" s="18" t="str">
        <f>IF(ISNUMBER(SMALL(Order_Form!$D:$D,1+($D359))),(VLOOKUP(SMALL(Order_Form!$D:$D,1+($D359)),Order_Form!$C:$Q,10,FALSE)),"")</f>
        <v/>
      </c>
      <c r="O359" s="18" t="str">
        <f>IF(ISNUMBER(SMALL(Order_Form!$D:$D,1+($D359))),(VLOOKUP(SMALL(Order_Form!$D:$D,1+($D359)),Order_Form!$C:$Q,11,FALSE)),"")</f>
        <v/>
      </c>
      <c r="P359" s="18" t="str">
        <f>IF(ISNUMBER(SMALL(Order_Form!$D:$D,1+($D359))),(VLOOKUP(SMALL(Order_Form!$D:$D,1+($D359)),Order_Form!$C:$Q,12,FALSE)),"")</f>
        <v/>
      </c>
      <c r="Q359" s="18" t="str">
        <f>IF(ISNUMBER(SMALL(Order_Form!$D:$D,1+($D359))),(VLOOKUP(SMALL(Order_Form!$D:$D,1+($D359)),Order_Form!$C:$Q,13,FALSE)),"")</f>
        <v/>
      </c>
      <c r="R359" s="18" t="str">
        <f>IF(ISNUMBER(SMALL(Order_Form!$D:$D,1+($D359))),(VLOOKUP(SMALL(Order_Form!$D:$D,1+($D359)),Order_Form!$C:$Q,14,FALSE)),"")</f>
        <v/>
      </c>
      <c r="S359" s="126" t="str">
        <f>IF(ISNUMBER(SMALL(Order_Form!$D:$D,1+($D359))),(VLOOKUP(SMALL(Order_Form!$D:$D,1+($D359)),Order_Form!$C:$Q,15,FALSE)),"")</f>
        <v/>
      </c>
      <c r="U359" s="2">
        <f t="shared" si="38"/>
        <v>0</v>
      </c>
      <c r="V359" s="2">
        <f t="shared" si="39"/>
        <v>0</v>
      </c>
      <c r="W359" s="2" t="str">
        <f t="shared" si="40"/>
        <v/>
      </c>
      <c r="X359" s="2">
        <f t="shared" si="41"/>
        <v>0</v>
      </c>
    </row>
    <row r="360" spans="2:24" ht="22.9" customHeight="1" x14ac:dyDescent="0.25">
      <c r="B360" s="2">
        <f t="shared" si="37"/>
        <v>0</v>
      </c>
      <c r="C360" s="2" t="str">
        <f t="shared" si="42"/>
        <v/>
      </c>
      <c r="D360" s="2">
        <v>339</v>
      </c>
      <c r="E360" s="2" t="str">
        <f>IF(ISNUMBER(SMALL(Order_Form!$D:$D,1+($D360))),(VLOOKUP(SMALL(Order_Form!$D:$D,1+($D360)),Order_Form!$C:$Q,3,FALSE)),"")</f>
        <v/>
      </c>
      <c r="F360" s="18" t="str">
        <f>IF(ISNUMBER(SMALL(Order_Form!$D:$D,1+($D360))),(VLOOKUP(SMALL(Order_Form!$D:$D,1+($D360)),Order_Form!$C:$Q,4,FALSE)),"")</f>
        <v/>
      </c>
      <c r="G360" s="18" t="str">
        <f>IF(ISNUMBER(SMALL(Order_Form!$D:$D,1+($D360))),(VLOOKUP(SMALL(Order_Form!$D:$D,1+($D360)),Order_Form!$C:$Q,5,FALSE)),"")</f>
        <v/>
      </c>
      <c r="H360" s="18" t="str">
        <f>IF(ISNUMBER(SMALL(Order_Form!$D:$D,1+($D360))),(VLOOKUP(SMALL(Order_Form!$D:$D,1+($D360)),Order_Form!$C:$Q,6,FALSE)),"")</f>
        <v/>
      </c>
      <c r="I360" s="15" t="str">
        <f>IF(ISNUMBER(SMALL(Order_Form!$D:$D,1+($D360))),(VLOOKUP(SMALL(Order_Form!$D:$D,1+($D360)),Order_Form!$C:$Q,7,FALSE)),"")</f>
        <v/>
      </c>
      <c r="J360" s="2"/>
      <c r="K360" s="2"/>
      <c r="L360" s="18" t="str">
        <f>IF(ISNUMBER(SMALL(Order_Form!$D:$D,1+($D360))),(VLOOKUP(SMALL(Order_Form!$D:$D,1+($D360)),Order_Form!$C:$Q,8,FALSE)),"")</f>
        <v/>
      </c>
      <c r="M360" s="18" t="str">
        <f>IF(ISNUMBER(SMALL(Order_Form!$D:$D,1+($D360))),(VLOOKUP(SMALL(Order_Form!$D:$D,1+($D360)),Order_Form!$C:$Q,9,FALSE)),"")</f>
        <v/>
      </c>
      <c r="N360" s="18" t="str">
        <f>IF(ISNUMBER(SMALL(Order_Form!$D:$D,1+($D360))),(VLOOKUP(SMALL(Order_Form!$D:$D,1+($D360)),Order_Form!$C:$Q,10,FALSE)),"")</f>
        <v/>
      </c>
      <c r="O360" s="18" t="str">
        <f>IF(ISNUMBER(SMALL(Order_Form!$D:$D,1+($D360))),(VLOOKUP(SMALL(Order_Form!$D:$D,1+($D360)),Order_Form!$C:$Q,11,FALSE)),"")</f>
        <v/>
      </c>
      <c r="P360" s="18" t="str">
        <f>IF(ISNUMBER(SMALL(Order_Form!$D:$D,1+($D360))),(VLOOKUP(SMALL(Order_Form!$D:$D,1+($D360)),Order_Form!$C:$Q,12,FALSE)),"")</f>
        <v/>
      </c>
      <c r="Q360" s="18" t="str">
        <f>IF(ISNUMBER(SMALL(Order_Form!$D:$D,1+($D360))),(VLOOKUP(SMALL(Order_Form!$D:$D,1+($D360)),Order_Form!$C:$Q,13,FALSE)),"")</f>
        <v/>
      </c>
      <c r="R360" s="18" t="str">
        <f>IF(ISNUMBER(SMALL(Order_Form!$D:$D,1+($D360))),(VLOOKUP(SMALL(Order_Form!$D:$D,1+($D360)),Order_Form!$C:$Q,14,FALSE)),"")</f>
        <v/>
      </c>
      <c r="S360" s="126" t="str">
        <f>IF(ISNUMBER(SMALL(Order_Form!$D:$D,1+($D360))),(VLOOKUP(SMALL(Order_Form!$D:$D,1+($D360)),Order_Form!$C:$Q,15,FALSE)),"")</f>
        <v/>
      </c>
      <c r="U360" s="2">
        <f t="shared" si="38"/>
        <v>0</v>
      </c>
      <c r="V360" s="2">
        <f t="shared" si="39"/>
        <v>0</v>
      </c>
      <c r="W360" s="2" t="str">
        <f t="shared" si="40"/>
        <v/>
      </c>
      <c r="X360" s="2">
        <f t="shared" si="41"/>
        <v>0</v>
      </c>
    </row>
    <row r="361" spans="2:24" ht="22.9" customHeight="1" x14ac:dyDescent="0.25">
      <c r="B361" s="2">
        <f t="shared" si="37"/>
        <v>0</v>
      </c>
      <c r="C361" s="2" t="str">
        <f t="shared" si="42"/>
        <v/>
      </c>
      <c r="D361" s="2">
        <v>340</v>
      </c>
      <c r="E361" s="2" t="str">
        <f>IF(ISNUMBER(SMALL(Order_Form!$D:$D,1+($D361))),(VLOOKUP(SMALL(Order_Form!$D:$D,1+($D361)),Order_Form!$C:$Q,3,FALSE)),"")</f>
        <v/>
      </c>
      <c r="F361" s="18" t="str">
        <f>IF(ISNUMBER(SMALL(Order_Form!$D:$D,1+($D361))),(VLOOKUP(SMALL(Order_Form!$D:$D,1+($D361)),Order_Form!$C:$Q,4,FALSE)),"")</f>
        <v/>
      </c>
      <c r="G361" s="18" t="str">
        <f>IF(ISNUMBER(SMALL(Order_Form!$D:$D,1+($D361))),(VLOOKUP(SMALL(Order_Form!$D:$D,1+($D361)),Order_Form!$C:$Q,5,FALSE)),"")</f>
        <v/>
      </c>
      <c r="H361" s="18" t="str">
        <f>IF(ISNUMBER(SMALL(Order_Form!$D:$D,1+($D361))),(VLOOKUP(SMALL(Order_Form!$D:$D,1+($D361)),Order_Form!$C:$Q,6,FALSE)),"")</f>
        <v/>
      </c>
      <c r="I361" s="15" t="str">
        <f>IF(ISNUMBER(SMALL(Order_Form!$D:$D,1+($D361))),(VLOOKUP(SMALL(Order_Form!$D:$D,1+($D361)),Order_Form!$C:$Q,7,FALSE)),"")</f>
        <v/>
      </c>
      <c r="J361" s="2"/>
      <c r="K361" s="2"/>
      <c r="L361" s="18" t="str">
        <f>IF(ISNUMBER(SMALL(Order_Form!$D:$D,1+($D361))),(VLOOKUP(SMALL(Order_Form!$D:$D,1+($D361)),Order_Form!$C:$Q,8,FALSE)),"")</f>
        <v/>
      </c>
      <c r="M361" s="18" t="str">
        <f>IF(ISNUMBER(SMALL(Order_Form!$D:$D,1+($D361))),(VLOOKUP(SMALL(Order_Form!$D:$D,1+($D361)),Order_Form!$C:$Q,9,FALSE)),"")</f>
        <v/>
      </c>
      <c r="N361" s="18" t="str">
        <f>IF(ISNUMBER(SMALL(Order_Form!$D:$D,1+($D361))),(VLOOKUP(SMALL(Order_Form!$D:$D,1+($D361)),Order_Form!$C:$Q,10,FALSE)),"")</f>
        <v/>
      </c>
      <c r="O361" s="18" t="str">
        <f>IF(ISNUMBER(SMALL(Order_Form!$D:$D,1+($D361))),(VLOOKUP(SMALL(Order_Form!$D:$D,1+($D361)),Order_Form!$C:$Q,11,FALSE)),"")</f>
        <v/>
      </c>
      <c r="P361" s="18" t="str">
        <f>IF(ISNUMBER(SMALL(Order_Form!$D:$D,1+($D361))),(VLOOKUP(SMALL(Order_Form!$D:$D,1+($D361)),Order_Form!$C:$Q,12,FALSE)),"")</f>
        <v/>
      </c>
      <c r="Q361" s="18" t="str">
        <f>IF(ISNUMBER(SMALL(Order_Form!$D:$D,1+($D361))),(VLOOKUP(SMALL(Order_Form!$D:$D,1+($D361)),Order_Form!$C:$Q,13,FALSE)),"")</f>
        <v/>
      </c>
      <c r="R361" s="18" t="str">
        <f>IF(ISNUMBER(SMALL(Order_Form!$D:$D,1+($D361))),(VLOOKUP(SMALL(Order_Form!$D:$D,1+($D361)),Order_Form!$C:$Q,14,FALSE)),"")</f>
        <v/>
      </c>
      <c r="S361" s="126" t="str">
        <f>IF(ISNUMBER(SMALL(Order_Form!$D:$D,1+($D361))),(VLOOKUP(SMALL(Order_Form!$D:$D,1+($D361)),Order_Form!$C:$Q,15,FALSE)),"")</f>
        <v/>
      </c>
      <c r="U361" s="2">
        <f t="shared" si="38"/>
        <v>0</v>
      </c>
      <c r="V361" s="2">
        <f t="shared" si="39"/>
        <v>0</v>
      </c>
      <c r="W361" s="2" t="str">
        <f t="shared" si="40"/>
        <v/>
      </c>
      <c r="X361" s="2">
        <f t="shared" si="41"/>
        <v>0</v>
      </c>
    </row>
    <row r="362" spans="2:24" ht="22.9" customHeight="1" x14ac:dyDescent="0.25">
      <c r="B362" s="2">
        <f t="shared" si="37"/>
        <v>0</v>
      </c>
      <c r="C362" s="2" t="str">
        <f t="shared" si="42"/>
        <v/>
      </c>
      <c r="D362" s="2">
        <v>341</v>
      </c>
      <c r="E362" s="2" t="str">
        <f>IF(ISNUMBER(SMALL(Order_Form!$D:$D,1+($D362))),(VLOOKUP(SMALL(Order_Form!$D:$D,1+($D362)),Order_Form!$C:$Q,3,FALSE)),"")</f>
        <v/>
      </c>
      <c r="F362" s="18" t="str">
        <f>IF(ISNUMBER(SMALL(Order_Form!$D:$D,1+($D362))),(VLOOKUP(SMALL(Order_Form!$D:$D,1+($D362)),Order_Form!$C:$Q,4,FALSE)),"")</f>
        <v/>
      </c>
      <c r="G362" s="18" t="str">
        <f>IF(ISNUMBER(SMALL(Order_Form!$D:$D,1+($D362))),(VLOOKUP(SMALL(Order_Form!$D:$D,1+($D362)),Order_Form!$C:$Q,5,FALSE)),"")</f>
        <v/>
      </c>
      <c r="H362" s="18" t="str">
        <f>IF(ISNUMBER(SMALL(Order_Form!$D:$D,1+($D362))),(VLOOKUP(SMALL(Order_Form!$D:$D,1+($D362)),Order_Form!$C:$Q,6,FALSE)),"")</f>
        <v/>
      </c>
      <c r="I362" s="15" t="str">
        <f>IF(ISNUMBER(SMALL(Order_Form!$D:$D,1+($D362))),(VLOOKUP(SMALL(Order_Form!$D:$D,1+($D362)),Order_Form!$C:$Q,7,FALSE)),"")</f>
        <v/>
      </c>
      <c r="J362" s="2"/>
      <c r="K362" s="2"/>
      <c r="L362" s="18" t="str">
        <f>IF(ISNUMBER(SMALL(Order_Form!$D:$D,1+($D362))),(VLOOKUP(SMALL(Order_Form!$D:$D,1+($D362)),Order_Form!$C:$Q,8,FALSE)),"")</f>
        <v/>
      </c>
      <c r="M362" s="18" t="str">
        <f>IF(ISNUMBER(SMALL(Order_Form!$D:$D,1+($D362))),(VLOOKUP(SMALL(Order_Form!$D:$D,1+($D362)),Order_Form!$C:$Q,9,FALSE)),"")</f>
        <v/>
      </c>
      <c r="N362" s="18" t="str">
        <f>IF(ISNUMBER(SMALL(Order_Form!$D:$D,1+($D362))),(VLOOKUP(SMALL(Order_Form!$D:$D,1+($D362)),Order_Form!$C:$Q,10,FALSE)),"")</f>
        <v/>
      </c>
      <c r="O362" s="18" t="str">
        <f>IF(ISNUMBER(SMALL(Order_Form!$D:$D,1+($D362))),(VLOOKUP(SMALL(Order_Form!$D:$D,1+($D362)),Order_Form!$C:$Q,11,FALSE)),"")</f>
        <v/>
      </c>
      <c r="P362" s="18" t="str">
        <f>IF(ISNUMBER(SMALL(Order_Form!$D:$D,1+($D362))),(VLOOKUP(SMALL(Order_Form!$D:$D,1+($D362)),Order_Form!$C:$Q,12,FALSE)),"")</f>
        <v/>
      </c>
      <c r="Q362" s="18" t="str">
        <f>IF(ISNUMBER(SMALL(Order_Form!$D:$D,1+($D362))),(VLOOKUP(SMALL(Order_Form!$D:$D,1+($D362)),Order_Form!$C:$Q,13,FALSE)),"")</f>
        <v/>
      </c>
      <c r="R362" s="18" t="str">
        <f>IF(ISNUMBER(SMALL(Order_Form!$D:$D,1+($D362))),(VLOOKUP(SMALL(Order_Form!$D:$D,1+($D362)),Order_Form!$C:$Q,14,FALSE)),"")</f>
        <v/>
      </c>
      <c r="S362" s="126" t="str">
        <f>IF(ISNUMBER(SMALL(Order_Form!$D:$D,1+($D362))),(VLOOKUP(SMALL(Order_Form!$D:$D,1+($D362)),Order_Form!$C:$Q,15,FALSE)),"")</f>
        <v/>
      </c>
      <c r="U362" s="2">
        <f t="shared" si="38"/>
        <v>0</v>
      </c>
      <c r="V362" s="2">
        <f t="shared" si="39"/>
        <v>0</v>
      </c>
      <c r="W362" s="2" t="str">
        <f t="shared" si="40"/>
        <v/>
      </c>
      <c r="X362" s="2">
        <f t="shared" si="41"/>
        <v>0</v>
      </c>
    </row>
    <row r="363" spans="2:24" ht="22.9" customHeight="1" x14ac:dyDescent="0.25">
      <c r="B363" s="2">
        <f t="shared" si="37"/>
        <v>0</v>
      </c>
      <c r="C363" s="2" t="str">
        <f t="shared" si="42"/>
        <v/>
      </c>
      <c r="D363" s="2">
        <v>342</v>
      </c>
      <c r="E363" s="2" t="str">
        <f>IF(ISNUMBER(SMALL(Order_Form!$D:$D,1+($D363))),(VLOOKUP(SMALL(Order_Form!$D:$D,1+($D363)),Order_Form!$C:$Q,3,FALSE)),"")</f>
        <v/>
      </c>
      <c r="F363" s="18" t="str">
        <f>IF(ISNUMBER(SMALL(Order_Form!$D:$D,1+($D363))),(VLOOKUP(SMALL(Order_Form!$D:$D,1+($D363)),Order_Form!$C:$Q,4,FALSE)),"")</f>
        <v/>
      </c>
      <c r="G363" s="18" t="str">
        <f>IF(ISNUMBER(SMALL(Order_Form!$D:$D,1+($D363))),(VLOOKUP(SMALL(Order_Form!$D:$D,1+($D363)),Order_Form!$C:$Q,5,FALSE)),"")</f>
        <v/>
      </c>
      <c r="H363" s="18" t="str">
        <f>IF(ISNUMBER(SMALL(Order_Form!$D:$D,1+($D363))),(VLOOKUP(SMALL(Order_Form!$D:$D,1+($D363)),Order_Form!$C:$Q,6,FALSE)),"")</f>
        <v/>
      </c>
      <c r="I363" s="15" t="str">
        <f>IF(ISNUMBER(SMALL(Order_Form!$D:$D,1+($D363))),(VLOOKUP(SMALL(Order_Form!$D:$D,1+($D363)),Order_Form!$C:$Q,7,FALSE)),"")</f>
        <v/>
      </c>
      <c r="J363" s="2"/>
      <c r="K363" s="2"/>
      <c r="L363" s="18" t="str">
        <f>IF(ISNUMBER(SMALL(Order_Form!$D:$D,1+($D363))),(VLOOKUP(SMALL(Order_Form!$D:$D,1+($D363)),Order_Form!$C:$Q,8,FALSE)),"")</f>
        <v/>
      </c>
      <c r="M363" s="18" t="str">
        <f>IF(ISNUMBER(SMALL(Order_Form!$D:$D,1+($D363))),(VLOOKUP(SMALL(Order_Form!$D:$D,1+($D363)),Order_Form!$C:$Q,9,FALSE)),"")</f>
        <v/>
      </c>
      <c r="N363" s="18" t="str">
        <f>IF(ISNUMBER(SMALL(Order_Form!$D:$D,1+($D363))),(VLOOKUP(SMALL(Order_Form!$D:$D,1+($D363)),Order_Form!$C:$Q,10,FALSE)),"")</f>
        <v/>
      </c>
      <c r="O363" s="18" t="str">
        <f>IF(ISNUMBER(SMALL(Order_Form!$D:$D,1+($D363))),(VLOOKUP(SMALL(Order_Form!$D:$D,1+($D363)),Order_Form!$C:$Q,11,FALSE)),"")</f>
        <v/>
      </c>
      <c r="P363" s="18" t="str">
        <f>IF(ISNUMBER(SMALL(Order_Form!$D:$D,1+($D363))),(VLOOKUP(SMALL(Order_Form!$D:$D,1+($D363)),Order_Form!$C:$Q,12,FALSE)),"")</f>
        <v/>
      </c>
      <c r="Q363" s="18" t="str">
        <f>IF(ISNUMBER(SMALL(Order_Form!$D:$D,1+($D363))),(VLOOKUP(SMALL(Order_Form!$D:$D,1+($D363)),Order_Form!$C:$Q,13,FALSE)),"")</f>
        <v/>
      </c>
      <c r="R363" s="18" t="str">
        <f>IF(ISNUMBER(SMALL(Order_Form!$D:$D,1+($D363))),(VLOOKUP(SMALL(Order_Form!$D:$D,1+($D363)),Order_Form!$C:$Q,14,FALSE)),"")</f>
        <v/>
      </c>
      <c r="S363" s="126" t="str">
        <f>IF(ISNUMBER(SMALL(Order_Form!$D:$D,1+($D363))),(VLOOKUP(SMALL(Order_Form!$D:$D,1+($D363)),Order_Form!$C:$Q,15,FALSE)),"")</f>
        <v/>
      </c>
      <c r="U363" s="2">
        <f t="shared" si="38"/>
        <v>0</v>
      </c>
      <c r="V363" s="2">
        <f t="shared" si="39"/>
        <v>0</v>
      </c>
      <c r="W363" s="2" t="str">
        <f t="shared" si="40"/>
        <v/>
      </c>
      <c r="X363" s="2">
        <f t="shared" si="41"/>
        <v>0</v>
      </c>
    </row>
    <row r="364" spans="2:24" ht="22.9" customHeight="1" x14ac:dyDescent="0.25">
      <c r="B364" s="2">
        <f t="shared" si="37"/>
        <v>0</v>
      </c>
      <c r="C364" s="2" t="str">
        <f t="shared" si="42"/>
        <v/>
      </c>
      <c r="D364" s="2">
        <v>343</v>
      </c>
      <c r="E364" s="2" t="str">
        <f>IF(ISNUMBER(SMALL(Order_Form!$D:$D,1+($D364))),(VLOOKUP(SMALL(Order_Form!$D:$D,1+($D364)),Order_Form!$C:$Q,3,FALSE)),"")</f>
        <v/>
      </c>
      <c r="F364" s="18" t="str">
        <f>IF(ISNUMBER(SMALL(Order_Form!$D:$D,1+($D364))),(VLOOKUP(SMALL(Order_Form!$D:$D,1+($D364)),Order_Form!$C:$Q,4,FALSE)),"")</f>
        <v/>
      </c>
      <c r="G364" s="18" t="str">
        <f>IF(ISNUMBER(SMALL(Order_Form!$D:$D,1+($D364))),(VLOOKUP(SMALL(Order_Form!$D:$D,1+($D364)),Order_Form!$C:$Q,5,FALSE)),"")</f>
        <v/>
      </c>
      <c r="H364" s="18" t="str">
        <f>IF(ISNUMBER(SMALL(Order_Form!$D:$D,1+($D364))),(VLOOKUP(SMALL(Order_Form!$D:$D,1+($D364)),Order_Form!$C:$Q,6,FALSE)),"")</f>
        <v/>
      </c>
      <c r="I364" s="15" t="str">
        <f>IF(ISNUMBER(SMALL(Order_Form!$D:$D,1+($D364))),(VLOOKUP(SMALL(Order_Form!$D:$D,1+($D364)),Order_Form!$C:$Q,7,FALSE)),"")</f>
        <v/>
      </c>
      <c r="J364" s="2"/>
      <c r="K364" s="2"/>
      <c r="L364" s="18" t="str">
        <f>IF(ISNUMBER(SMALL(Order_Form!$D:$D,1+($D364))),(VLOOKUP(SMALL(Order_Form!$D:$D,1+($D364)),Order_Form!$C:$Q,8,FALSE)),"")</f>
        <v/>
      </c>
      <c r="M364" s="18" t="str">
        <f>IF(ISNUMBER(SMALL(Order_Form!$D:$D,1+($D364))),(VLOOKUP(SMALL(Order_Form!$D:$D,1+($D364)),Order_Form!$C:$Q,9,FALSE)),"")</f>
        <v/>
      </c>
      <c r="N364" s="18" t="str">
        <f>IF(ISNUMBER(SMALL(Order_Form!$D:$D,1+($D364))),(VLOOKUP(SMALL(Order_Form!$D:$D,1+($D364)),Order_Form!$C:$Q,10,FALSE)),"")</f>
        <v/>
      </c>
      <c r="O364" s="18" t="str">
        <f>IF(ISNUMBER(SMALL(Order_Form!$D:$D,1+($D364))),(VLOOKUP(SMALL(Order_Form!$D:$D,1+($D364)),Order_Form!$C:$Q,11,FALSE)),"")</f>
        <v/>
      </c>
      <c r="P364" s="18" t="str">
        <f>IF(ISNUMBER(SMALL(Order_Form!$D:$D,1+($D364))),(VLOOKUP(SMALL(Order_Form!$D:$D,1+($D364)),Order_Form!$C:$Q,12,FALSE)),"")</f>
        <v/>
      </c>
      <c r="Q364" s="18" t="str">
        <f>IF(ISNUMBER(SMALL(Order_Form!$D:$D,1+($D364))),(VLOOKUP(SMALL(Order_Form!$D:$D,1+($D364)),Order_Form!$C:$Q,13,FALSE)),"")</f>
        <v/>
      </c>
      <c r="R364" s="18" t="str">
        <f>IF(ISNUMBER(SMALL(Order_Form!$D:$D,1+($D364))),(VLOOKUP(SMALL(Order_Form!$D:$D,1+($D364)),Order_Form!$C:$Q,14,FALSE)),"")</f>
        <v/>
      </c>
      <c r="S364" s="126" t="str">
        <f>IF(ISNUMBER(SMALL(Order_Form!$D:$D,1+($D364))),(VLOOKUP(SMALL(Order_Form!$D:$D,1+($D364)),Order_Form!$C:$Q,15,FALSE)),"")</f>
        <v/>
      </c>
      <c r="U364" s="2">
        <f t="shared" si="38"/>
        <v>0</v>
      </c>
      <c r="V364" s="2">
        <f t="shared" si="39"/>
        <v>0</v>
      </c>
      <c r="W364" s="2" t="str">
        <f t="shared" si="40"/>
        <v/>
      </c>
      <c r="X364" s="2">
        <f t="shared" si="41"/>
        <v>0</v>
      </c>
    </row>
    <row r="365" spans="2:24" ht="22.9" customHeight="1" x14ac:dyDescent="0.25">
      <c r="B365" s="2">
        <f t="shared" si="37"/>
        <v>0</v>
      </c>
      <c r="C365" s="2" t="str">
        <f t="shared" si="42"/>
        <v/>
      </c>
      <c r="D365" s="2">
        <v>344</v>
      </c>
      <c r="E365" s="2" t="str">
        <f>IF(ISNUMBER(SMALL(Order_Form!$D:$D,1+($D365))),(VLOOKUP(SMALL(Order_Form!$D:$D,1+($D365)),Order_Form!$C:$Q,3,FALSE)),"")</f>
        <v/>
      </c>
      <c r="F365" s="18" t="str">
        <f>IF(ISNUMBER(SMALL(Order_Form!$D:$D,1+($D365))),(VLOOKUP(SMALL(Order_Form!$D:$D,1+($D365)),Order_Form!$C:$Q,4,FALSE)),"")</f>
        <v/>
      </c>
      <c r="G365" s="18" t="str">
        <f>IF(ISNUMBER(SMALL(Order_Form!$D:$D,1+($D365))),(VLOOKUP(SMALL(Order_Form!$D:$D,1+($D365)),Order_Form!$C:$Q,5,FALSE)),"")</f>
        <v/>
      </c>
      <c r="H365" s="18" t="str">
        <f>IF(ISNUMBER(SMALL(Order_Form!$D:$D,1+($D365))),(VLOOKUP(SMALL(Order_Form!$D:$D,1+($D365)),Order_Form!$C:$Q,6,FALSE)),"")</f>
        <v/>
      </c>
      <c r="I365" s="15" t="str">
        <f>IF(ISNUMBER(SMALL(Order_Form!$D:$D,1+($D365))),(VLOOKUP(SMALL(Order_Form!$D:$D,1+($D365)),Order_Form!$C:$Q,7,FALSE)),"")</f>
        <v/>
      </c>
      <c r="J365" s="2"/>
      <c r="K365" s="2"/>
      <c r="L365" s="18" t="str">
        <f>IF(ISNUMBER(SMALL(Order_Form!$D:$D,1+($D365))),(VLOOKUP(SMALL(Order_Form!$D:$D,1+($D365)),Order_Form!$C:$Q,8,FALSE)),"")</f>
        <v/>
      </c>
      <c r="M365" s="18" t="str">
        <f>IF(ISNUMBER(SMALL(Order_Form!$D:$D,1+($D365))),(VLOOKUP(SMALL(Order_Form!$D:$D,1+($D365)),Order_Form!$C:$Q,9,FALSE)),"")</f>
        <v/>
      </c>
      <c r="N365" s="18" t="str">
        <f>IF(ISNUMBER(SMALL(Order_Form!$D:$D,1+($D365))),(VLOOKUP(SMALL(Order_Form!$D:$D,1+($D365)),Order_Form!$C:$Q,10,FALSE)),"")</f>
        <v/>
      </c>
      <c r="O365" s="18" t="str">
        <f>IF(ISNUMBER(SMALL(Order_Form!$D:$D,1+($D365))),(VLOOKUP(SMALL(Order_Form!$D:$D,1+($D365)),Order_Form!$C:$Q,11,FALSE)),"")</f>
        <v/>
      </c>
      <c r="P365" s="18" t="str">
        <f>IF(ISNUMBER(SMALL(Order_Form!$D:$D,1+($D365))),(VLOOKUP(SMALL(Order_Form!$D:$D,1+($D365)),Order_Form!$C:$Q,12,FALSE)),"")</f>
        <v/>
      </c>
      <c r="Q365" s="18" t="str">
        <f>IF(ISNUMBER(SMALL(Order_Form!$D:$D,1+($D365))),(VLOOKUP(SMALL(Order_Form!$D:$D,1+($D365)),Order_Form!$C:$Q,13,FALSE)),"")</f>
        <v/>
      </c>
      <c r="R365" s="18" t="str">
        <f>IF(ISNUMBER(SMALL(Order_Form!$D:$D,1+($D365))),(VLOOKUP(SMALL(Order_Form!$D:$D,1+($D365)),Order_Form!$C:$Q,14,FALSE)),"")</f>
        <v/>
      </c>
      <c r="S365" s="126" t="str">
        <f>IF(ISNUMBER(SMALL(Order_Form!$D:$D,1+($D365))),(VLOOKUP(SMALL(Order_Form!$D:$D,1+($D365)),Order_Form!$C:$Q,15,FALSE)),"")</f>
        <v/>
      </c>
      <c r="U365" s="2">
        <f t="shared" si="38"/>
        <v>0</v>
      </c>
      <c r="V365" s="2">
        <f t="shared" si="39"/>
        <v>0</v>
      </c>
      <c r="W365" s="2" t="str">
        <f t="shared" si="40"/>
        <v/>
      </c>
      <c r="X365" s="2">
        <f t="shared" si="41"/>
        <v>0</v>
      </c>
    </row>
    <row r="366" spans="2:24" ht="22.9" customHeight="1" x14ac:dyDescent="0.25">
      <c r="B366" s="2">
        <f t="shared" si="37"/>
        <v>0</v>
      </c>
      <c r="C366" s="2" t="str">
        <f t="shared" si="42"/>
        <v/>
      </c>
      <c r="D366" s="2">
        <v>345</v>
      </c>
      <c r="E366" s="2" t="str">
        <f>IF(ISNUMBER(SMALL(Order_Form!$D:$D,1+($D366))),(VLOOKUP(SMALL(Order_Form!$D:$D,1+($D366)),Order_Form!$C:$Q,3,FALSE)),"")</f>
        <v/>
      </c>
      <c r="F366" s="18" t="str">
        <f>IF(ISNUMBER(SMALL(Order_Form!$D:$D,1+($D366))),(VLOOKUP(SMALL(Order_Form!$D:$D,1+($D366)),Order_Form!$C:$Q,4,FALSE)),"")</f>
        <v/>
      </c>
      <c r="G366" s="18" t="str">
        <f>IF(ISNUMBER(SMALL(Order_Form!$D:$D,1+($D366))),(VLOOKUP(SMALL(Order_Form!$D:$D,1+($D366)),Order_Form!$C:$Q,5,FALSE)),"")</f>
        <v/>
      </c>
      <c r="H366" s="18" t="str">
        <f>IF(ISNUMBER(SMALL(Order_Form!$D:$D,1+($D366))),(VLOOKUP(SMALL(Order_Form!$D:$D,1+($D366)),Order_Form!$C:$Q,6,FALSE)),"")</f>
        <v/>
      </c>
      <c r="I366" s="15" t="str">
        <f>IF(ISNUMBER(SMALL(Order_Form!$D:$D,1+($D366))),(VLOOKUP(SMALL(Order_Form!$D:$D,1+($D366)),Order_Form!$C:$Q,7,FALSE)),"")</f>
        <v/>
      </c>
      <c r="J366" s="2"/>
      <c r="K366" s="2"/>
      <c r="L366" s="18" t="str">
        <f>IF(ISNUMBER(SMALL(Order_Form!$D:$D,1+($D366))),(VLOOKUP(SMALL(Order_Form!$D:$D,1+($D366)),Order_Form!$C:$Q,8,FALSE)),"")</f>
        <v/>
      </c>
      <c r="M366" s="18" t="str">
        <f>IF(ISNUMBER(SMALL(Order_Form!$D:$D,1+($D366))),(VLOOKUP(SMALL(Order_Form!$D:$D,1+($D366)),Order_Form!$C:$Q,9,FALSE)),"")</f>
        <v/>
      </c>
      <c r="N366" s="18" t="str">
        <f>IF(ISNUMBER(SMALL(Order_Form!$D:$D,1+($D366))),(VLOOKUP(SMALL(Order_Form!$D:$D,1+($D366)),Order_Form!$C:$Q,10,FALSE)),"")</f>
        <v/>
      </c>
      <c r="O366" s="18" t="str">
        <f>IF(ISNUMBER(SMALL(Order_Form!$D:$D,1+($D366))),(VLOOKUP(SMALL(Order_Form!$D:$D,1+($D366)),Order_Form!$C:$Q,11,FALSE)),"")</f>
        <v/>
      </c>
      <c r="P366" s="18" t="str">
        <f>IF(ISNUMBER(SMALL(Order_Form!$D:$D,1+($D366))),(VLOOKUP(SMALL(Order_Form!$D:$D,1+($D366)),Order_Form!$C:$Q,12,FALSE)),"")</f>
        <v/>
      </c>
      <c r="Q366" s="18" t="str">
        <f>IF(ISNUMBER(SMALL(Order_Form!$D:$D,1+($D366))),(VLOOKUP(SMALL(Order_Form!$D:$D,1+($D366)),Order_Form!$C:$Q,13,FALSE)),"")</f>
        <v/>
      </c>
      <c r="R366" s="18" t="str">
        <f>IF(ISNUMBER(SMALL(Order_Form!$D:$D,1+($D366))),(VLOOKUP(SMALL(Order_Form!$D:$D,1+($D366)),Order_Form!$C:$Q,14,FALSE)),"")</f>
        <v/>
      </c>
      <c r="S366" s="126" t="str">
        <f>IF(ISNUMBER(SMALL(Order_Form!$D:$D,1+($D366))),(VLOOKUP(SMALL(Order_Form!$D:$D,1+($D366)),Order_Form!$C:$Q,15,FALSE)),"")</f>
        <v/>
      </c>
      <c r="U366" s="2">
        <f t="shared" si="38"/>
        <v>0</v>
      </c>
      <c r="V366" s="2">
        <f t="shared" si="39"/>
        <v>0</v>
      </c>
      <c r="W366" s="2" t="str">
        <f t="shared" si="40"/>
        <v/>
      </c>
      <c r="X366" s="2">
        <f t="shared" si="41"/>
        <v>0</v>
      </c>
    </row>
    <row r="367" spans="2:24" ht="22.9" customHeight="1" x14ac:dyDescent="0.25">
      <c r="B367" s="2">
        <f t="shared" si="37"/>
        <v>0</v>
      </c>
      <c r="C367" s="2" t="str">
        <f t="shared" si="42"/>
        <v/>
      </c>
      <c r="D367" s="2">
        <v>346</v>
      </c>
      <c r="E367" s="2" t="str">
        <f>IF(ISNUMBER(SMALL(Order_Form!$D:$D,1+($D367))),(VLOOKUP(SMALL(Order_Form!$D:$D,1+($D367)),Order_Form!$C:$Q,3,FALSE)),"")</f>
        <v/>
      </c>
      <c r="F367" s="18" t="str">
        <f>IF(ISNUMBER(SMALL(Order_Form!$D:$D,1+($D367))),(VLOOKUP(SMALL(Order_Form!$D:$D,1+($D367)),Order_Form!$C:$Q,4,FALSE)),"")</f>
        <v/>
      </c>
      <c r="G367" s="18" t="str">
        <f>IF(ISNUMBER(SMALL(Order_Form!$D:$D,1+($D367))),(VLOOKUP(SMALL(Order_Form!$D:$D,1+($D367)),Order_Form!$C:$Q,5,FALSE)),"")</f>
        <v/>
      </c>
      <c r="H367" s="18" t="str">
        <f>IF(ISNUMBER(SMALL(Order_Form!$D:$D,1+($D367))),(VLOOKUP(SMALL(Order_Form!$D:$D,1+($D367)),Order_Form!$C:$Q,6,FALSE)),"")</f>
        <v/>
      </c>
      <c r="I367" s="15" t="str">
        <f>IF(ISNUMBER(SMALL(Order_Form!$D:$D,1+($D367))),(VLOOKUP(SMALL(Order_Form!$D:$D,1+($D367)),Order_Form!$C:$Q,7,FALSE)),"")</f>
        <v/>
      </c>
      <c r="J367" s="2"/>
      <c r="K367" s="2"/>
      <c r="L367" s="18" t="str">
        <f>IF(ISNUMBER(SMALL(Order_Form!$D:$D,1+($D367))),(VLOOKUP(SMALL(Order_Form!$D:$D,1+($D367)),Order_Form!$C:$Q,8,FALSE)),"")</f>
        <v/>
      </c>
      <c r="M367" s="18" t="str">
        <f>IF(ISNUMBER(SMALL(Order_Form!$D:$D,1+($D367))),(VLOOKUP(SMALL(Order_Form!$D:$D,1+($D367)),Order_Form!$C:$Q,9,FALSE)),"")</f>
        <v/>
      </c>
      <c r="N367" s="18" t="str">
        <f>IF(ISNUMBER(SMALL(Order_Form!$D:$D,1+($D367))),(VLOOKUP(SMALL(Order_Form!$D:$D,1+($D367)),Order_Form!$C:$Q,10,FALSE)),"")</f>
        <v/>
      </c>
      <c r="O367" s="18" t="str">
        <f>IF(ISNUMBER(SMALL(Order_Form!$D:$D,1+($D367))),(VLOOKUP(SMALL(Order_Form!$D:$D,1+($D367)),Order_Form!$C:$Q,11,FALSE)),"")</f>
        <v/>
      </c>
      <c r="P367" s="18" t="str">
        <f>IF(ISNUMBER(SMALL(Order_Form!$D:$D,1+($D367))),(VLOOKUP(SMALL(Order_Form!$D:$D,1+($D367)),Order_Form!$C:$Q,12,FALSE)),"")</f>
        <v/>
      </c>
      <c r="Q367" s="18" t="str">
        <f>IF(ISNUMBER(SMALL(Order_Form!$D:$D,1+($D367))),(VLOOKUP(SMALL(Order_Form!$D:$D,1+($D367)),Order_Form!$C:$Q,13,FALSE)),"")</f>
        <v/>
      </c>
      <c r="R367" s="18" t="str">
        <f>IF(ISNUMBER(SMALL(Order_Form!$D:$D,1+($D367))),(VLOOKUP(SMALL(Order_Form!$D:$D,1+($D367)),Order_Form!$C:$Q,14,FALSE)),"")</f>
        <v/>
      </c>
      <c r="S367" s="126" t="str">
        <f>IF(ISNUMBER(SMALL(Order_Form!$D:$D,1+($D367))),(VLOOKUP(SMALL(Order_Form!$D:$D,1+($D367)),Order_Form!$C:$Q,15,FALSE)),"")</f>
        <v/>
      </c>
      <c r="U367" s="2">
        <f t="shared" si="38"/>
        <v>0</v>
      </c>
      <c r="V367" s="2">
        <f t="shared" si="39"/>
        <v>0</v>
      </c>
      <c r="W367" s="2" t="str">
        <f t="shared" si="40"/>
        <v/>
      </c>
      <c r="X367" s="2">
        <f t="shared" si="41"/>
        <v>0</v>
      </c>
    </row>
    <row r="368" spans="2:24" ht="22.9" customHeight="1" x14ac:dyDescent="0.25">
      <c r="B368" s="2">
        <f t="shared" si="37"/>
        <v>0</v>
      </c>
      <c r="C368" s="2" t="str">
        <f t="shared" si="42"/>
        <v/>
      </c>
      <c r="D368" s="2">
        <v>347</v>
      </c>
      <c r="E368" s="2" t="str">
        <f>IF(ISNUMBER(SMALL(Order_Form!$D:$D,1+($D368))),(VLOOKUP(SMALL(Order_Form!$D:$D,1+($D368)),Order_Form!$C:$Q,3,FALSE)),"")</f>
        <v/>
      </c>
      <c r="F368" s="18" t="str">
        <f>IF(ISNUMBER(SMALL(Order_Form!$D:$D,1+($D368))),(VLOOKUP(SMALL(Order_Form!$D:$D,1+($D368)),Order_Form!$C:$Q,4,FALSE)),"")</f>
        <v/>
      </c>
      <c r="G368" s="18" t="str">
        <f>IF(ISNUMBER(SMALL(Order_Form!$D:$D,1+($D368))),(VLOOKUP(SMALL(Order_Form!$D:$D,1+($D368)),Order_Form!$C:$Q,5,FALSE)),"")</f>
        <v/>
      </c>
      <c r="H368" s="18" t="str">
        <f>IF(ISNUMBER(SMALL(Order_Form!$D:$D,1+($D368))),(VLOOKUP(SMALL(Order_Form!$D:$D,1+($D368)),Order_Form!$C:$Q,6,FALSE)),"")</f>
        <v/>
      </c>
      <c r="I368" s="15" t="str">
        <f>IF(ISNUMBER(SMALL(Order_Form!$D:$D,1+($D368))),(VLOOKUP(SMALL(Order_Form!$D:$D,1+($D368)),Order_Form!$C:$Q,7,FALSE)),"")</f>
        <v/>
      </c>
      <c r="J368" s="2"/>
      <c r="K368" s="2"/>
      <c r="L368" s="18" t="str">
        <f>IF(ISNUMBER(SMALL(Order_Form!$D:$D,1+($D368))),(VLOOKUP(SMALL(Order_Form!$D:$D,1+($D368)),Order_Form!$C:$Q,8,FALSE)),"")</f>
        <v/>
      </c>
      <c r="M368" s="18" t="str">
        <f>IF(ISNUMBER(SMALL(Order_Form!$D:$D,1+($D368))),(VLOOKUP(SMALL(Order_Form!$D:$D,1+($D368)),Order_Form!$C:$Q,9,FALSE)),"")</f>
        <v/>
      </c>
      <c r="N368" s="18" t="str">
        <f>IF(ISNUMBER(SMALL(Order_Form!$D:$D,1+($D368))),(VLOOKUP(SMALL(Order_Form!$D:$D,1+($D368)),Order_Form!$C:$Q,10,FALSE)),"")</f>
        <v/>
      </c>
      <c r="O368" s="18" t="str">
        <f>IF(ISNUMBER(SMALL(Order_Form!$D:$D,1+($D368))),(VLOOKUP(SMALL(Order_Form!$D:$D,1+($D368)),Order_Form!$C:$Q,11,FALSE)),"")</f>
        <v/>
      </c>
      <c r="P368" s="18" t="str">
        <f>IF(ISNUMBER(SMALL(Order_Form!$D:$D,1+($D368))),(VLOOKUP(SMALL(Order_Form!$D:$D,1+($D368)),Order_Form!$C:$Q,12,FALSE)),"")</f>
        <v/>
      </c>
      <c r="Q368" s="18" t="str">
        <f>IF(ISNUMBER(SMALL(Order_Form!$D:$D,1+($D368))),(VLOOKUP(SMALL(Order_Form!$D:$D,1+($D368)),Order_Form!$C:$Q,13,FALSE)),"")</f>
        <v/>
      </c>
      <c r="R368" s="18" t="str">
        <f>IF(ISNUMBER(SMALL(Order_Form!$D:$D,1+($D368))),(VLOOKUP(SMALL(Order_Form!$D:$D,1+($D368)),Order_Form!$C:$Q,14,FALSE)),"")</f>
        <v/>
      </c>
      <c r="S368" s="126" t="str">
        <f>IF(ISNUMBER(SMALL(Order_Form!$D:$D,1+($D368))),(VLOOKUP(SMALL(Order_Form!$D:$D,1+($D368)),Order_Form!$C:$Q,15,FALSE)),"")</f>
        <v/>
      </c>
      <c r="U368" s="2">
        <f t="shared" si="38"/>
        <v>0</v>
      </c>
      <c r="V368" s="2">
        <f t="shared" si="39"/>
        <v>0</v>
      </c>
      <c r="W368" s="2" t="str">
        <f t="shared" si="40"/>
        <v/>
      </c>
      <c r="X368" s="2">
        <f t="shared" si="41"/>
        <v>0</v>
      </c>
    </row>
    <row r="369" spans="2:24" ht="22.9" customHeight="1" x14ac:dyDescent="0.25">
      <c r="B369" s="2">
        <f t="shared" si="37"/>
        <v>0</v>
      </c>
      <c r="C369" s="2" t="str">
        <f t="shared" si="42"/>
        <v/>
      </c>
      <c r="D369" s="2">
        <v>348</v>
      </c>
      <c r="E369" s="2" t="str">
        <f>IF(ISNUMBER(SMALL(Order_Form!$D:$D,1+($D369))),(VLOOKUP(SMALL(Order_Form!$D:$D,1+($D369)),Order_Form!$C:$Q,3,FALSE)),"")</f>
        <v/>
      </c>
      <c r="F369" s="18" t="str">
        <f>IF(ISNUMBER(SMALL(Order_Form!$D:$D,1+($D369))),(VLOOKUP(SMALL(Order_Form!$D:$D,1+($D369)),Order_Form!$C:$Q,4,FALSE)),"")</f>
        <v/>
      </c>
      <c r="G369" s="18" t="str">
        <f>IF(ISNUMBER(SMALL(Order_Form!$D:$D,1+($D369))),(VLOOKUP(SMALL(Order_Form!$D:$D,1+($D369)),Order_Form!$C:$Q,5,FALSE)),"")</f>
        <v/>
      </c>
      <c r="H369" s="18" t="str">
        <f>IF(ISNUMBER(SMALL(Order_Form!$D:$D,1+($D369))),(VLOOKUP(SMALL(Order_Form!$D:$D,1+($D369)),Order_Form!$C:$Q,6,FALSE)),"")</f>
        <v/>
      </c>
      <c r="I369" s="15" t="str">
        <f>IF(ISNUMBER(SMALL(Order_Form!$D:$D,1+($D369))),(VLOOKUP(SMALL(Order_Form!$D:$D,1+($D369)),Order_Form!$C:$Q,7,FALSE)),"")</f>
        <v/>
      </c>
      <c r="J369" s="2"/>
      <c r="K369" s="2"/>
      <c r="L369" s="18" t="str">
        <f>IF(ISNUMBER(SMALL(Order_Form!$D:$D,1+($D369))),(VLOOKUP(SMALL(Order_Form!$D:$D,1+($D369)),Order_Form!$C:$Q,8,FALSE)),"")</f>
        <v/>
      </c>
      <c r="M369" s="18" t="str">
        <f>IF(ISNUMBER(SMALL(Order_Form!$D:$D,1+($D369))),(VLOOKUP(SMALL(Order_Form!$D:$D,1+($D369)),Order_Form!$C:$Q,9,FALSE)),"")</f>
        <v/>
      </c>
      <c r="N369" s="18" t="str">
        <f>IF(ISNUMBER(SMALL(Order_Form!$D:$D,1+($D369))),(VLOOKUP(SMALL(Order_Form!$D:$D,1+($D369)),Order_Form!$C:$Q,10,FALSE)),"")</f>
        <v/>
      </c>
      <c r="O369" s="18" t="str">
        <f>IF(ISNUMBER(SMALL(Order_Form!$D:$D,1+($D369))),(VLOOKUP(SMALL(Order_Form!$D:$D,1+($D369)),Order_Form!$C:$Q,11,FALSE)),"")</f>
        <v/>
      </c>
      <c r="P369" s="18" t="str">
        <f>IF(ISNUMBER(SMALL(Order_Form!$D:$D,1+($D369))),(VLOOKUP(SMALL(Order_Form!$D:$D,1+($D369)),Order_Form!$C:$Q,12,FALSE)),"")</f>
        <v/>
      </c>
      <c r="Q369" s="18" t="str">
        <f>IF(ISNUMBER(SMALL(Order_Form!$D:$D,1+($D369))),(VLOOKUP(SMALL(Order_Form!$D:$D,1+($D369)),Order_Form!$C:$Q,13,FALSE)),"")</f>
        <v/>
      </c>
      <c r="R369" s="18" t="str">
        <f>IF(ISNUMBER(SMALL(Order_Form!$D:$D,1+($D369))),(VLOOKUP(SMALL(Order_Form!$D:$D,1+($D369)),Order_Form!$C:$Q,14,FALSE)),"")</f>
        <v/>
      </c>
      <c r="S369" s="126" t="str">
        <f>IF(ISNUMBER(SMALL(Order_Form!$D:$D,1+($D369))),(VLOOKUP(SMALL(Order_Form!$D:$D,1+($D369)),Order_Form!$C:$Q,15,FALSE)),"")</f>
        <v/>
      </c>
      <c r="U369" s="2">
        <f t="shared" si="38"/>
        <v>0</v>
      </c>
      <c r="V369" s="2">
        <f t="shared" si="39"/>
        <v>0</v>
      </c>
      <c r="W369" s="2" t="str">
        <f t="shared" si="40"/>
        <v/>
      </c>
      <c r="X369" s="2">
        <f t="shared" si="41"/>
        <v>0</v>
      </c>
    </row>
    <row r="370" spans="2:24" ht="22.9" customHeight="1" x14ac:dyDescent="0.25">
      <c r="B370" s="2">
        <f t="shared" si="37"/>
        <v>0</v>
      </c>
      <c r="C370" s="2" t="str">
        <f t="shared" si="42"/>
        <v/>
      </c>
      <c r="D370" s="2">
        <v>349</v>
      </c>
      <c r="E370" s="2" t="str">
        <f>IF(ISNUMBER(SMALL(Order_Form!$D:$D,1+($D370))),(VLOOKUP(SMALL(Order_Form!$D:$D,1+($D370)),Order_Form!$C:$Q,3,FALSE)),"")</f>
        <v/>
      </c>
      <c r="F370" s="18" t="str">
        <f>IF(ISNUMBER(SMALL(Order_Form!$D:$D,1+($D370))),(VLOOKUP(SMALL(Order_Form!$D:$D,1+($D370)),Order_Form!$C:$Q,4,FALSE)),"")</f>
        <v/>
      </c>
      <c r="G370" s="18" t="str">
        <f>IF(ISNUMBER(SMALL(Order_Form!$D:$D,1+($D370))),(VLOOKUP(SMALL(Order_Form!$D:$D,1+($D370)),Order_Form!$C:$Q,5,FALSE)),"")</f>
        <v/>
      </c>
      <c r="H370" s="18" t="str">
        <f>IF(ISNUMBER(SMALL(Order_Form!$D:$D,1+($D370))),(VLOOKUP(SMALL(Order_Form!$D:$D,1+($D370)),Order_Form!$C:$Q,6,FALSE)),"")</f>
        <v/>
      </c>
      <c r="I370" s="15" t="str">
        <f>IF(ISNUMBER(SMALL(Order_Form!$D:$D,1+($D370))),(VLOOKUP(SMALL(Order_Form!$D:$D,1+($D370)),Order_Form!$C:$Q,7,FALSE)),"")</f>
        <v/>
      </c>
      <c r="J370" s="2"/>
      <c r="K370" s="2"/>
      <c r="L370" s="18" t="str">
        <f>IF(ISNUMBER(SMALL(Order_Form!$D:$D,1+($D370))),(VLOOKUP(SMALL(Order_Form!$D:$D,1+($D370)),Order_Form!$C:$Q,8,FALSE)),"")</f>
        <v/>
      </c>
      <c r="M370" s="18" t="str">
        <f>IF(ISNUMBER(SMALL(Order_Form!$D:$D,1+($D370))),(VLOOKUP(SMALL(Order_Form!$D:$D,1+($D370)),Order_Form!$C:$Q,9,FALSE)),"")</f>
        <v/>
      </c>
      <c r="N370" s="18" t="str">
        <f>IF(ISNUMBER(SMALL(Order_Form!$D:$D,1+($D370))),(VLOOKUP(SMALL(Order_Form!$D:$D,1+($D370)),Order_Form!$C:$Q,10,FALSE)),"")</f>
        <v/>
      </c>
      <c r="O370" s="18" t="str">
        <f>IF(ISNUMBER(SMALL(Order_Form!$D:$D,1+($D370))),(VLOOKUP(SMALL(Order_Form!$D:$D,1+($D370)),Order_Form!$C:$Q,11,FALSE)),"")</f>
        <v/>
      </c>
      <c r="P370" s="18" t="str">
        <f>IF(ISNUMBER(SMALL(Order_Form!$D:$D,1+($D370))),(VLOOKUP(SMALL(Order_Form!$D:$D,1+($D370)),Order_Form!$C:$Q,12,FALSE)),"")</f>
        <v/>
      </c>
      <c r="Q370" s="18" t="str">
        <f>IF(ISNUMBER(SMALL(Order_Form!$D:$D,1+($D370))),(VLOOKUP(SMALL(Order_Form!$D:$D,1+($D370)),Order_Form!$C:$Q,13,FALSE)),"")</f>
        <v/>
      </c>
      <c r="R370" s="18" t="str">
        <f>IF(ISNUMBER(SMALL(Order_Form!$D:$D,1+($D370))),(VLOOKUP(SMALL(Order_Form!$D:$D,1+($D370)),Order_Form!$C:$Q,14,FALSE)),"")</f>
        <v/>
      </c>
      <c r="S370" s="126" t="str">
        <f>IF(ISNUMBER(SMALL(Order_Form!$D:$D,1+($D370))),(VLOOKUP(SMALL(Order_Form!$D:$D,1+($D370)),Order_Form!$C:$Q,15,FALSE)),"")</f>
        <v/>
      </c>
      <c r="U370" s="2">
        <f t="shared" si="38"/>
        <v>0</v>
      </c>
      <c r="V370" s="2">
        <f t="shared" si="39"/>
        <v>0</v>
      </c>
      <c r="W370" s="2" t="str">
        <f t="shared" si="40"/>
        <v/>
      </c>
      <c r="X370" s="2">
        <f t="shared" si="41"/>
        <v>0</v>
      </c>
    </row>
    <row r="371" spans="2:24" ht="22.9" customHeight="1" x14ac:dyDescent="0.25">
      <c r="B371" s="2">
        <f t="shared" si="37"/>
        <v>0</v>
      </c>
      <c r="C371" s="2" t="str">
        <f t="shared" si="42"/>
        <v/>
      </c>
      <c r="D371" s="2">
        <v>350</v>
      </c>
      <c r="E371" s="2" t="str">
        <f>IF(ISNUMBER(SMALL(Order_Form!$D:$D,1+($D371))),(VLOOKUP(SMALL(Order_Form!$D:$D,1+($D371)),Order_Form!$C:$Q,3,FALSE)),"")</f>
        <v/>
      </c>
      <c r="F371" s="18" t="str">
        <f>IF(ISNUMBER(SMALL(Order_Form!$D:$D,1+($D371))),(VLOOKUP(SMALL(Order_Form!$D:$D,1+($D371)),Order_Form!$C:$Q,4,FALSE)),"")</f>
        <v/>
      </c>
      <c r="G371" s="18" t="str">
        <f>IF(ISNUMBER(SMALL(Order_Form!$D:$D,1+($D371))),(VLOOKUP(SMALL(Order_Form!$D:$D,1+($D371)),Order_Form!$C:$Q,5,FALSE)),"")</f>
        <v/>
      </c>
      <c r="H371" s="18" t="str">
        <f>IF(ISNUMBER(SMALL(Order_Form!$D:$D,1+($D371))),(VLOOKUP(SMALL(Order_Form!$D:$D,1+($D371)),Order_Form!$C:$Q,6,FALSE)),"")</f>
        <v/>
      </c>
      <c r="I371" s="15" t="str">
        <f>IF(ISNUMBER(SMALL(Order_Form!$D:$D,1+($D371))),(VLOOKUP(SMALL(Order_Form!$D:$D,1+($D371)),Order_Form!$C:$Q,7,FALSE)),"")</f>
        <v/>
      </c>
      <c r="J371" s="2"/>
      <c r="K371" s="2"/>
      <c r="L371" s="18" t="str">
        <f>IF(ISNUMBER(SMALL(Order_Form!$D:$D,1+($D371))),(VLOOKUP(SMALL(Order_Form!$D:$D,1+($D371)),Order_Form!$C:$Q,8,FALSE)),"")</f>
        <v/>
      </c>
      <c r="M371" s="18" t="str">
        <f>IF(ISNUMBER(SMALL(Order_Form!$D:$D,1+($D371))),(VLOOKUP(SMALL(Order_Form!$D:$D,1+($D371)),Order_Form!$C:$Q,9,FALSE)),"")</f>
        <v/>
      </c>
      <c r="N371" s="18" t="str">
        <f>IF(ISNUMBER(SMALL(Order_Form!$D:$D,1+($D371))),(VLOOKUP(SMALL(Order_Form!$D:$D,1+($D371)),Order_Form!$C:$Q,10,FALSE)),"")</f>
        <v/>
      </c>
      <c r="O371" s="18" t="str">
        <f>IF(ISNUMBER(SMALL(Order_Form!$D:$D,1+($D371))),(VLOOKUP(SMALL(Order_Form!$D:$D,1+($D371)),Order_Form!$C:$Q,11,FALSE)),"")</f>
        <v/>
      </c>
      <c r="P371" s="18" t="str">
        <f>IF(ISNUMBER(SMALL(Order_Form!$D:$D,1+($D371))),(VLOOKUP(SMALL(Order_Form!$D:$D,1+($D371)),Order_Form!$C:$Q,12,FALSE)),"")</f>
        <v/>
      </c>
      <c r="Q371" s="18" t="str">
        <f>IF(ISNUMBER(SMALL(Order_Form!$D:$D,1+($D371))),(VLOOKUP(SMALL(Order_Form!$D:$D,1+($D371)),Order_Form!$C:$Q,13,FALSE)),"")</f>
        <v/>
      </c>
      <c r="R371" s="18" t="str">
        <f>IF(ISNUMBER(SMALL(Order_Form!$D:$D,1+($D371))),(VLOOKUP(SMALL(Order_Form!$D:$D,1+($D371)),Order_Form!$C:$Q,14,FALSE)),"")</f>
        <v/>
      </c>
      <c r="S371" s="126" t="str">
        <f>IF(ISNUMBER(SMALL(Order_Form!$D:$D,1+($D371))),(VLOOKUP(SMALL(Order_Form!$D:$D,1+($D371)),Order_Form!$C:$Q,15,FALSE)),"")</f>
        <v/>
      </c>
      <c r="U371" s="2">
        <f t="shared" si="38"/>
        <v>0</v>
      </c>
      <c r="V371" s="2">
        <f t="shared" si="39"/>
        <v>0</v>
      </c>
      <c r="W371" s="2" t="str">
        <f t="shared" si="40"/>
        <v/>
      </c>
      <c r="X371" s="2">
        <f t="shared" si="41"/>
        <v>0</v>
      </c>
    </row>
    <row r="372" spans="2:24" ht="22.9" customHeight="1" x14ac:dyDescent="0.25">
      <c r="B372" s="2">
        <f t="shared" si="37"/>
        <v>0</v>
      </c>
      <c r="C372" s="2" t="str">
        <f t="shared" si="42"/>
        <v/>
      </c>
      <c r="D372" s="2">
        <v>351</v>
      </c>
      <c r="E372" s="2" t="str">
        <f>IF(ISNUMBER(SMALL(Order_Form!$D:$D,1+($D372))),(VLOOKUP(SMALL(Order_Form!$D:$D,1+($D372)),Order_Form!$C:$Q,3,FALSE)),"")</f>
        <v/>
      </c>
      <c r="F372" s="18" t="str">
        <f>IF(ISNUMBER(SMALL(Order_Form!$D:$D,1+($D372))),(VLOOKUP(SMALL(Order_Form!$D:$D,1+($D372)),Order_Form!$C:$Q,4,FALSE)),"")</f>
        <v/>
      </c>
      <c r="G372" s="18" t="str">
        <f>IF(ISNUMBER(SMALL(Order_Form!$D:$D,1+($D372))),(VLOOKUP(SMALL(Order_Form!$D:$D,1+($D372)),Order_Form!$C:$Q,5,FALSE)),"")</f>
        <v/>
      </c>
      <c r="H372" s="18" t="str">
        <f>IF(ISNUMBER(SMALL(Order_Form!$D:$D,1+($D372))),(VLOOKUP(SMALL(Order_Form!$D:$D,1+($D372)),Order_Form!$C:$Q,6,FALSE)),"")</f>
        <v/>
      </c>
      <c r="I372" s="15" t="str">
        <f>IF(ISNUMBER(SMALL(Order_Form!$D:$D,1+($D372))),(VLOOKUP(SMALL(Order_Form!$D:$D,1+($D372)),Order_Form!$C:$Q,7,FALSE)),"")</f>
        <v/>
      </c>
      <c r="J372" s="2"/>
      <c r="K372" s="2"/>
      <c r="L372" s="18" t="str">
        <f>IF(ISNUMBER(SMALL(Order_Form!$D:$D,1+($D372))),(VLOOKUP(SMALL(Order_Form!$D:$D,1+($D372)),Order_Form!$C:$Q,8,FALSE)),"")</f>
        <v/>
      </c>
      <c r="M372" s="18" t="str">
        <f>IF(ISNUMBER(SMALL(Order_Form!$D:$D,1+($D372))),(VLOOKUP(SMALL(Order_Form!$D:$D,1+($D372)),Order_Form!$C:$Q,9,FALSE)),"")</f>
        <v/>
      </c>
      <c r="N372" s="18" t="str">
        <f>IF(ISNUMBER(SMALL(Order_Form!$D:$D,1+($D372))),(VLOOKUP(SMALL(Order_Form!$D:$D,1+($D372)),Order_Form!$C:$Q,10,FALSE)),"")</f>
        <v/>
      </c>
      <c r="O372" s="18" t="str">
        <f>IF(ISNUMBER(SMALL(Order_Form!$D:$D,1+($D372))),(VLOOKUP(SMALL(Order_Form!$D:$D,1+($D372)),Order_Form!$C:$Q,11,FALSE)),"")</f>
        <v/>
      </c>
      <c r="P372" s="18" t="str">
        <f>IF(ISNUMBER(SMALL(Order_Form!$D:$D,1+($D372))),(VLOOKUP(SMALL(Order_Form!$D:$D,1+($D372)),Order_Form!$C:$Q,12,FALSE)),"")</f>
        <v/>
      </c>
      <c r="Q372" s="18" t="str">
        <f>IF(ISNUMBER(SMALL(Order_Form!$D:$D,1+($D372))),(VLOOKUP(SMALL(Order_Form!$D:$D,1+($D372)),Order_Form!$C:$Q,13,FALSE)),"")</f>
        <v/>
      </c>
      <c r="R372" s="18" t="str">
        <f>IF(ISNUMBER(SMALL(Order_Form!$D:$D,1+($D372))),(VLOOKUP(SMALL(Order_Form!$D:$D,1+($D372)),Order_Form!$C:$Q,14,FALSE)),"")</f>
        <v/>
      </c>
      <c r="S372" s="126" t="str">
        <f>IF(ISNUMBER(SMALL(Order_Form!$D:$D,1+($D372))),(VLOOKUP(SMALL(Order_Form!$D:$D,1+($D372)),Order_Form!$C:$Q,15,FALSE)),"")</f>
        <v/>
      </c>
      <c r="U372" s="2">
        <f t="shared" si="38"/>
        <v>0</v>
      </c>
      <c r="V372" s="2">
        <f t="shared" si="39"/>
        <v>0</v>
      </c>
      <c r="W372" s="2" t="str">
        <f t="shared" si="40"/>
        <v/>
      </c>
      <c r="X372" s="2">
        <f t="shared" si="41"/>
        <v>0</v>
      </c>
    </row>
    <row r="373" spans="2:24" ht="22.9" customHeight="1" x14ac:dyDescent="0.25">
      <c r="B373" s="2">
        <f t="shared" si="37"/>
        <v>0</v>
      </c>
      <c r="C373" s="2" t="str">
        <f t="shared" si="42"/>
        <v/>
      </c>
      <c r="D373" s="2">
        <v>352</v>
      </c>
      <c r="E373" s="2" t="str">
        <f>IF(ISNUMBER(SMALL(Order_Form!$D:$D,1+($D373))),(VLOOKUP(SMALL(Order_Form!$D:$D,1+($D373)),Order_Form!$C:$Q,3,FALSE)),"")</f>
        <v/>
      </c>
      <c r="F373" s="18" t="str">
        <f>IF(ISNUMBER(SMALL(Order_Form!$D:$D,1+($D373))),(VLOOKUP(SMALL(Order_Form!$D:$D,1+($D373)),Order_Form!$C:$Q,4,FALSE)),"")</f>
        <v/>
      </c>
      <c r="G373" s="18" t="str">
        <f>IF(ISNUMBER(SMALL(Order_Form!$D:$D,1+($D373))),(VLOOKUP(SMALL(Order_Form!$D:$D,1+($D373)),Order_Form!$C:$Q,5,FALSE)),"")</f>
        <v/>
      </c>
      <c r="H373" s="18" t="str">
        <f>IF(ISNUMBER(SMALL(Order_Form!$D:$D,1+($D373))),(VLOOKUP(SMALL(Order_Form!$D:$D,1+($D373)),Order_Form!$C:$Q,6,FALSE)),"")</f>
        <v/>
      </c>
      <c r="I373" s="15" t="str">
        <f>IF(ISNUMBER(SMALL(Order_Form!$D:$D,1+($D373))),(VLOOKUP(SMALL(Order_Form!$D:$D,1+($D373)),Order_Form!$C:$Q,7,FALSE)),"")</f>
        <v/>
      </c>
      <c r="J373" s="2"/>
      <c r="K373" s="2"/>
      <c r="L373" s="18" t="str">
        <f>IF(ISNUMBER(SMALL(Order_Form!$D:$D,1+($D373))),(VLOOKUP(SMALL(Order_Form!$D:$D,1+($D373)),Order_Form!$C:$Q,8,FALSE)),"")</f>
        <v/>
      </c>
      <c r="M373" s="18" t="str">
        <f>IF(ISNUMBER(SMALL(Order_Form!$D:$D,1+($D373))),(VLOOKUP(SMALL(Order_Form!$D:$D,1+($D373)),Order_Form!$C:$Q,9,FALSE)),"")</f>
        <v/>
      </c>
      <c r="N373" s="18" t="str">
        <f>IF(ISNUMBER(SMALL(Order_Form!$D:$D,1+($D373))),(VLOOKUP(SMALL(Order_Form!$D:$D,1+($D373)),Order_Form!$C:$Q,10,FALSE)),"")</f>
        <v/>
      </c>
      <c r="O373" s="18" t="str">
        <f>IF(ISNUMBER(SMALL(Order_Form!$D:$D,1+($D373))),(VLOOKUP(SMALL(Order_Form!$D:$D,1+($D373)),Order_Form!$C:$Q,11,FALSE)),"")</f>
        <v/>
      </c>
      <c r="P373" s="18" t="str">
        <f>IF(ISNUMBER(SMALL(Order_Form!$D:$D,1+($D373))),(VLOOKUP(SMALL(Order_Form!$D:$D,1+($D373)),Order_Form!$C:$Q,12,FALSE)),"")</f>
        <v/>
      </c>
      <c r="Q373" s="18" t="str">
        <f>IF(ISNUMBER(SMALL(Order_Form!$D:$D,1+($D373))),(VLOOKUP(SMALL(Order_Form!$D:$D,1+($D373)),Order_Form!$C:$Q,13,FALSE)),"")</f>
        <v/>
      </c>
      <c r="R373" s="18" t="str">
        <f>IF(ISNUMBER(SMALL(Order_Form!$D:$D,1+($D373))),(VLOOKUP(SMALL(Order_Form!$D:$D,1+($D373)),Order_Form!$C:$Q,14,FALSE)),"")</f>
        <v/>
      </c>
      <c r="S373" s="126" t="str">
        <f>IF(ISNUMBER(SMALL(Order_Form!$D:$D,1+($D373))),(VLOOKUP(SMALL(Order_Form!$D:$D,1+($D373)),Order_Form!$C:$Q,15,FALSE)),"")</f>
        <v/>
      </c>
      <c r="U373" s="2">
        <f t="shared" si="38"/>
        <v>0</v>
      </c>
      <c r="V373" s="2">
        <f t="shared" si="39"/>
        <v>0</v>
      </c>
      <c r="W373" s="2" t="str">
        <f t="shared" si="40"/>
        <v/>
      </c>
      <c r="X373" s="2">
        <f t="shared" si="41"/>
        <v>0</v>
      </c>
    </row>
    <row r="374" spans="2:24" ht="22.9" customHeight="1" x14ac:dyDescent="0.25">
      <c r="B374" s="2">
        <f t="shared" si="37"/>
        <v>0</v>
      </c>
      <c r="C374" s="2" t="str">
        <f t="shared" si="42"/>
        <v/>
      </c>
      <c r="D374" s="2">
        <v>353</v>
      </c>
      <c r="E374" s="2" t="str">
        <f>IF(ISNUMBER(SMALL(Order_Form!$D:$D,1+($D374))),(VLOOKUP(SMALL(Order_Form!$D:$D,1+($D374)),Order_Form!$C:$Q,3,FALSE)),"")</f>
        <v/>
      </c>
      <c r="F374" s="18" t="str">
        <f>IF(ISNUMBER(SMALL(Order_Form!$D:$D,1+($D374))),(VLOOKUP(SMALL(Order_Form!$D:$D,1+($D374)),Order_Form!$C:$Q,4,FALSE)),"")</f>
        <v/>
      </c>
      <c r="G374" s="18" t="str">
        <f>IF(ISNUMBER(SMALL(Order_Form!$D:$D,1+($D374))),(VLOOKUP(SMALL(Order_Form!$D:$D,1+($D374)),Order_Form!$C:$Q,5,FALSE)),"")</f>
        <v/>
      </c>
      <c r="H374" s="18" t="str">
        <f>IF(ISNUMBER(SMALL(Order_Form!$D:$D,1+($D374))),(VLOOKUP(SMALL(Order_Form!$D:$D,1+($D374)),Order_Form!$C:$Q,6,FALSE)),"")</f>
        <v/>
      </c>
      <c r="I374" s="15" t="str">
        <f>IF(ISNUMBER(SMALL(Order_Form!$D:$D,1+($D374))),(VLOOKUP(SMALL(Order_Form!$D:$D,1+($D374)),Order_Form!$C:$Q,7,FALSE)),"")</f>
        <v/>
      </c>
      <c r="J374" s="2"/>
      <c r="K374" s="2"/>
      <c r="L374" s="18" t="str">
        <f>IF(ISNUMBER(SMALL(Order_Form!$D:$D,1+($D374))),(VLOOKUP(SMALL(Order_Form!$D:$D,1+($D374)),Order_Form!$C:$Q,8,FALSE)),"")</f>
        <v/>
      </c>
      <c r="M374" s="18" t="str">
        <f>IF(ISNUMBER(SMALL(Order_Form!$D:$D,1+($D374))),(VLOOKUP(SMALL(Order_Form!$D:$D,1+($D374)),Order_Form!$C:$Q,9,FALSE)),"")</f>
        <v/>
      </c>
      <c r="N374" s="18" t="str">
        <f>IF(ISNUMBER(SMALL(Order_Form!$D:$D,1+($D374))),(VLOOKUP(SMALL(Order_Form!$D:$D,1+($D374)),Order_Form!$C:$Q,10,FALSE)),"")</f>
        <v/>
      </c>
      <c r="O374" s="18" t="str">
        <f>IF(ISNUMBER(SMALL(Order_Form!$D:$D,1+($D374))),(VLOOKUP(SMALL(Order_Form!$D:$D,1+($D374)),Order_Form!$C:$Q,11,FALSE)),"")</f>
        <v/>
      </c>
      <c r="P374" s="18" t="str">
        <f>IF(ISNUMBER(SMALL(Order_Form!$D:$D,1+($D374))),(VLOOKUP(SMALL(Order_Form!$D:$D,1+($D374)),Order_Form!$C:$Q,12,FALSE)),"")</f>
        <v/>
      </c>
      <c r="Q374" s="18" t="str">
        <f>IF(ISNUMBER(SMALL(Order_Form!$D:$D,1+($D374))),(VLOOKUP(SMALL(Order_Form!$D:$D,1+($D374)),Order_Form!$C:$Q,13,FALSE)),"")</f>
        <v/>
      </c>
      <c r="R374" s="18" t="str">
        <f>IF(ISNUMBER(SMALL(Order_Form!$D:$D,1+($D374))),(VLOOKUP(SMALL(Order_Form!$D:$D,1+($D374)),Order_Form!$C:$Q,14,FALSE)),"")</f>
        <v/>
      </c>
      <c r="S374" s="126" t="str">
        <f>IF(ISNUMBER(SMALL(Order_Form!$D:$D,1+($D374))),(VLOOKUP(SMALL(Order_Form!$D:$D,1+($D374)),Order_Form!$C:$Q,15,FALSE)),"")</f>
        <v/>
      </c>
      <c r="U374" s="2">
        <f t="shared" si="38"/>
        <v>0</v>
      </c>
      <c r="V374" s="2">
        <f t="shared" si="39"/>
        <v>0</v>
      </c>
      <c r="W374" s="2" t="str">
        <f t="shared" si="40"/>
        <v/>
      </c>
      <c r="X374" s="2">
        <f t="shared" si="41"/>
        <v>0</v>
      </c>
    </row>
    <row r="375" spans="2:24" ht="22.9" customHeight="1" x14ac:dyDescent="0.25">
      <c r="B375" s="2">
        <f t="shared" si="37"/>
        <v>0</v>
      </c>
      <c r="C375" s="2" t="str">
        <f t="shared" si="42"/>
        <v/>
      </c>
      <c r="D375" s="2">
        <v>354</v>
      </c>
      <c r="E375" s="2" t="str">
        <f>IF(ISNUMBER(SMALL(Order_Form!$D:$D,1+($D375))),(VLOOKUP(SMALL(Order_Form!$D:$D,1+($D375)),Order_Form!$C:$Q,3,FALSE)),"")</f>
        <v/>
      </c>
      <c r="F375" s="18" t="str">
        <f>IF(ISNUMBER(SMALL(Order_Form!$D:$D,1+($D375))),(VLOOKUP(SMALL(Order_Form!$D:$D,1+($D375)),Order_Form!$C:$Q,4,FALSE)),"")</f>
        <v/>
      </c>
      <c r="G375" s="18" t="str">
        <f>IF(ISNUMBER(SMALL(Order_Form!$D:$D,1+($D375))),(VLOOKUP(SMALL(Order_Form!$D:$D,1+($D375)),Order_Form!$C:$Q,5,FALSE)),"")</f>
        <v/>
      </c>
      <c r="H375" s="18" t="str">
        <f>IF(ISNUMBER(SMALL(Order_Form!$D:$D,1+($D375))),(VLOOKUP(SMALL(Order_Form!$D:$D,1+($D375)),Order_Form!$C:$Q,6,FALSE)),"")</f>
        <v/>
      </c>
      <c r="I375" s="15" t="str">
        <f>IF(ISNUMBER(SMALL(Order_Form!$D:$D,1+($D375))),(VLOOKUP(SMALL(Order_Form!$D:$D,1+($D375)),Order_Form!$C:$Q,7,FALSE)),"")</f>
        <v/>
      </c>
      <c r="J375" s="2"/>
      <c r="K375" s="2"/>
      <c r="L375" s="18" t="str">
        <f>IF(ISNUMBER(SMALL(Order_Form!$D:$D,1+($D375))),(VLOOKUP(SMALL(Order_Form!$D:$D,1+($D375)),Order_Form!$C:$Q,8,FALSE)),"")</f>
        <v/>
      </c>
      <c r="M375" s="18" t="str">
        <f>IF(ISNUMBER(SMALL(Order_Form!$D:$D,1+($D375))),(VLOOKUP(SMALL(Order_Form!$D:$D,1+($D375)),Order_Form!$C:$Q,9,FALSE)),"")</f>
        <v/>
      </c>
      <c r="N375" s="18" t="str">
        <f>IF(ISNUMBER(SMALL(Order_Form!$D:$D,1+($D375))),(VLOOKUP(SMALL(Order_Form!$D:$D,1+($D375)),Order_Form!$C:$Q,10,FALSE)),"")</f>
        <v/>
      </c>
      <c r="O375" s="18" t="str">
        <f>IF(ISNUMBER(SMALL(Order_Form!$D:$D,1+($D375))),(VLOOKUP(SMALL(Order_Form!$D:$D,1+($D375)),Order_Form!$C:$Q,11,FALSE)),"")</f>
        <v/>
      </c>
      <c r="P375" s="18" t="str">
        <f>IF(ISNUMBER(SMALL(Order_Form!$D:$D,1+($D375))),(VLOOKUP(SMALL(Order_Form!$D:$D,1+($D375)),Order_Form!$C:$Q,12,FALSE)),"")</f>
        <v/>
      </c>
      <c r="Q375" s="18" t="str">
        <f>IF(ISNUMBER(SMALL(Order_Form!$D:$D,1+($D375))),(VLOOKUP(SMALL(Order_Form!$D:$D,1+($D375)),Order_Form!$C:$Q,13,FALSE)),"")</f>
        <v/>
      </c>
      <c r="R375" s="18" t="str">
        <f>IF(ISNUMBER(SMALL(Order_Form!$D:$D,1+($D375))),(VLOOKUP(SMALL(Order_Form!$D:$D,1+($D375)),Order_Form!$C:$Q,14,FALSE)),"")</f>
        <v/>
      </c>
      <c r="S375" s="126" t="str">
        <f>IF(ISNUMBER(SMALL(Order_Form!$D:$D,1+($D375))),(VLOOKUP(SMALL(Order_Form!$D:$D,1+($D375)),Order_Form!$C:$Q,15,FALSE)),"")</f>
        <v/>
      </c>
      <c r="U375" s="2">
        <f t="shared" si="38"/>
        <v>0</v>
      </c>
      <c r="V375" s="2">
        <f t="shared" si="39"/>
        <v>0</v>
      </c>
      <c r="W375" s="2" t="str">
        <f t="shared" si="40"/>
        <v/>
      </c>
      <c r="X375" s="2">
        <f t="shared" si="41"/>
        <v>0</v>
      </c>
    </row>
    <row r="376" spans="2:24" ht="22.9" customHeight="1" x14ac:dyDescent="0.25">
      <c r="B376" s="2">
        <f t="shared" si="37"/>
        <v>0</v>
      </c>
      <c r="C376" s="2" t="str">
        <f t="shared" si="42"/>
        <v/>
      </c>
      <c r="D376" s="2">
        <v>355</v>
      </c>
      <c r="E376" s="2" t="str">
        <f>IF(ISNUMBER(SMALL(Order_Form!$D:$D,1+($D376))),(VLOOKUP(SMALL(Order_Form!$D:$D,1+($D376)),Order_Form!$C:$Q,3,FALSE)),"")</f>
        <v/>
      </c>
      <c r="F376" s="18" t="str">
        <f>IF(ISNUMBER(SMALL(Order_Form!$D:$D,1+($D376))),(VLOOKUP(SMALL(Order_Form!$D:$D,1+($D376)),Order_Form!$C:$Q,4,FALSE)),"")</f>
        <v/>
      </c>
      <c r="G376" s="18" t="str">
        <f>IF(ISNUMBER(SMALL(Order_Form!$D:$D,1+($D376))),(VLOOKUP(SMALL(Order_Form!$D:$D,1+($D376)),Order_Form!$C:$Q,5,FALSE)),"")</f>
        <v/>
      </c>
      <c r="H376" s="18" t="str">
        <f>IF(ISNUMBER(SMALL(Order_Form!$D:$D,1+($D376))),(VLOOKUP(SMALL(Order_Form!$D:$D,1+($D376)),Order_Form!$C:$Q,6,FALSE)),"")</f>
        <v/>
      </c>
      <c r="I376" s="15" t="str">
        <f>IF(ISNUMBER(SMALL(Order_Form!$D:$D,1+($D376))),(VLOOKUP(SMALL(Order_Form!$D:$D,1+($D376)),Order_Form!$C:$Q,7,FALSE)),"")</f>
        <v/>
      </c>
      <c r="J376" s="2"/>
      <c r="K376" s="2"/>
      <c r="L376" s="18" t="str">
        <f>IF(ISNUMBER(SMALL(Order_Form!$D:$D,1+($D376))),(VLOOKUP(SMALL(Order_Form!$D:$D,1+($D376)),Order_Form!$C:$Q,8,FALSE)),"")</f>
        <v/>
      </c>
      <c r="M376" s="18" t="str">
        <f>IF(ISNUMBER(SMALL(Order_Form!$D:$D,1+($D376))),(VLOOKUP(SMALL(Order_Form!$D:$D,1+($D376)),Order_Form!$C:$Q,9,FALSE)),"")</f>
        <v/>
      </c>
      <c r="N376" s="18" t="str">
        <f>IF(ISNUMBER(SMALL(Order_Form!$D:$D,1+($D376))),(VLOOKUP(SMALL(Order_Form!$D:$D,1+($D376)),Order_Form!$C:$Q,10,FALSE)),"")</f>
        <v/>
      </c>
      <c r="O376" s="18" t="str">
        <f>IF(ISNUMBER(SMALL(Order_Form!$D:$D,1+($D376))),(VLOOKUP(SMALL(Order_Form!$D:$D,1+($D376)),Order_Form!$C:$Q,11,FALSE)),"")</f>
        <v/>
      </c>
      <c r="P376" s="18" t="str">
        <f>IF(ISNUMBER(SMALL(Order_Form!$D:$D,1+($D376))),(VLOOKUP(SMALL(Order_Form!$D:$D,1+($D376)),Order_Form!$C:$Q,12,FALSE)),"")</f>
        <v/>
      </c>
      <c r="Q376" s="18" t="str">
        <f>IF(ISNUMBER(SMALL(Order_Form!$D:$D,1+($D376))),(VLOOKUP(SMALL(Order_Form!$D:$D,1+($D376)),Order_Form!$C:$Q,13,FALSE)),"")</f>
        <v/>
      </c>
      <c r="R376" s="18" t="str">
        <f>IF(ISNUMBER(SMALL(Order_Form!$D:$D,1+($D376))),(VLOOKUP(SMALL(Order_Form!$D:$D,1+($D376)),Order_Form!$C:$Q,14,FALSE)),"")</f>
        <v/>
      </c>
      <c r="S376" s="126" t="str">
        <f>IF(ISNUMBER(SMALL(Order_Form!$D:$D,1+($D376))),(VLOOKUP(SMALL(Order_Form!$D:$D,1+($D376)),Order_Form!$C:$Q,15,FALSE)),"")</f>
        <v/>
      </c>
      <c r="U376" s="2">
        <f t="shared" si="38"/>
        <v>0</v>
      </c>
      <c r="V376" s="2">
        <f t="shared" si="39"/>
        <v>0</v>
      </c>
      <c r="W376" s="2" t="str">
        <f t="shared" si="40"/>
        <v/>
      </c>
      <c r="X376" s="2">
        <f t="shared" si="41"/>
        <v>0</v>
      </c>
    </row>
    <row r="377" spans="2:24" ht="22.9" customHeight="1" x14ac:dyDescent="0.25">
      <c r="B377" s="2">
        <f t="shared" si="37"/>
        <v>0</v>
      </c>
      <c r="C377" s="2" t="str">
        <f t="shared" si="42"/>
        <v/>
      </c>
      <c r="D377" s="2">
        <v>356</v>
      </c>
      <c r="E377" s="2" t="str">
        <f>IF(ISNUMBER(SMALL(Order_Form!$D:$D,1+($D377))),(VLOOKUP(SMALL(Order_Form!$D:$D,1+($D377)),Order_Form!$C:$Q,3,FALSE)),"")</f>
        <v/>
      </c>
      <c r="F377" s="18" t="str">
        <f>IF(ISNUMBER(SMALL(Order_Form!$D:$D,1+($D377))),(VLOOKUP(SMALL(Order_Form!$D:$D,1+($D377)),Order_Form!$C:$Q,4,FALSE)),"")</f>
        <v/>
      </c>
      <c r="G377" s="18" t="str">
        <f>IF(ISNUMBER(SMALL(Order_Form!$D:$D,1+($D377))),(VLOOKUP(SMALL(Order_Form!$D:$D,1+($D377)),Order_Form!$C:$Q,5,FALSE)),"")</f>
        <v/>
      </c>
      <c r="H377" s="18" t="str">
        <f>IF(ISNUMBER(SMALL(Order_Form!$D:$D,1+($D377))),(VLOOKUP(SMALL(Order_Form!$D:$D,1+($D377)),Order_Form!$C:$Q,6,FALSE)),"")</f>
        <v/>
      </c>
      <c r="I377" s="15" t="str">
        <f>IF(ISNUMBER(SMALL(Order_Form!$D:$D,1+($D377))),(VLOOKUP(SMALL(Order_Form!$D:$D,1+($D377)),Order_Form!$C:$Q,7,FALSE)),"")</f>
        <v/>
      </c>
      <c r="J377" s="2"/>
      <c r="K377" s="2"/>
      <c r="L377" s="18" t="str">
        <f>IF(ISNUMBER(SMALL(Order_Form!$D:$D,1+($D377))),(VLOOKUP(SMALL(Order_Form!$D:$D,1+($D377)),Order_Form!$C:$Q,8,FALSE)),"")</f>
        <v/>
      </c>
      <c r="M377" s="18" t="str">
        <f>IF(ISNUMBER(SMALL(Order_Form!$D:$D,1+($D377))),(VLOOKUP(SMALL(Order_Form!$D:$D,1+($D377)),Order_Form!$C:$Q,9,FALSE)),"")</f>
        <v/>
      </c>
      <c r="N377" s="18" t="str">
        <f>IF(ISNUMBER(SMALL(Order_Form!$D:$D,1+($D377))),(VLOOKUP(SMALL(Order_Form!$D:$D,1+($D377)),Order_Form!$C:$Q,10,FALSE)),"")</f>
        <v/>
      </c>
      <c r="O377" s="18" t="str">
        <f>IF(ISNUMBER(SMALL(Order_Form!$D:$D,1+($D377))),(VLOOKUP(SMALL(Order_Form!$D:$D,1+($D377)),Order_Form!$C:$Q,11,FALSE)),"")</f>
        <v/>
      </c>
      <c r="P377" s="18" t="str">
        <f>IF(ISNUMBER(SMALL(Order_Form!$D:$D,1+($D377))),(VLOOKUP(SMALL(Order_Form!$D:$D,1+($D377)),Order_Form!$C:$Q,12,FALSE)),"")</f>
        <v/>
      </c>
      <c r="Q377" s="18" t="str">
        <f>IF(ISNUMBER(SMALL(Order_Form!$D:$D,1+($D377))),(VLOOKUP(SMALL(Order_Form!$D:$D,1+($D377)),Order_Form!$C:$Q,13,FALSE)),"")</f>
        <v/>
      </c>
      <c r="R377" s="18" t="str">
        <f>IF(ISNUMBER(SMALL(Order_Form!$D:$D,1+($D377))),(VLOOKUP(SMALL(Order_Form!$D:$D,1+($D377)),Order_Form!$C:$Q,14,FALSE)),"")</f>
        <v/>
      </c>
      <c r="S377" s="126" t="str">
        <f>IF(ISNUMBER(SMALL(Order_Form!$D:$D,1+($D377))),(VLOOKUP(SMALL(Order_Form!$D:$D,1+($D377)),Order_Form!$C:$Q,15,FALSE)),"")</f>
        <v/>
      </c>
      <c r="U377" s="2">
        <f t="shared" si="38"/>
        <v>0</v>
      </c>
      <c r="V377" s="2">
        <f t="shared" si="39"/>
        <v>0</v>
      </c>
      <c r="W377" s="2" t="str">
        <f t="shared" si="40"/>
        <v/>
      </c>
      <c r="X377" s="2">
        <f t="shared" si="41"/>
        <v>0</v>
      </c>
    </row>
    <row r="378" spans="2:24" ht="22.9" customHeight="1" x14ac:dyDescent="0.25">
      <c r="B378" s="2">
        <f t="shared" si="37"/>
        <v>0</v>
      </c>
      <c r="C378" s="2" t="str">
        <f t="shared" si="42"/>
        <v/>
      </c>
      <c r="D378" s="2">
        <v>357</v>
      </c>
      <c r="E378" s="2" t="str">
        <f>IF(ISNUMBER(SMALL(Order_Form!$D:$D,1+($D378))),(VLOOKUP(SMALL(Order_Form!$D:$D,1+($D378)),Order_Form!$C:$Q,3,FALSE)),"")</f>
        <v/>
      </c>
      <c r="F378" s="18" t="str">
        <f>IF(ISNUMBER(SMALL(Order_Form!$D:$D,1+($D378))),(VLOOKUP(SMALL(Order_Form!$D:$D,1+($D378)),Order_Form!$C:$Q,4,FALSE)),"")</f>
        <v/>
      </c>
      <c r="G378" s="18" t="str">
        <f>IF(ISNUMBER(SMALL(Order_Form!$D:$D,1+($D378))),(VLOOKUP(SMALL(Order_Form!$D:$D,1+($D378)),Order_Form!$C:$Q,5,FALSE)),"")</f>
        <v/>
      </c>
      <c r="H378" s="18" t="str">
        <f>IF(ISNUMBER(SMALL(Order_Form!$D:$D,1+($D378))),(VLOOKUP(SMALL(Order_Form!$D:$D,1+($D378)),Order_Form!$C:$Q,6,FALSE)),"")</f>
        <v/>
      </c>
      <c r="I378" s="15" t="str">
        <f>IF(ISNUMBER(SMALL(Order_Form!$D:$D,1+($D378))),(VLOOKUP(SMALL(Order_Form!$D:$D,1+($D378)),Order_Form!$C:$Q,7,FALSE)),"")</f>
        <v/>
      </c>
      <c r="J378" s="2"/>
      <c r="K378" s="2"/>
      <c r="L378" s="18" t="str">
        <f>IF(ISNUMBER(SMALL(Order_Form!$D:$D,1+($D378))),(VLOOKUP(SMALL(Order_Form!$D:$D,1+($D378)),Order_Form!$C:$Q,8,FALSE)),"")</f>
        <v/>
      </c>
      <c r="M378" s="18" t="str">
        <f>IF(ISNUMBER(SMALL(Order_Form!$D:$D,1+($D378))),(VLOOKUP(SMALL(Order_Form!$D:$D,1+($D378)),Order_Form!$C:$Q,9,FALSE)),"")</f>
        <v/>
      </c>
      <c r="N378" s="18" t="str">
        <f>IF(ISNUMBER(SMALL(Order_Form!$D:$D,1+($D378))),(VLOOKUP(SMALL(Order_Form!$D:$D,1+($D378)),Order_Form!$C:$Q,10,FALSE)),"")</f>
        <v/>
      </c>
      <c r="O378" s="18" t="str">
        <f>IF(ISNUMBER(SMALL(Order_Form!$D:$D,1+($D378))),(VLOOKUP(SMALL(Order_Form!$D:$D,1+($D378)),Order_Form!$C:$Q,11,FALSE)),"")</f>
        <v/>
      </c>
      <c r="P378" s="18" t="str">
        <f>IF(ISNUMBER(SMALL(Order_Form!$D:$D,1+($D378))),(VLOOKUP(SMALL(Order_Form!$D:$D,1+($D378)),Order_Form!$C:$Q,12,FALSE)),"")</f>
        <v/>
      </c>
      <c r="Q378" s="18" t="str">
        <f>IF(ISNUMBER(SMALL(Order_Form!$D:$D,1+($D378))),(VLOOKUP(SMALL(Order_Form!$D:$D,1+($D378)),Order_Form!$C:$Q,13,FALSE)),"")</f>
        <v/>
      </c>
      <c r="R378" s="18" t="str">
        <f>IF(ISNUMBER(SMALL(Order_Form!$D:$D,1+($D378))),(VLOOKUP(SMALL(Order_Form!$D:$D,1+($D378)),Order_Form!$C:$Q,14,FALSE)),"")</f>
        <v/>
      </c>
      <c r="S378" s="126" t="str">
        <f>IF(ISNUMBER(SMALL(Order_Form!$D:$D,1+($D378))),(VLOOKUP(SMALL(Order_Form!$D:$D,1+($D378)),Order_Form!$C:$Q,15,FALSE)),"")</f>
        <v/>
      </c>
      <c r="U378" s="2">
        <f t="shared" si="38"/>
        <v>0</v>
      </c>
      <c r="V378" s="2">
        <f t="shared" si="39"/>
        <v>0</v>
      </c>
      <c r="W378" s="2" t="str">
        <f t="shared" si="40"/>
        <v/>
      </c>
      <c r="X378" s="2">
        <f t="shared" si="41"/>
        <v>0</v>
      </c>
    </row>
    <row r="379" spans="2:24" ht="22.9" customHeight="1" x14ac:dyDescent="0.25">
      <c r="B379" s="2">
        <f t="shared" si="37"/>
        <v>0</v>
      </c>
      <c r="C379" s="2" t="str">
        <f t="shared" si="42"/>
        <v/>
      </c>
      <c r="D379" s="2">
        <v>358</v>
      </c>
      <c r="E379" s="2" t="str">
        <f>IF(ISNUMBER(SMALL(Order_Form!$D:$D,1+($D379))),(VLOOKUP(SMALL(Order_Form!$D:$D,1+($D379)),Order_Form!$C:$Q,3,FALSE)),"")</f>
        <v/>
      </c>
      <c r="F379" s="18" t="str">
        <f>IF(ISNUMBER(SMALL(Order_Form!$D:$D,1+($D379))),(VLOOKUP(SMALL(Order_Form!$D:$D,1+($D379)),Order_Form!$C:$Q,4,FALSE)),"")</f>
        <v/>
      </c>
      <c r="G379" s="18" t="str">
        <f>IF(ISNUMBER(SMALL(Order_Form!$D:$D,1+($D379))),(VLOOKUP(SMALL(Order_Form!$D:$D,1+($D379)),Order_Form!$C:$Q,5,FALSE)),"")</f>
        <v/>
      </c>
      <c r="H379" s="18" t="str">
        <f>IF(ISNUMBER(SMALL(Order_Form!$D:$D,1+($D379))),(VLOOKUP(SMALL(Order_Form!$D:$D,1+($D379)),Order_Form!$C:$Q,6,FALSE)),"")</f>
        <v/>
      </c>
      <c r="I379" s="15" t="str">
        <f>IF(ISNUMBER(SMALL(Order_Form!$D:$D,1+($D379))),(VLOOKUP(SMALL(Order_Form!$D:$D,1+($D379)),Order_Form!$C:$Q,7,FALSE)),"")</f>
        <v/>
      </c>
      <c r="J379" s="2"/>
      <c r="K379" s="2"/>
      <c r="L379" s="18" t="str">
        <f>IF(ISNUMBER(SMALL(Order_Form!$D:$D,1+($D379))),(VLOOKUP(SMALL(Order_Form!$D:$D,1+($D379)),Order_Form!$C:$Q,8,FALSE)),"")</f>
        <v/>
      </c>
      <c r="M379" s="18" t="str">
        <f>IF(ISNUMBER(SMALL(Order_Form!$D:$D,1+($D379))),(VLOOKUP(SMALL(Order_Form!$D:$D,1+($D379)),Order_Form!$C:$Q,9,FALSE)),"")</f>
        <v/>
      </c>
      <c r="N379" s="18" t="str">
        <f>IF(ISNUMBER(SMALL(Order_Form!$D:$D,1+($D379))),(VLOOKUP(SMALL(Order_Form!$D:$D,1+($D379)),Order_Form!$C:$Q,10,FALSE)),"")</f>
        <v/>
      </c>
      <c r="O379" s="18" t="str">
        <f>IF(ISNUMBER(SMALL(Order_Form!$D:$D,1+($D379))),(VLOOKUP(SMALL(Order_Form!$D:$D,1+($D379)),Order_Form!$C:$Q,11,FALSE)),"")</f>
        <v/>
      </c>
      <c r="P379" s="18" t="str">
        <f>IF(ISNUMBER(SMALL(Order_Form!$D:$D,1+($D379))),(VLOOKUP(SMALL(Order_Form!$D:$D,1+($D379)),Order_Form!$C:$Q,12,FALSE)),"")</f>
        <v/>
      </c>
      <c r="Q379" s="18" t="str">
        <f>IF(ISNUMBER(SMALL(Order_Form!$D:$D,1+($D379))),(VLOOKUP(SMALL(Order_Form!$D:$D,1+($D379)),Order_Form!$C:$Q,13,FALSE)),"")</f>
        <v/>
      </c>
      <c r="R379" s="18" t="str">
        <f>IF(ISNUMBER(SMALL(Order_Form!$D:$D,1+($D379))),(VLOOKUP(SMALL(Order_Form!$D:$D,1+($D379)),Order_Form!$C:$Q,14,FALSE)),"")</f>
        <v/>
      </c>
      <c r="S379" s="126" t="str">
        <f>IF(ISNUMBER(SMALL(Order_Form!$D:$D,1+($D379))),(VLOOKUP(SMALL(Order_Form!$D:$D,1+($D379)),Order_Form!$C:$Q,15,FALSE)),"")</f>
        <v/>
      </c>
      <c r="U379" s="2">
        <f t="shared" si="38"/>
        <v>0</v>
      </c>
      <c r="V379" s="2">
        <f t="shared" si="39"/>
        <v>0</v>
      </c>
      <c r="W379" s="2" t="str">
        <f t="shared" si="40"/>
        <v/>
      </c>
      <c r="X379" s="2">
        <f t="shared" si="41"/>
        <v>0</v>
      </c>
    </row>
    <row r="380" spans="2:24" ht="22.9" customHeight="1" x14ac:dyDescent="0.25">
      <c r="B380" s="2">
        <f t="shared" si="37"/>
        <v>0</v>
      </c>
      <c r="C380" s="2" t="str">
        <f t="shared" si="42"/>
        <v/>
      </c>
      <c r="D380" s="2">
        <v>359</v>
      </c>
      <c r="E380" s="2" t="str">
        <f>IF(ISNUMBER(SMALL(Order_Form!$D:$D,1+($D380))),(VLOOKUP(SMALL(Order_Form!$D:$D,1+($D380)),Order_Form!$C:$Q,3,FALSE)),"")</f>
        <v/>
      </c>
      <c r="F380" s="18" t="str">
        <f>IF(ISNUMBER(SMALL(Order_Form!$D:$D,1+($D380))),(VLOOKUP(SMALL(Order_Form!$D:$D,1+($D380)),Order_Form!$C:$Q,4,FALSE)),"")</f>
        <v/>
      </c>
      <c r="G380" s="18" t="str">
        <f>IF(ISNUMBER(SMALL(Order_Form!$D:$D,1+($D380))),(VLOOKUP(SMALL(Order_Form!$D:$D,1+($D380)),Order_Form!$C:$Q,5,FALSE)),"")</f>
        <v/>
      </c>
      <c r="H380" s="18" t="str">
        <f>IF(ISNUMBER(SMALL(Order_Form!$D:$D,1+($D380))),(VLOOKUP(SMALL(Order_Form!$D:$D,1+($D380)),Order_Form!$C:$Q,6,FALSE)),"")</f>
        <v/>
      </c>
      <c r="I380" s="15" t="str">
        <f>IF(ISNUMBER(SMALL(Order_Form!$D:$D,1+($D380))),(VLOOKUP(SMALL(Order_Form!$D:$D,1+($D380)),Order_Form!$C:$Q,7,FALSE)),"")</f>
        <v/>
      </c>
      <c r="J380" s="2"/>
      <c r="K380" s="2"/>
      <c r="L380" s="18" t="str">
        <f>IF(ISNUMBER(SMALL(Order_Form!$D:$D,1+($D380))),(VLOOKUP(SMALL(Order_Form!$D:$D,1+($D380)),Order_Form!$C:$Q,8,FALSE)),"")</f>
        <v/>
      </c>
      <c r="M380" s="18" t="str">
        <f>IF(ISNUMBER(SMALL(Order_Form!$D:$D,1+($D380))),(VLOOKUP(SMALL(Order_Form!$D:$D,1+($D380)),Order_Form!$C:$Q,9,FALSE)),"")</f>
        <v/>
      </c>
      <c r="N380" s="18" t="str">
        <f>IF(ISNUMBER(SMALL(Order_Form!$D:$D,1+($D380))),(VLOOKUP(SMALL(Order_Form!$D:$D,1+($D380)),Order_Form!$C:$Q,10,FALSE)),"")</f>
        <v/>
      </c>
      <c r="O380" s="18" t="str">
        <f>IF(ISNUMBER(SMALL(Order_Form!$D:$D,1+($D380))),(VLOOKUP(SMALL(Order_Form!$D:$D,1+($D380)),Order_Form!$C:$Q,11,FALSE)),"")</f>
        <v/>
      </c>
      <c r="P380" s="18" t="str">
        <f>IF(ISNUMBER(SMALL(Order_Form!$D:$D,1+($D380))),(VLOOKUP(SMALL(Order_Form!$D:$D,1+($D380)),Order_Form!$C:$Q,12,FALSE)),"")</f>
        <v/>
      </c>
      <c r="Q380" s="18" t="str">
        <f>IF(ISNUMBER(SMALL(Order_Form!$D:$D,1+($D380))),(VLOOKUP(SMALL(Order_Form!$D:$D,1+($D380)),Order_Form!$C:$Q,13,FALSE)),"")</f>
        <v/>
      </c>
      <c r="R380" s="18" t="str">
        <f>IF(ISNUMBER(SMALL(Order_Form!$D:$D,1+($D380))),(VLOOKUP(SMALL(Order_Form!$D:$D,1+($D380)),Order_Form!$C:$Q,14,FALSE)),"")</f>
        <v/>
      </c>
      <c r="S380" s="126" t="str">
        <f>IF(ISNUMBER(SMALL(Order_Form!$D:$D,1+($D380))),(VLOOKUP(SMALL(Order_Form!$D:$D,1+($D380)),Order_Form!$C:$Q,15,FALSE)),"")</f>
        <v/>
      </c>
      <c r="U380" s="2">
        <f t="shared" si="38"/>
        <v>0</v>
      </c>
      <c r="V380" s="2">
        <f t="shared" si="39"/>
        <v>0</v>
      </c>
      <c r="W380" s="2" t="str">
        <f t="shared" si="40"/>
        <v/>
      </c>
      <c r="X380" s="2">
        <f t="shared" si="41"/>
        <v>0</v>
      </c>
    </row>
    <row r="381" spans="2:24" ht="22.9" customHeight="1" x14ac:dyDescent="0.25">
      <c r="B381" s="2">
        <f t="shared" si="37"/>
        <v>0</v>
      </c>
      <c r="C381" s="2" t="str">
        <f t="shared" si="42"/>
        <v/>
      </c>
      <c r="D381" s="2">
        <v>360</v>
      </c>
      <c r="E381" s="2" t="str">
        <f>IF(ISNUMBER(SMALL(Order_Form!$D:$D,1+($D381))),(VLOOKUP(SMALL(Order_Form!$D:$D,1+($D381)),Order_Form!$C:$Q,3,FALSE)),"")</f>
        <v/>
      </c>
      <c r="F381" s="18" t="str">
        <f>IF(ISNUMBER(SMALL(Order_Form!$D:$D,1+($D381))),(VLOOKUP(SMALL(Order_Form!$D:$D,1+($D381)),Order_Form!$C:$Q,4,FALSE)),"")</f>
        <v/>
      </c>
      <c r="G381" s="18" t="str">
        <f>IF(ISNUMBER(SMALL(Order_Form!$D:$D,1+($D381))),(VLOOKUP(SMALL(Order_Form!$D:$D,1+($D381)),Order_Form!$C:$Q,5,FALSE)),"")</f>
        <v/>
      </c>
      <c r="H381" s="18" t="str">
        <f>IF(ISNUMBER(SMALL(Order_Form!$D:$D,1+($D381))),(VLOOKUP(SMALL(Order_Form!$D:$D,1+($D381)),Order_Form!$C:$Q,6,FALSE)),"")</f>
        <v/>
      </c>
      <c r="I381" s="15" t="str">
        <f>IF(ISNUMBER(SMALL(Order_Form!$D:$D,1+($D381))),(VLOOKUP(SMALL(Order_Form!$D:$D,1+($D381)),Order_Form!$C:$Q,7,FALSE)),"")</f>
        <v/>
      </c>
      <c r="J381" s="2"/>
      <c r="K381" s="2"/>
      <c r="L381" s="18" t="str">
        <f>IF(ISNUMBER(SMALL(Order_Form!$D:$D,1+($D381))),(VLOOKUP(SMALL(Order_Form!$D:$D,1+($D381)),Order_Form!$C:$Q,8,FALSE)),"")</f>
        <v/>
      </c>
      <c r="M381" s="18" t="str">
        <f>IF(ISNUMBER(SMALL(Order_Form!$D:$D,1+($D381))),(VLOOKUP(SMALL(Order_Form!$D:$D,1+($D381)),Order_Form!$C:$Q,9,FALSE)),"")</f>
        <v/>
      </c>
      <c r="N381" s="18" t="str">
        <f>IF(ISNUMBER(SMALL(Order_Form!$D:$D,1+($D381))),(VLOOKUP(SMALL(Order_Form!$D:$D,1+($D381)),Order_Form!$C:$Q,10,FALSE)),"")</f>
        <v/>
      </c>
      <c r="O381" s="18" t="str">
        <f>IF(ISNUMBER(SMALL(Order_Form!$D:$D,1+($D381))),(VLOOKUP(SMALL(Order_Form!$D:$D,1+($D381)),Order_Form!$C:$Q,11,FALSE)),"")</f>
        <v/>
      </c>
      <c r="P381" s="18" t="str">
        <f>IF(ISNUMBER(SMALL(Order_Form!$D:$D,1+($D381))),(VLOOKUP(SMALL(Order_Form!$D:$D,1+($D381)),Order_Form!$C:$Q,12,FALSE)),"")</f>
        <v/>
      </c>
      <c r="Q381" s="18" t="str">
        <f>IF(ISNUMBER(SMALL(Order_Form!$D:$D,1+($D381))),(VLOOKUP(SMALL(Order_Form!$D:$D,1+($D381)),Order_Form!$C:$Q,13,FALSE)),"")</f>
        <v/>
      </c>
      <c r="R381" s="18" t="str">
        <f>IF(ISNUMBER(SMALL(Order_Form!$D:$D,1+($D381))),(VLOOKUP(SMALL(Order_Form!$D:$D,1+($D381)),Order_Form!$C:$Q,14,FALSE)),"")</f>
        <v/>
      </c>
      <c r="S381" s="126" t="str">
        <f>IF(ISNUMBER(SMALL(Order_Form!$D:$D,1+($D381))),(VLOOKUP(SMALL(Order_Form!$D:$D,1+($D381)),Order_Form!$C:$Q,15,FALSE)),"")</f>
        <v/>
      </c>
      <c r="U381" s="2">
        <f t="shared" si="38"/>
        <v>0</v>
      </c>
      <c r="V381" s="2">
        <f t="shared" si="39"/>
        <v>0</v>
      </c>
      <c r="W381" s="2" t="str">
        <f t="shared" si="40"/>
        <v/>
      </c>
      <c r="X381" s="2">
        <f t="shared" si="41"/>
        <v>0</v>
      </c>
    </row>
    <row r="382" spans="2:24" ht="22.9" customHeight="1" x14ac:dyDescent="0.25">
      <c r="B382" s="2">
        <f t="shared" si="37"/>
        <v>0</v>
      </c>
      <c r="C382" s="2" t="str">
        <f t="shared" si="42"/>
        <v/>
      </c>
      <c r="D382" s="2">
        <v>361</v>
      </c>
      <c r="E382" s="2" t="str">
        <f>IF(ISNUMBER(SMALL(Order_Form!$D:$D,1+($D382))),(VLOOKUP(SMALL(Order_Form!$D:$D,1+($D382)),Order_Form!$C:$Q,3,FALSE)),"")</f>
        <v/>
      </c>
      <c r="F382" s="18" t="str">
        <f>IF(ISNUMBER(SMALL(Order_Form!$D:$D,1+($D382))),(VLOOKUP(SMALL(Order_Form!$D:$D,1+($D382)),Order_Form!$C:$Q,4,FALSE)),"")</f>
        <v/>
      </c>
      <c r="G382" s="18" t="str">
        <f>IF(ISNUMBER(SMALL(Order_Form!$D:$D,1+($D382))),(VLOOKUP(SMALL(Order_Form!$D:$D,1+($D382)),Order_Form!$C:$Q,5,FALSE)),"")</f>
        <v/>
      </c>
      <c r="H382" s="18" t="str">
        <f>IF(ISNUMBER(SMALL(Order_Form!$D:$D,1+($D382))),(VLOOKUP(SMALL(Order_Form!$D:$D,1+($D382)),Order_Form!$C:$Q,6,FALSE)),"")</f>
        <v/>
      </c>
      <c r="I382" s="15" t="str">
        <f>IF(ISNUMBER(SMALL(Order_Form!$D:$D,1+($D382))),(VLOOKUP(SMALL(Order_Form!$D:$D,1+($D382)),Order_Form!$C:$Q,7,FALSE)),"")</f>
        <v/>
      </c>
      <c r="J382" s="2"/>
      <c r="K382" s="2"/>
      <c r="L382" s="18" t="str">
        <f>IF(ISNUMBER(SMALL(Order_Form!$D:$D,1+($D382))),(VLOOKUP(SMALL(Order_Form!$D:$D,1+($D382)),Order_Form!$C:$Q,8,FALSE)),"")</f>
        <v/>
      </c>
      <c r="M382" s="18" t="str">
        <f>IF(ISNUMBER(SMALL(Order_Form!$D:$D,1+($D382))),(VLOOKUP(SMALL(Order_Form!$D:$D,1+($D382)),Order_Form!$C:$Q,9,FALSE)),"")</f>
        <v/>
      </c>
      <c r="N382" s="18" t="str">
        <f>IF(ISNUMBER(SMALL(Order_Form!$D:$D,1+($D382))),(VLOOKUP(SMALL(Order_Form!$D:$D,1+($D382)),Order_Form!$C:$Q,10,FALSE)),"")</f>
        <v/>
      </c>
      <c r="O382" s="18" t="str">
        <f>IF(ISNUMBER(SMALL(Order_Form!$D:$D,1+($D382))),(VLOOKUP(SMALL(Order_Form!$D:$D,1+($D382)),Order_Form!$C:$Q,11,FALSE)),"")</f>
        <v/>
      </c>
      <c r="P382" s="18" t="str">
        <f>IF(ISNUMBER(SMALL(Order_Form!$D:$D,1+($D382))),(VLOOKUP(SMALL(Order_Form!$D:$D,1+($D382)),Order_Form!$C:$Q,12,FALSE)),"")</f>
        <v/>
      </c>
      <c r="Q382" s="18" t="str">
        <f>IF(ISNUMBER(SMALL(Order_Form!$D:$D,1+($D382))),(VLOOKUP(SMALL(Order_Form!$D:$D,1+($D382)),Order_Form!$C:$Q,13,FALSE)),"")</f>
        <v/>
      </c>
      <c r="R382" s="18" t="str">
        <f>IF(ISNUMBER(SMALL(Order_Form!$D:$D,1+($D382))),(VLOOKUP(SMALL(Order_Form!$D:$D,1+($D382)),Order_Form!$C:$Q,14,FALSE)),"")</f>
        <v/>
      </c>
      <c r="S382" s="126" t="str">
        <f>IF(ISNUMBER(SMALL(Order_Form!$D:$D,1+($D382))),(VLOOKUP(SMALL(Order_Form!$D:$D,1+($D382)),Order_Form!$C:$Q,15,FALSE)),"")</f>
        <v/>
      </c>
      <c r="U382" s="2">
        <f t="shared" si="38"/>
        <v>0</v>
      </c>
      <c r="V382" s="2">
        <f t="shared" si="39"/>
        <v>0</v>
      </c>
      <c r="W382" s="2" t="str">
        <f t="shared" si="40"/>
        <v/>
      </c>
      <c r="X382" s="2">
        <f t="shared" si="41"/>
        <v>0</v>
      </c>
    </row>
    <row r="383" spans="2:24" ht="22.9" customHeight="1" x14ac:dyDescent="0.25">
      <c r="B383" s="2">
        <f t="shared" si="37"/>
        <v>0</v>
      </c>
      <c r="C383" s="2" t="str">
        <f t="shared" si="42"/>
        <v/>
      </c>
      <c r="D383" s="2">
        <v>362</v>
      </c>
      <c r="E383" s="2" t="str">
        <f>IF(ISNUMBER(SMALL(Order_Form!$D:$D,1+($D383))),(VLOOKUP(SMALL(Order_Form!$D:$D,1+($D383)),Order_Form!$C:$Q,3,FALSE)),"")</f>
        <v/>
      </c>
      <c r="F383" s="18" t="str">
        <f>IF(ISNUMBER(SMALL(Order_Form!$D:$D,1+($D383))),(VLOOKUP(SMALL(Order_Form!$D:$D,1+($D383)),Order_Form!$C:$Q,4,FALSE)),"")</f>
        <v/>
      </c>
      <c r="G383" s="18" t="str">
        <f>IF(ISNUMBER(SMALL(Order_Form!$D:$D,1+($D383))),(VLOOKUP(SMALL(Order_Form!$D:$D,1+($D383)),Order_Form!$C:$Q,5,FALSE)),"")</f>
        <v/>
      </c>
      <c r="H383" s="18" t="str">
        <f>IF(ISNUMBER(SMALL(Order_Form!$D:$D,1+($D383))),(VLOOKUP(SMALL(Order_Form!$D:$D,1+($D383)),Order_Form!$C:$Q,6,FALSE)),"")</f>
        <v/>
      </c>
      <c r="I383" s="15" t="str">
        <f>IF(ISNUMBER(SMALL(Order_Form!$D:$D,1+($D383))),(VLOOKUP(SMALL(Order_Form!$D:$D,1+($D383)),Order_Form!$C:$Q,7,FALSE)),"")</f>
        <v/>
      </c>
      <c r="J383" s="2"/>
      <c r="K383" s="2"/>
      <c r="L383" s="18" t="str">
        <f>IF(ISNUMBER(SMALL(Order_Form!$D:$D,1+($D383))),(VLOOKUP(SMALL(Order_Form!$D:$D,1+($D383)),Order_Form!$C:$Q,8,FALSE)),"")</f>
        <v/>
      </c>
      <c r="M383" s="18" t="str">
        <f>IF(ISNUMBER(SMALL(Order_Form!$D:$D,1+($D383))),(VLOOKUP(SMALL(Order_Form!$D:$D,1+($D383)),Order_Form!$C:$Q,9,FALSE)),"")</f>
        <v/>
      </c>
      <c r="N383" s="18" t="str">
        <f>IF(ISNUMBER(SMALL(Order_Form!$D:$D,1+($D383))),(VLOOKUP(SMALL(Order_Form!$D:$D,1+($D383)),Order_Form!$C:$Q,10,FALSE)),"")</f>
        <v/>
      </c>
      <c r="O383" s="18" t="str">
        <f>IF(ISNUMBER(SMALL(Order_Form!$D:$D,1+($D383))),(VLOOKUP(SMALL(Order_Form!$D:$D,1+($D383)),Order_Form!$C:$Q,11,FALSE)),"")</f>
        <v/>
      </c>
      <c r="P383" s="18" t="str">
        <f>IF(ISNUMBER(SMALL(Order_Form!$D:$D,1+($D383))),(VLOOKUP(SMALL(Order_Form!$D:$D,1+($D383)),Order_Form!$C:$Q,12,FALSE)),"")</f>
        <v/>
      </c>
      <c r="Q383" s="18" t="str">
        <f>IF(ISNUMBER(SMALL(Order_Form!$D:$D,1+($D383))),(VLOOKUP(SMALL(Order_Form!$D:$D,1+($D383)),Order_Form!$C:$Q,13,FALSE)),"")</f>
        <v/>
      </c>
      <c r="R383" s="18" t="str">
        <f>IF(ISNUMBER(SMALL(Order_Form!$D:$D,1+($D383))),(VLOOKUP(SMALL(Order_Form!$D:$D,1+($D383)),Order_Form!$C:$Q,14,FALSE)),"")</f>
        <v/>
      </c>
      <c r="S383" s="126" t="str">
        <f>IF(ISNUMBER(SMALL(Order_Form!$D:$D,1+($D383))),(VLOOKUP(SMALL(Order_Form!$D:$D,1+($D383)),Order_Form!$C:$Q,15,FALSE)),"")</f>
        <v/>
      </c>
      <c r="U383" s="2">
        <f t="shared" si="38"/>
        <v>0</v>
      </c>
      <c r="V383" s="2">
        <f t="shared" si="39"/>
        <v>0</v>
      </c>
      <c r="W383" s="2" t="str">
        <f t="shared" si="40"/>
        <v/>
      </c>
      <c r="X383" s="2">
        <f t="shared" si="41"/>
        <v>0</v>
      </c>
    </row>
    <row r="384" spans="2:24" ht="22.9" customHeight="1" x14ac:dyDescent="0.25">
      <c r="B384" s="2">
        <f t="shared" si="37"/>
        <v>0</v>
      </c>
      <c r="C384" s="2" t="str">
        <f t="shared" si="42"/>
        <v/>
      </c>
      <c r="D384" s="2">
        <v>363</v>
      </c>
      <c r="E384" s="2" t="str">
        <f>IF(ISNUMBER(SMALL(Order_Form!$D:$D,1+($D384))),(VLOOKUP(SMALL(Order_Form!$D:$D,1+($D384)),Order_Form!$C:$Q,3,FALSE)),"")</f>
        <v/>
      </c>
      <c r="F384" s="18" t="str">
        <f>IF(ISNUMBER(SMALL(Order_Form!$D:$D,1+($D384))),(VLOOKUP(SMALL(Order_Form!$D:$D,1+($D384)),Order_Form!$C:$Q,4,FALSE)),"")</f>
        <v/>
      </c>
      <c r="G384" s="18" t="str">
        <f>IF(ISNUMBER(SMALL(Order_Form!$D:$D,1+($D384))),(VLOOKUP(SMALL(Order_Form!$D:$D,1+($D384)),Order_Form!$C:$Q,5,FALSE)),"")</f>
        <v/>
      </c>
      <c r="H384" s="18" t="str">
        <f>IF(ISNUMBER(SMALL(Order_Form!$D:$D,1+($D384))),(VLOOKUP(SMALL(Order_Form!$D:$D,1+($D384)),Order_Form!$C:$Q,6,FALSE)),"")</f>
        <v/>
      </c>
      <c r="I384" s="15" t="str">
        <f>IF(ISNUMBER(SMALL(Order_Form!$D:$D,1+($D384))),(VLOOKUP(SMALL(Order_Form!$D:$D,1+($D384)),Order_Form!$C:$Q,7,FALSE)),"")</f>
        <v/>
      </c>
      <c r="J384" s="2"/>
      <c r="K384" s="2"/>
      <c r="L384" s="18" t="str">
        <f>IF(ISNUMBER(SMALL(Order_Form!$D:$D,1+($D384))),(VLOOKUP(SMALL(Order_Form!$D:$D,1+($D384)),Order_Form!$C:$Q,8,FALSE)),"")</f>
        <v/>
      </c>
      <c r="M384" s="18" t="str">
        <f>IF(ISNUMBER(SMALL(Order_Form!$D:$D,1+($D384))),(VLOOKUP(SMALL(Order_Form!$D:$D,1+($D384)),Order_Form!$C:$Q,9,FALSE)),"")</f>
        <v/>
      </c>
      <c r="N384" s="18" t="str">
        <f>IF(ISNUMBER(SMALL(Order_Form!$D:$D,1+($D384))),(VLOOKUP(SMALL(Order_Form!$D:$D,1+($D384)),Order_Form!$C:$Q,10,FALSE)),"")</f>
        <v/>
      </c>
      <c r="O384" s="18" t="str">
        <f>IF(ISNUMBER(SMALL(Order_Form!$D:$D,1+($D384))),(VLOOKUP(SMALL(Order_Form!$D:$D,1+($D384)),Order_Form!$C:$Q,11,FALSE)),"")</f>
        <v/>
      </c>
      <c r="P384" s="18" t="str">
        <f>IF(ISNUMBER(SMALL(Order_Form!$D:$D,1+($D384))),(VLOOKUP(SMALL(Order_Form!$D:$D,1+($D384)),Order_Form!$C:$Q,12,FALSE)),"")</f>
        <v/>
      </c>
      <c r="Q384" s="18" t="str">
        <f>IF(ISNUMBER(SMALL(Order_Form!$D:$D,1+($D384))),(VLOOKUP(SMALL(Order_Form!$D:$D,1+($D384)),Order_Form!$C:$Q,13,FALSE)),"")</f>
        <v/>
      </c>
      <c r="R384" s="18" t="str">
        <f>IF(ISNUMBER(SMALL(Order_Form!$D:$D,1+($D384))),(VLOOKUP(SMALL(Order_Form!$D:$D,1+($D384)),Order_Form!$C:$Q,14,FALSE)),"")</f>
        <v/>
      </c>
      <c r="S384" s="126" t="str">
        <f>IF(ISNUMBER(SMALL(Order_Form!$D:$D,1+($D384))),(VLOOKUP(SMALL(Order_Form!$D:$D,1+($D384)),Order_Form!$C:$Q,15,FALSE)),"")</f>
        <v/>
      </c>
      <c r="U384" s="2">
        <f t="shared" si="38"/>
        <v>0</v>
      </c>
      <c r="V384" s="2">
        <f t="shared" si="39"/>
        <v>0</v>
      </c>
      <c r="W384" s="2" t="str">
        <f t="shared" si="40"/>
        <v/>
      </c>
      <c r="X384" s="2">
        <f t="shared" si="41"/>
        <v>0</v>
      </c>
    </row>
    <row r="385" spans="2:24" ht="22.9" customHeight="1" x14ac:dyDescent="0.25">
      <c r="B385" s="2">
        <f t="shared" si="37"/>
        <v>0</v>
      </c>
      <c r="C385" s="2" t="str">
        <f t="shared" si="42"/>
        <v/>
      </c>
      <c r="D385" s="2">
        <v>364</v>
      </c>
      <c r="E385" s="2" t="str">
        <f>IF(ISNUMBER(SMALL(Order_Form!$D:$D,1+($D385))),(VLOOKUP(SMALL(Order_Form!$D:$D,1+($D385)),Order_Form!$C:$Q,3,FALSE)),"")</f>
        <v/>
      </c>
      <c r="F385" s="18" t="str">
        <f>IF(ISNUMBER(SMALL(Order_Form!$D:$D,1+($D385))),(VLOOKUP(SMALL(Order_Form!$D:$D,1+($D385)),Order_Form!$C:$Q,4,FALSE)),"")</f>
        <v/>
      </c>
      <c r="G385" s="18" t="str">
        <f>IF(ISNUMBER(SMALL(Order_Form!$D:$D,1+($D385))),(VLOOKUP(SMALL(Order_Form!$D:$D,1+($D385)),Order_Form!$C:$Q,5,FALSE)),"")</f>
        <v/>
      </c>
      <c r="H385" s="18" t="str">
        <f>IF(ISNUMBER(SMALL(Order_Form!$D:$D,1+($D385))),(VLOOKUP(SMALL(Order_Form!$D:$D,1+($D385)),Order_Form!$C:$Q,6,FALSE)),"")</f>
        <v/>
      </c>
      <c r="I385" s="15" t="str">
        <f>IF(ISNUMBER(SMALL(Order_Form!$D:$D,1+($D385))),(VLOOKUP(SMALL(Order_Form!$D:$D,1+($D385)),Order_Form!$C:$Q,7,FALSE)),"")</f>
        <v/>
      </c>
      <c r="J385" s="2"/>
      <c r="K385" s="2"/>
      <c r="L385" s="18" t="str">
        <f>IF(ISNUMBER(SMALL(Order_Form!$D:$D,1+($D385))),(VLOOKUP(SMALL(Order_Form!$D:$D,1+($D385)),Order_Form!$C:$Q,8,FALSE)),"")</f>
        <v/>
      </c>
      <c r="M385" s="18" t="str">
        <f>IF(ISNUMBER(SMALL(Order_Form!$D:$D,1+($D385))),(VLOOKUP(SMALL(Order_Form!$D:$D,1+($D385)),Order_Form!$C:$Q,9,FALSE)),"")</f>
        <v/>
      </c>
      <c r="N385" s="18" t="str">
        <f>IF(ISNUMBER(SMALL(Order_Form!$D:$D,1+($D385))),(VLOOKUP(SMALL(Order_Form!$D:$D,1+($D385)),Order_Form!$C:$Q,10,FALSE)),"")</f>
        <v/>
      </c>
      <c r="O385" s="18" t="str">
        <f>IF(ISNUMBER(SMALL(Order_Form!$D:$D,1+($D385))),(VLOOKUP(SMALL(Order_Form!$D:$D,1+($D385)),Order_Form!$C:$Q,11,FALSE)),"")</f>
        <v/>
      </c>
      <c r="P385" s="18" t="str">
        <f>IF(ISNUMBER(SMALL(Order_Form!$D:$D,1+($D385))),(VLOOKUP(SMALL(Order_Form!$D:$D,1+($D385)),Order_Form!$C:$Q,12,FALSE)),"")</f>
        <v/>
      </c>
      <c r="Q385" s="18" t="str">
        <f>IF(ISNUMBER(SMALL(Order_Form!$D:$D,1+($D385))),(VLOOKUP(SMALL(Order_Form!$D:$D,1+($D385)),Order_Form!$C:$Q,13,FALSE)),"")</f>
        <v/>
      </c>
      <c r="R385" s="18" t="str">
        <f>IF(ISNUMBER(SMALL(Order_Form!$D:$D,1+($D385))),(VLOOKUP(SMALL(Order_Form!$D:$D,1+($D385)),Order_Form!$C:$Q,14,FALSE)),"")</f>
        <v/>
      </c>
      <c r="S385" s="126" t="str">
        <f>IF(ISNUMBER(SMALL(Order_Form!$D:$D,1+($D385))),(VLOOKUP(SMALL(Order_Form!$D:$D,1+($D385)),Order_Form!$C:$Q,15,FALSE)),"")</f>
        <v/>
      </c>
      <c r="U385" s="2">
        <f t="shared" si="38"/>
        <v>0</v>
      </c>
      <c r="V385" s="2">
        <f t="shared" si="39"/>
        <v>0</v>
      </c>
      <c r="W385" s="2" t="str">
        <f t="shared" si="40"/>
        <v/>
      </c>
      <c r="X385" s="2">
        <f t="shared" si="41"/>
        <v>0</v>
      </c>
    </row>
    <row r="386" spans="2:24" ht="22.9" customHeight="1" x14ac:dyDescent="0.25">
      <c r="B386" s="2">
        <f t="shared" si="37"/>
        <v>0</v>
      </c>
      <c r="C386" s="2" t="str">
        <f t="shared" si="42"/>
        <v/>
      </c>
      <c r="D386" s="2">
        <v>365</v>
      </c>
      <c r="E386" s="2" t="str">
        <f>IF(ISNUMBER(SMALL(Order_Form!$D:$D,1+($D386))),(VLOOKUP(SMALL(Order_Form!$D:$D,1+($D386)),Order_Form!$C:$Q,3,FALSE)),"")</f>
        <v/>
      </c>
      <c r="F386" s="18" t="str">
        <f>IF(ISNUMBER(SMALL(Order_Form!$D:$D,1+($D386))),(VLOOKUP(SMALL(Order_Form!$D:$D,1+($D386)),Order_Form!$C:$Q,4,FALSE)),"")</f>
        <v/>
      </c>
      <c r="G386" s="18" t="str">
        <f>IF(ISNUMBER(SMALL(Order_Form!$D:$D,1+($D386))),(VLOOKUP(SMALL(Order_Form!$D:$D,1+($D386)),Order_Form!$C:$Q,5,FALSE)),"")</f>
        <v/>
      </c>
      <c r="H386" s="18" t="str">
        <f>IF(ISNUMBER(SMALL(Order_Form!$D:$D,1+($D386))),(VLOOKUP(SMALL(Order_Form!$D:$D,1+($D386)),Order_Form!$C:$Q,6,FALSE)),"")</f>
        <v/>
      </c>
      <c r="I386" s="15" t="str">
        <f>IF(ISNUMBER(SMALL(Order_Form!$D:$D,1+($D386))),(VLOOKUP(SMALL(Order_Form!$D:$D,1+($D386)),Order_Form!$C:$Q,7,FALSE)),"")</f>
        <v/>
      </c>
      <c r="J386" s="2"/>
      <c r="K386" s="2"/>
      <c r="L386" s="18" t="str">
        <f>IF(ISNUMBER(SMALL(Order_Form!$D:$D,1+($D386))),(VLOOKUP(SMALL(Order_Form!$D:$D,1+($D386)),Order_Form!$C:$Q,8,FALSE)),"")</f>
        <v/>
      </c>
      <c r="M386" s="18" t="str">
        <f>IF(ISNUMBER(SMALL(Order_Form!$D:$D,1+($D386))),(VLOOKUP(SMALL(Order_Form!$D:$D,1+($D386)),Order_Form!$C:$Q,9,FALSE)),"")</f>
        <v/>
      </c>
      <c r="N386" s="18" t="str">
        <f>IF(ISNUMBER(SMALL(Order_Form!$D:$D,1+($D386))),(VLOOKUP(SMALL(Order_Form!$D:$D,1+($D386)),Order_Form!$C:$Q,10,FALSE)),"")</f>
        <v/>
      </c>
      <c r="O386" s="18" t="str">
        <f>IF(ISNUMBER(SMALL(Order_Form!$D:$D,1+($D386))),(VLOOKUP(SMALL(Order_Form!$D:$D,1+($D386)),Order_Form!$C:$Q,11,FALSE)),"")</f>
        <v/>
      </c>
      <c r="P386" s="18" t="str">
        <f>IF(ISNUMBER(SMALL(Order_Form!$D:$D,1+($D386))),(VLOOKUP(SMALL(Order_Form!$D:$D,1+($D386)),Order_Form!$C:$Q,12,FALSE)),"")</f>
        <v/>
      </c>
      <c r="Q386" s="18" t="str">
        <f>IF(ISNUMBER(SMALL(Order_Form!$D:$D,1+($D386))),(VLOOKUP(SMALL(Order_Form!$D:$D,1+($D386)),Order_Form!$C:$Q,13,FALSE)),"")</f>
        <v/>
      </c>
      <c r="R386" s="18" t="str">
        <f>IF(ISNUMBER(SMALL(Order_Form!$D:$D,1+($D386))),(VLOOKUP(SMALL(Order_Form!$D:$D,1+($D386)),Order_Form!$C:$Q,14,FALSE)),"")</f>
        <v/>
      </c>
      <c r="S386" s="126" t="str">
        <f>IF(ISNUMBER(SMALL(Order_Form!$D:$D,1+($D386))),(VLOOKUP(SMALL(Order_Form!$D:$D,1+($D386)),Order_Form!$C:$Q,15,FALSE)),"")</f>
        <v/>
      </c>
      <c r="U386" s="2">
        <f t="shared" si="38"/>
        <v>0</v>
      </c>
      <c r="V386" s="2">
        <f t="shared" si="39"/>
        <v>0</v>
      </c>
      <c r="W386" s="2" t="str">
        <f t="shared" si="40"/>
        <v/>
      </c>
      <c r="X386" s="2">
        <f t="shared" si="41"/>
        <v>0</v>
      </c>
    </row>
    <row r="387" spans="2:24" ht="22.9" customHeight="1" x14ac:dyDescent="0.25">
      <c r="B387" s="2">
        <f t="shared" si="37"/>
        <v>0</v>
      </c>
      <c r="C387" s="2" t="str">
        <f t="shared" si="42"/>
        <v/>
      </c>
      <c r="D387" s="2">
        <v>366</v>
      </c>
      <c r="E387" s="2" t="str">
        <f>IF(ISNUMBER(SMALL(Order_Form!$D:$D,1+($D387))),(VLOOKUP(SMALL(Order_Form!$D:$D,1+($D387)),Order_Form!$C:$Q,3,FALSE)),"")</f>
        <v/>
      </c>
      <c r="F387" s="18" t="str">
        <f>IF(ISNUMBER(SMALL(Order_Form!$D:$D,1+($D387))),(VLOOKUP(SMALL(Order_Form!$D:$D,1+($D387)),Order_Form!$C:$Q,4,FALSE)),"")</f>
        <v/>
      </c>
      <c r="G387" s="18" t="str">
        <f>IF(ISNUMBER(SMALL(Order_Form!$D:$D,1+($D387))),(VLOOKUP(SMALL(Order_Form!$D:$D,1+($D387)),Order_Form!$C:$Q,5,FALSE)),"")</f>
        <v/>
      </c>
      <c r="H387" s="18" t="str">
        <f>IF(ISNUMBER(SMALL(Order_Form!$D:$D,1+($D387))),(VLOOKUP(SMALL(Order_Form!$D:$D,1+($D387)),Order_Form!$C:$Q,6,FALSE)),"")</f>
        <v/>
      </c>
      <c r="I387" s="15" t="str">
        <f>IF(ISNUMBER(SMALL(Order_Form!$D:$D,1+($D387))),(VLOOKUP(SMALL(Order_Form!$D:$D,1+($D387)),Order_Form!$C:$Q,7,FALSE)),"")</f>
        <v/>
      </c>
      <c r="J387" s="2"/>
      <c r="K387" s="2"/>
      <c r="L387" s="18" t="str">
        <f>IF(ISNUMBER(SMALL(Order_Form!$D:$D,1+($D387))),(VLOOKUP(SMALL(Order_Form!$D:$D,1+($D387)),Order_Form!$C:$Q,8,FALSE)),"")</f>
        <v/>
      </c>
      <c r="M387" s="18" t="str">
        <f>IF(ISNUMBER(SMALL(Order_Form!$D:$D,1+($D387))),(VLOOKUP(SMALL(Order_Form!$D:$D,1+($D387)),Order_Form!$C:$Q,9,FALSE)),"")</f>
        <v/>
      </c>
      <c r="N387" s="18" t="str">
        <f>IF(ISNUMBER(SMALL(Order_Form!$D:$D,1+($D387))),(VLOOKUP(SMALL(Order_Form!$D:$D,1+($D387)),Order_Form!$C:$Q,10,FALSE)),"")</f>
        <v/>
      </c>
      <c r="O387" s="18" t="str">
        <f>IF(ISNUMBER(SMALL(Order_Form!$D:$D,1+($D387))),(VLOOKUP(SMALL(Order_Form!$D:$D,1+($D387)),Order_Form!$C:$Q,11,FALSE)),"")</f>
        <v/>
      </c>
      <c r="P387" s="18" t="str">
        <f>IF(ISNUMBER(SMALL(Order_Form!$D:$D,1+($D387))),(VLOOKUP(SMALL(Order_Form!$D:$D,1+($D387)),Order_Form!$C:$Q,12,FALSE)),"")</f>
        <v/>
      </c>
      <c r="Q387" s="18" t="str">
        <f>IF(ISNUMBER(SMALL(Order_Form!$D:$D,1+($D387))),(VLOOKUP(SMALL(Order_Form!$D:$D,1+($D387)),Order_Form!$C:$Q,13,FALSE)),"")</f>
        <v/>
      </c>
      <c r="R387" s="18" t="str">
        <f>IF(ISNUMBER(SMALL(Order_Form!$D:$D,1+($D387))),(VLOOKUP(SMALL(Order_Form!$D:$D,1+($D387)),Order_Form!$C:$Q,14,FALSE)),"")</f>
        <v/>
      </c>
      <c r="S387" s="126" t="str">
        <f>IF(ISNUMBER(SMALL(Order_Form!$D:$D,1+($D387))),(VLOOKUP(SMALL(Order_Form!$D:$D,1+($D387)),Order_Form!$C:$Q,15,FALSE)),"")</f>
        <v/>
      </c>
      <c r="U387" s="2">
        <f t="shared" si="38"/>
        <v>0</v>
      </c>
      <c r="V387" s="2">
        <f t="shared" si="39"/>
        <v>0</v>
      </c>
      <c r="W387" s="2" t="str">
        <f t="shared" si="40"/>
        <v/>
      </c>
      <c r="X387" s="2">
        <f t="shared" si="41"/>
        <v>0</v>
      </c>
    </row>
    <row r="388" spans="2:24" ht="22.9" customHeight="1" x14ac:dyDescent="0.25">
      <c r="B388" s="2">
        <f t="shared" si="37"/>
        <v>0</v>
      </c>
      <c r="C388" s="2" t="str">
        <f t="shared" si="42"/>
        <v/>
      </c>
      <c r="D388" s="2">
        <v>367</v>
      </c>
      <c r="E388" s="2" t="str">
        <f>IF(ISNUMBER(SMALL(Order_Form!$D:$D,1+($D388))),(VLOOKUP(SMALL(Order_Form!$D:$D,1+($D388)),Order_Form!$C:$Q,3,FALSE)),"")</f>
        <v/>
      </c>
      <c r="F388" s="18" t="str">
        <f>IF(ISNUMBER(SMALL(Order_Form!$D:$D,1+($D388))),(VLOOKUP(SMALL(Order_Form!$D:$D,1+($D388)),Order_Form!$C:$Q,4,FALSE)),"")</f>
        <v/>
      </c>
      <c r="G388" s="18" t="str">
        <f>IF(ISNUMBER(SMALL(Order_Form!$D:$D,1+($D388))),(VLOOKUP(SMALL(Order_Form!$D:$D,1+($D388)),Order_Form!$C:$Q,5,FALSE)),"")</f>
        <v/>
      </c>
      <c r="H388" s="18" t="str">
        <f>IF(ISNUMBER(SMALL(Order_Form!$D:$D,1+($D388))),(VLOOKUP(SMALL(Order_Form!$D:$D,1+($D388)),Order_Form!$C:$Q,6,FALSE)),"")</f>
        <v/>
      </c>
      <c r="I388" s="15" t="str">
        <f>IF(ISNUMBER(SMALL(Order_Form!$D:$D,1+($D388))),(VLOOKUP(SMALL(Order_Form!$D:$D,1+($D388)),Order_Form!$C:$Q,7,FALSE)),"")</f>
        <v/>
      </c>
      <c r="J388" s="2"/>
      <c r="K388" s="2"/>
      <c r="L388" s="18" t="str">
        <f>IF(ISNUMBER(SMALL(Order_Form!$D:$D,1+($D388))),(VLOOKUP(SMALL(Order_Form!$D:$D,1+($D388)),Order_Form!$C:$Q,8,FALSE)),"")</f>
        <v/>
      </c>
      <c r="M388" s="18" t="str">
        <f>IF(ISNUMBER(SMALL(Order_Form!$D:$D,1+($D388))),(VLOOKUP(SMALL(Order_Form!$D:$D,1+($D388)),Order_Form!$C:$Q,9,FALSE)),"")</f>
        <v/>
      </c>
      <c r="N388" s="18" t="str">
        <f>IF(ISNUMBER(SMALL(Order_Form!$D:$D,1+($D388))),(VLOOKUP(SMALL(Order_Form!$D:$D,1+($D388)),Order_Form!$C:$Q,10,FALSE)),"")</f>
        <v/>
      </c>
      <c r="O388" s="18" t="str">
        <f>IF(ISNUMBER(SMALL(Order_Form!$D:$D,1+($D388))),(VLOOKUP(SMALL(Order_Form!$D:$D,1+($D388)),Order_Form!$C:$Q,11,FALSE)),"")</f>
        <v/>
      </c>
      <c r="P388" s="18" t="str">
        <f>IF(ISNUMBER(SMALL(Order_Form!$D:$D,1+($D388))),(VLOOKUP(SMALL(Order_Form!$D:$D,1+($D388)),Order_Form!$C:$Q,12,FALSE)),"")</f>
        <v/>
      </c>
      <c r="Q388" s="18" t="str">
        <f>IF(ISNUMBER(SMALL(Order_Form!$D:$D,1+($D388))),(VLOOKUP(SMALL(Order_Form!$D:$D,1+($D388)),Order_Form!$C:$Q,13,FALSE)),"")</f>
        <v/>
      </c>
      <c r="R388" s="18" t="str">
        <f>IF(ISNUMBER(SMALL(Order_Form!$D:$D,1+($D388))),(VLOOKUP(SMALL(Order_Form!$D:$D,1+($D388)),Order_Form!$C:$Q,14,FALSE)),"")</f>
        <v/>
      </c>
      <c r="S388" s="126" t="str">
        <f>IF(ISNUMBER(SMALL(Order_Form!$D:$D,1+($D388))),(VLOOKUP(SMALL(Order_Form!$D:$D,1+($D388)),Order_Form!$C:$Q,15,FALSE)),"")</f>
        <v/>
      </c>
      <c r="U388" s="2">
        <f t="shared" si="38"/>
        <v>0</v>
      </c>
      <c r="V388" s="2">
        <f t="shared" si="39"/>
        <v>0</v>
      </c>
      <c r="W388" s="2" t="str">
        <f t="shared" si="40"/>
        <v/>
      </c>
      <c r="X388" s="2">
        <f t="shared" si="41"/>
        <v>0</v>
      </c>
    </row>
    <row r="389" spans="2:24" ht="22.9" customHeight="1" x14ac:dyDescent="0.25">
      <c r="B389" s="2">
        <f t="shared" si="37"/>
        <v>0</v>
      </c>
      <c r="C389" s="2" t="str">
        <f t="shared" si="42"/>
        <v/>
      </c>
      <c r="D389" s="2">
        <v>368</v>
      </c>
      <c r="E389" s="2" t="str">
        <f>IF(ISNUMBER(SMALL(Order_Form!$D:$D,1+($D389))),(VLOOKUP(SMALL(Order_Form!$D:$D,1+($D389)),Order_Form!$C:$Q,3,FALSE)),"")</f>
        <v/>
      </c>
      <c r="F389" s="18" t="str">
        <f>IF(ISNUMBER(SMALL(Order_Form!$D:$D,1+($D389))),(VLOOKUP(SMALL(Order_Form!$D:$D,1+($D389)),Order_Form!$C:$Q,4,FALSE)),"")</f>
        <v/>
      </c>
      <c r="G389" s="18" t="str">
        <f>IF(ISNUMBER(SMALL(Order_Form!$D:$D,1+($D389))),(VLOOKUP(SMALL(Order_Form!$D:$D,1+($D389)),Order_Form!$C:$Q,5,FALSE)),"")</f>
        <v/>
      </c>
      <c r="H389" s="18" t="str">
        <f>IF(ISNUMBER(SMALL(Order_Form!$D:$D,1+($D389))),(VLOOKUP(SMALL(Order_Form!$D:$D,1+($D389)),Order_Form!$C:$Q,6,FALSE)),"")</f>
        <v/>
      </c>
      <c r="I389" s="15" t="str">
        <f>IF(ISNUMBER(SMALL(Order_Form!$D:$D,1+($D389))),(VLOOKUP(SMALL(Order_Form!$D:$D,1+($D389)),Order_Form!$C:$Q,7,FALSE)),"")</f>
        <v/>
      </c>
      <c r="J389" s="2"/>
      <c r="K389" s="2"/>
      <c r="L389" s="18" t="str">
        <f>IF(ISNUMBER(SMALL(Order_Form!$D:$D,1+($D389))),(VLOOKUP(SMALL(Order_Form!$D:$D,1+($D389)),Order_Form!$C:$Q,8,FALSE)),"")</f>
        <v/>
      </c>
      <c r="M389" s="18" t="str">
        <f>IF(ISNUMBER(SMALL(Order_Form!$D:$D,1+($D389))),(VLOOKUP(SMALL(Order_Form!$D:$D,1+($D389)),Order_Form!$C:$Q,9,FALSE)),"")</f>
        <v/>
      </c>
      <c r="N389" s="18" t="str">
        <f>IF(ISNUMBER(SMALL(Order_Form!$D:$D,1+($D389))),(VLOOKUP(SMALL(Order_Form!$D:$D,1+($D389)),Order_Form!$C:$Q,10,FALSE)),"")</f>
        <v/>
      </c>
      <c r="O389" s="18" t="str">
        <f>IF(ISNUMBER(SMALL(Order_Form!$D:$D,1+($D389))),(VLOOKUP(SMALL(Order_Form!$D:$D,1+($D389)),Order_Form!$C:$Q,11,FALSE)),"")</f>
        <v/>
      </c>
      <c r="P389" s="18" t="str">
        <f>IF(ISNUMBER(SMALL(Order_Form!$D:$D,1+($D389))),(VLOOKUP(SMALL(Order_Form!$D:$D,1+($D389)),Order_Form!$C:$Q,12,FALSE)),"")</f>
        <v/>
      </c>
      <c r="Q389" s="18" t="str">
        <f>IF(ISNUMBER(SMALL(Order_Form!$D:$D,1+($D389))),(VLOOKUP(SMALL(Order_Form!$D:$D,1+($D389)),Order_Form!$C:$Q,13,FALSE)),"")</f>
        <v/>
      </c>
      <c r="R389" s="18" t="str">
        <f>IF(ISNUMBER(SMALL(Order_Form!$D:$D,1+($D389))),(VLOOKUP(SMALL(Order_Form!$D:$D,1+($D389)),Order_Form!$C:$Q,14,FALSE)),"")</f>
        <v/>
      </c>
      <c r="S389" s="126" t="str">
        <f>IF(ISNUMBER(SMALL(Order_Form!$D:$D,1+($D389))),(VLOOKUP(SMALL(Order_Form!$D:$D,1+($D389)),Order_Form!$C:$Q,15,FALSE)),"")</f>
        <v/>
      </c>
      <c r="U389" s="2">
        <f t="shared" si="38"/>
        <v>0</v>
      </c>
      <c r="V389" s="2">
        <f t="shared" si="39"/>
        <v>0</v>
      </c>
      <c r="W389" s="2" t="str">
        <f t="shared" si="40"/>
        <v/>
      </c>
      <c r="X389" s="2">
        <f t="shared" si="41"/>
        <v>0</v>
      </c>
    </row>
    <row r="390" spans="2:24" ht="22.9" customHeight="1" x14ac:dyDescent="0.25">
      <c r="B390" s="2">
        <f t="shared" si="37"/>
        <v>0</v>
      </c>
      <c r="C390" s="2" t="str">
        <f t="shared" si="42"/>
        <v/>
      </c>
      <c r="D390" s="2">
        <v>369</v>
      </c>
      <c r="E390" s="2" t="str">
        <f>IF(ISNUMBER(SMALL(Order_Form!$D:$D,1+($D390))),(VLOOKUP(SMALL(Order_Form!$D:$D,1+($D390)),Order_Form!$C:$Q,3,FALSE)),"")</f>
        <v/>
      </c>
      <c r="F390" s="18" t="str">
        <f>IF(ISNUMBER(SMALL(Order_Form!$D:$D,1+($D390))),(VLOOKUP(SMALL(Order_Form!$D:$D,1+($D390)),Order_Form!$C:$Q,4,FALSE)),"")</f>
        <v/>
      </c>
      <c r="G390" s="18" t="str">
        <f>IF(ISNUMBER(SMALL(Order_Form!$D:$D,1+($D390))),(VLOOKUP(SMALL(Order_Form!$D:$D,1+($D390)),Order_Form!$C:$Q,5,FALSE)),"")</f>
        <v/>
      </c>
      <c r="H390" s="18" t="str">
        <f>IF(ISNUMBER(SMALL(Order_Form!$D:$D,1+($D390))),(VLOOKUP(SMALL(Order_Form!$D:$D,1+($D390)),Order_Form!$C:$Q,6,FALSE)),"")</f>
        <v/>
      </c>
      <c r="I390" s="15" t="str">
        <f>IF(ISNUMBER(SMALL(Order_Form!$D:$D,1+($D390))),(VLOOKUP(SMALL(Order_Form!$D:$D,1+($D390)),Order_Form!$C:$Q,7,FALSE)),"")</f>
        <v/>
      </c>
      <c r="J390" s="2"/>
      <c r="K390" s="2"/>
      <c r="L390" s="18" t="str">
        <f>IF(ISNUMBER(SMALL(Order_Form!$D:$D,1+($D390))),(VLOOKUP(SMALL(Order_Form!$D:$D,1+($D390)),Order_Form!$C:$Q,8,FALSE)),"")</f>
        <v/>
      </c>
      <c r="M390" s="18" t="str">
        <f>IF(ISNUMBER(SMALL(Order_Form!$D:$D,1+($D390))),(VLOOKUP(SMALL(Order_Form!$D:$D,1+($D390)),Order_Form!$C:$Q,9,FALSE)),"")</f>
        <v/>
      </c>
      <c r="N390" s="18" t="str">
        <f>IF(ISNUMBER(SMALL(Order_Form!$D:$D,1+($D390))),(VLOOKUP(SMALL(Order_Form!$D:$D,1+($D390)),Order_Form!$C:$Q,10,FALSE)),"")</f>
        <v/>
      </c>
      <c r="O390" s="18" t="str">
        <f>IF(ISNUMBER(SMALL(Order_Form!$D:$D,1+($D390))),(VLOOKUP(SMALL(Order_Form!$D:$D,1+($D390)),Order_Form!$C:$Q,11,FALSE)),"")</f>
        <v/>
      </c>
      <c r="P390" s="18" t="str">
        <f>IF(ISNUMBER(SMALL(Order_Form!$D:$D,1+($D390))),(VLOOKUP(SMALL(Order_Form!$D:$D,1+($D390)),Order_Form!$C:$Q,12,FALSE)),"")</f>
        <v/>
      </c>
      <c r="Q390" s="18" t="str">
        <f>IF(ISNUMBER(SMALL(Order_Form!$D:$D,1+($D390))),(VLOOKUP(SMALL(Order_Form!$D:$D,1+($D390)),Order_Form!$C:$Q,13,FALSE)),"")</f>
        <v/>
      </c>
      <c r="R390" s="18" t="str">
        <f>IF(ISNUMBER(SMALL(Order_Form!$D:$D,1+($D390))),(VLOOKUP(SMALL(Order_Form!$D:$D,1+($D390)),Order_Form!$C:$Q,14,FALSE)),"")</f>
        <v/>
      </c>
      <c r="S390" s="126" t="str">
        <f>IF(ISNUMBER(SMALL(Order_Form!$D:$D,1+($D390))),(VLOOKUP(SMALL(Order_Form!$D:$D,1+($D390)),Order_Form!$C:$Q,15,FALSE)),"")</f>
        <v/>
      </c>
      <c r="U390" s="2">
        <f t="shared" si="38"/>
        <v>0</v>
      </c>
      <c r="V390" s="2">
        <f t="shared" si="39"/>
        <v>0</v>
      </c>
      <c r="W390" s="2" t="str">
        <f t="shared" si="40"/>
        <v/>
      </c>
      <c r="X390" s="2">
        <f t="shared" si="41"/>
        <v>0</v>
      </c>
    </row>
    <row r="391" spans="2:24" ht="22.9" customHeight="1" x14ac:dyDescent="0.25">
      <c r="B391" s="2">
        <f t="shared" si="37"/>
        <v>0</v>
      </c>
      <c r="C391" s="2" t="str">
        <f t="shared" si="42"/>
        <v/>
      </c>
      <c r="D391" s="2">
        <v>370</v>
      </c>
      <c r="E391" s="2" t="str">
        <f>IF(ISNUMBER(SMALL(Order_Form!$D:$D,1+($D391))),(VLOOKUP(SMALL(Order_Form!$D:$D,1+($D391)),Order_Form!$C:$Q,3,FALSE)),"")</f>
        <v/>
      </c>
      <c r="F391" s="18" t="str">
        <f>IF(ISNUMBER(SMALL(Order_Form!$D:$D,1+($D391))),(VLOOKUP(SMALL(Order_Form!$D:$D,1+($D391)),Order_Form!$C:$Q,4,FALSE)),"")</f>
        <v/>
      </c>
      <c r="G391" s="18" t="str">
        <f>IF(ISNUMBER(SMALL(Order_Form!$D:$D,1+($D391))),(VLOOKUP(SMALL(Order_Form!$D:$D,1+($D391)),Order_Form!$C:$Q,5,FALSE)),"")</f>
        <v/>
      </c>
      <c r="H391" s="18" t="str">
        <f>IF(ISNUMBER(SMALL(Order_Form!$D:$D,1+($D391))),(VLOOKUP(SMALL(Order_Form!$D:$D,1+($D391)),Order_Form!$C:$Q,6,FALSE)),"")</f>
        <v/>
      </c>
      <c r="I391" s="15" t="str">
        <f>IF(ISNUMBER(SMALL(Order_Form!$D:$D,1+($D391))),(VLOOKUP(SMALL(Order_Form!$D:$D,1+($D391)),Order_Form!$C:$Q,7,FALSE)),"")</f>
        <v/>
      </c>
      <c r="J391" s="2"/>
      <c r="K391" s="2"/>
      <c r="L391" s="18" t="str">
        <f>IF(ISNUMBER(SMALL(Order_Form!$D:$D,1+($D391))),(VLOOKUP(SMALL(Order_Form!$D:$D,1+($D391)),Order_Form!$C:$Q,8,FALSE)),"")</f>
        <v/>
      </c>
      <c r="M391" s="18" t="str">
        <f>IF(ISNUMBER(SMALL(Order_Form!$D:$D,1+($D391))),(VLOOKUP(SMALL(Order_Form!$D:$D,1+($D391)),Order_Form!$C:$Q,9,FALSE)),"")</f>
        <v/>
      </c>
      <c r="N391" s="18" t="str">
        <f>IF(ISNUMBER(SMALL(Order_Form!$D:$D,1+($D391))),(VLOOKUP(SMALL(Order_Form!$D:$D,1+($D391)),Order_Form!$C:$Q,10,FALSE)),"")</f>
        <v/>
      </c>
      <c r="O391" s="18" t="str">
        <f>IF(ISNUMBER(SMALL(Order_Form!$D:$D,1+($D391))),(VLOOKUP(SMALL(Order_Form!$D:$D,1+($D391)),Order_Form!$C:$Q,11,FALSE)),"")</f>
        <v/>
      </c>
      <c r="P391" s="18" t="str">
        <f>IF(ISNUMBER(SMALL(Order_Form!$D:$D,1+($D391))),(VLOOKUP(SMALL(Order_Form!$D:$D,1+($D391)),Order_Form!$C:$Q,12,FALSE)),"")</f>
        <v/>
      </c>
      <c r="Q391" s="18" t="str">
        <f>IF(ISNUMBER(SMALL(Order_Form!$D:$D,1+($D391))),(VLOOKUP(SMALL(Order_Form!$D:$D,1+($D391)),Order_Form!$C:$Q,13,FALSE)),"")</f>
        <v/>
      </c>
      <c r="R391" s="18" t="str">
        <f>IF(ISNUMBER(SMALL(Order_Form!$D:$D,1+($D391))),(VLOOKUP(SMALL(Order_Form!$D:$D,1+($D391)),Order_Form!$C:$Q,14,FALSE)),"")</f>
        <v/>
      </c>
      <c r="S391" s="126" t="str">
        <f>IF(ISNUMBER(SMALL(Order_Form!$D:$D,1+($D391))),(VLOOKUP(SMALL(Order_Form!$D:$D,1+($D391)),Order_Form!$C:$Q,15,FALSE)),"")</f>
        <v/>
      </c>
      <c r="U391" s="2">
        <f t="shared" si="38"/>
        <v>0</v>
      </c>
      <c r="V391" s="2">
        <f t="shared" si="39"/>
        <v>0</v>
      </c>
      <c r="W391" s="2" t="str">
        <f t="shared" si="40"/>
        <v/>
      </c>
      <c r="X391" s="2">
        <f t="shared" si="41"/>
        <v>0</v>
      </c>
    </row>
    <row r="392" spans="2:24" ht="22.9" customHeight="1" x14ac:dyDescent="0.25">
      <c r="B392" s="2">
        <f t="shared" si="37"/>
        <v>0</v>
      </c>
      <c r="C392" s="2" t="str">
        <f t="shared" si="42"/>
        <v/>
      </c>
      <c r="D392" s="2">
        <v>371</v>
      </c>
      <c r="E392" s="2" t="str">
        <f>IF(ISNUMBER(SMALL(Order_Form!$D:$D,1+($D392))),(VLOOKUP(SMALL(Order_Form!$D:$D,1+($D392)),Order_Form!$C:$Q,3,FALSE)),"")</f>
        <v/>
      </c>
      <c r="F392" s="18" t="str">
        <f>IF(ISNUMBER(SMALL(Order_Form!$D:$D,1+($D392))),(VLOOKUP(SMALL(Order_Form!$D:$D,1+($D392)),Order_Form!$C:$Q,4,FALSE)),"")</f>
        <v/>
      </c>
      <c r="G392" s="18" t="str">
        <f>IF(ISNUMBER(SMALL(Order_Form!$D:$D,1+($D392))),(VLOOKUP(SMALL(Order_Form!$D:$D,1+($D392)),Order_Form!$C:$Q,5,FALSE)),"")</f>
        <v/>
      </c>
      <c r="H392" s="18" t="str">
        <f>IF(ISNUMBER(SMALL(Order_Form!$D:$D,1+($D392))),(VLOOKUP(SMALL(Order_Form!$D:$D,1+($D392)),Order_Form!$C:$Q,6,FALSE)),"")</f>
        <v/>
      </c>
      <c r="I392" s="15" t="str">
        <f>IF(ISNUMBER(SMALL(Order_Form!$D:$D,1+($D392))),(VLOOKUP(SMALL(Order_Form!$D:$D,1+($D392)),Order_Form!$C:$Q,7,FALSE)),"")</f>
        <v/>
      </c>
      <c r="J392" s="2"/>
      <c r="K392" s="2"/>
      <c r="L392" s="18" t="str">
        <f>IF(ISNUMBER(SMALL(Order_Form!$D:$D,1+($D392))),(VLOOKUP(SMALL(Order_Form!$D:$D,1+($D392)),Order_Form!$C:$Q,8,FALSE)),"")</f>
        <v/>
      </c>
      <c r="M392" s="18" t="str">
        <f>IF(ISNUMBER(SMALL(Order_Form!$D:$D,1+($D392))),(VLOOKUP(SMALL(Order_Form!$D:$D,1+($D392)),Order_Form!$C:$Q,9,FALSE)),"")</f>
        <v/>
      </c>
      <c r="N392" s="18" t="str">
        <f>IF(ISNUMBER(SMALL(Order_Form!$D:$D,1+($D392))),(VLOOKUP(SMALL(Order_Form!$D:$D,1+($D392)),Order_Form!$C:$Q,10,FALSE)),"")</f>
        <v/>
      </c>
      <c r="O392" s="18" t="str">
        <f>IF(ISNUMBER(SMALL(Order_Form!$D:$D,1+($D392))),(VLOOKUP(SMALL(Order_Form!$D:$D,1+($D392)),Order_Form!$C:$Q,11,FALSE)),"")</f>
        <v/>
      </c>
      <c r="P392" s="18" t="str">
        <f>IF(ISNUMBER(SMALL(Order_Form!$D:$D,1+($D392))),(VLOOKUP(SMALL(Order_Form!$D:$D,1+($D392)),Order_Form!$C:$Q,12,FALSE)),"")</f>
        <v/>
      </c>
      <c r="Q392" s="18" t="str">
        <f>IF(ISNUMBER(SMALL(Order_Form!$D:$D,1+($D392))),(VLOOKUP(SMALL(Order_Form!$D:$D,1+($D392)),Order_Form!$C:$Q,13,FALSE)),"")</f>
        <v/>
      </c>
      <c r="R392" s="18" t="str">
        <f>IF(ISNUMBER(SMALL(Order_Form!$D:$D,1+($D392))),(VLOOKUP(SMALL(Order_Form!$D:$D,1+($D392)),Order_Form!$C:$Q,14,FALSE)),"")</f>
        <v/>
      </c>
      <c r="S392" s="126" t="str">
        <f>IF(ISNUMBER(SMALL(Order_Form!$D:$D,1+($D392))),(VLOOKUP(SMALL(Order_Form!$D:$D,1+($D392)),Order_Form!$C:$Q,15,FALSE)),"")</f>
        <v/>
      </c>
      <c r="U392" s="2">
        <f t="shared" si="38"/>
        <v>0</v>
      </c>
      <c r="V392" s="2">
        <f t="shared" si="39"/>
        <v>0</v>
      </c>
      <c r="W392" s="2" t="str">
        <f t="shared" si="40"/>
        <v/>
      </c>
      <c r="X392" s="2">
        <f t="shared" si="41"/>
        <v>0</v>
      </c>
    </row>
    <row r="393" spans="2:24" ht="22.9" customHeight="1" x14ac:dyDescent="0.25">
      <c r="B393" s="2">
        <f t="shared" si="37"/>
        <v>0</v>
      </c>
      <c r="C393" s="2" t="str">
        <f t="shared" si="42"/>
        <v/>
      </c>
      <c r="D393" s="2">
        <v>372</v>
      </c>
      <c r="E393" s="2" t="str">
        <f>IF(ISNUMBER(SMALL(Order_Form!$D:$D,1+($D393))),(VLOOKUP(SMALL(Order_Form!$D:$D,1+($D393)),Order_Form!$C:$Q,3,FALSE)),"")</f>
        <v/>
      </c>
      <c r="F393" s="18" t="str">
        <f>IF(ISNUMBER(SMALL(Order_Form!$D:$D,1+($D393))),(VLOOKUP(SMALL(Order_Form!$D:$D,1+($D393)),Order_Form!$C:$Q,4,FALSE)),"")</f>
        <v/>
      </c>
      <c r="G393" s="18" t="str">
        <f>IF(ISNUMBER(SMALL(Order_Form!$D:$D,1+($D393))),(VLOOKUP(SMALL(Order_Form!$D:$D,1+($D393)),Order_Form!$C:$Q,5,FALSE)),"")</f>
        <v/>
      </c>
      <c r="H393" s="18" t="str">
        <f>IF(ISNUMBER(SMALL(Order_Form!$D:$D,1+($D393))),(VLOOKUP(SMALL(Order_Form!$D:$D,1+($D393)),Order_Form!$C:$Q,6,FALSE)),"")</f>
        <v/>
      </c>
      <c r="I393" s="15" t="str">
        <f>IF(ISNUMBER(SMALL(Order_Form!$D:$D,1+($D393))),(VLOOKUP(SMALL(Order_Form!$D:$D,1+($D393)),Order_Form!$C:$Q,7,FALSE)),"")</f>
        <v/>
      </c>
      <c r="J393" s="2"/>
      <c r="K393" s="2"/>
      <c r="L393" s="18" t="str">
        <f>IF(ISNUMBER(SMALL(Order_Form!$D:$D,1+($D393))),(VLOOKUP(SMALL(Order_Form!$D:$D,1+($D393)),Order_Form!$C:$Q,8,FALSE)),"")</f>
        <v/>
      </c>
      <c r="M393" s="18" t="str">
        <f>IF(ISNUMBER(SMALL(Order_Form!$D:$D,1+($D393))),(VLOOKUP(SMALL(Order_Form!$D:$D,1+($D393)),Order_Form!$C:$Q,9,FALSE)),"")</f>
        <v/>
      </c>
      <c r="N393" s="18" t="str">
        <f>IF(ISNUMBER(SMALL(Order_Form!$D:$D,1+($D393))),(VLOOKUP(SMALL(Order_Form!$D:$D,1+($D393)),Order_Form!$C:$Q,10,FALSE)),"")</f>
        <v/>
      </c>
      <c r="O393" s="18" t="str">
        <f>IF(ISNUMBER(SMALL(Order_Form!$D:$D,1+($D393))),(VLOOKUP(SMALL(Order_Form!$D:$D,1+($D393)),Order_Form!$C:$Q,11,FALSE)),"")</f>
        <v/>
      </c>
      <c r="P393" s="18" t="str">
        <f>IF(ISNUMBER(SMALL(Order_Form!$D:$D,1+($D393))),(VLOOKUP(SMALL(Order_Form!$D:$D,1+($D393)),Order_Form!$C:$Q,12,FALSE)),"")</f>
        <v/>
      </c>
      <c r="Q393" s="18" t="str">
        <f>IF(ISNUMBER(SMALL(Order_Form!$D:$D,1+($D393))),(VLOOKUP(SMALL(Order_Form!$D:$D,1+($D393)),Order_Form!$C:$Q,13,FALSE)),"")</f>
        <v/>
      </c>
      <c r="R393" s="18" t="str">
        <f>IF(ISNUMBER(SMALL(Order_Form!$D:$D,1+($D393))),(VLOOKUP(SMALL(Order_Form!$D:$D,1+($D393)),Order_Form!$C:$Q,14,FALSE)),"")</f>
        <v/>
      </c>
      <c r="S393" s="126" t="str">
        <f>IF(ISNUMBER(SMALL(Order_Form!$D:$D,1+($D393))),(VLOOKUP(SMALL(Order_Form!$D:$D,1+($D393)),Order_Form!$C:$Q,15,FALSE)),"")</f>
        <v/>
      </c>
      <c r="U393" s="2">
        <f t="shared" si="38"/>
        <v>0</v>
      </c>
      <c r="V393" s="2">
        <f t="shared" si="39"/>
        <v>0</v>
      </c>
      <c r="W393" s="2" t="str">
        <f t="shared" si="40"/>
        <v/>
      </c>
      <c r="X393" s="2">
        <f t="shared" si="41"/>
        <v>0</v>
      </c>
    </row>
    <row r="394" spans="2:24" ht="22.9" customHeight="1" x14ac:dyDescent="0.25">
      <c r="B394" s="2">
        <f t="shared" si="37"/>
        <v>0</v>
      </c>
      <c r="C394" s="2" t="str">
        <f t="shared" si="42"/>
        <v/>
      </c>
      <c r="D394" s="2">
        <v>373</v>
      </c>
      <c r="E394" s="2" t="str">
        <f>IF(ISNUMBER(SMALL(Order_Form!$D:$D,1+($D394))),(VLOOKUP(SMALL(Order_Form!$D:$D,1+($D394)),Order_Form!$C:$Q,3,FALSE)),"")</f>
        <v/>
      </c>
      <c r="F394" s="18" t="str">
        <f>IF(ISNUMBER(SMALL(Order_Form!$D:$D,1+($D394))),(VLOOKUP(SMALL(Order_Form!$D:$D,1+($D394)),Order_Form!$C:$Q,4,FALSE)),"")</f>
        <v/>
      </c>
      <c r="G394" s="18" t="str">
        <f>IF(ISNUMBER(SMALL(Order_Form!$D:$D,1+($D394))),(VLOOKUP(SMALL(Order_Form!$D:$D,1+($D394)),Order_Form!$C:$Q,5,FALSE)),"")</f>
        <v/>
      </c>
      <c r="H394" s="18" t="str">
        <f>IF(ISNUMBER(SMALL(Order_Form!$D:$D,1+($D394))),(VLOOKUP(SMALL(Order_Form!$D:$D,1+($D394)),Order_Form!$C:$Q,6,FALSE)),"")</f>
        <v/>
      </c>
      <c r="I394" s="15" t="str">
        <f>IF(ISNUMBER(SMALL(Order_Form!$D:$D,1+($D394))),(VLOOKUP(SMALL(Order_Form!$D:$D,1+($D394)),Order_Form!$C:$Q,7,FALSE)),"")</f>
        <v/>
      </c>
      <c r="J394" s="2"/>
      <c r="K394" s="2"/>
      <c r="L394" s="18" t="str">
        <f>IF(ISNUMBER(SMALL(Order_Form!$D:$D,1+($D394))),(VLOOKUP(SMALL(Order_Form!$D:$D,1+($D394)),Order_Form!$C:$Q,8,FALSE)),"")</f>
        <v/>
      </c>
      <c r="M394" s="18" t="str">
        <f>IF(ISNUMBER(SMALL(Order_Form!$D:$D,1+($D394))),(VLOOKUP(SMALL(Order_Form!$D:$D,1+($D394)),Order_Form!$C:$Q,9,FALSE)),"")</f>
        <v/>
      </c>
      <c r="N394" s="18" t="str">
        <f>IF(ISNUMBER(SMALL(Order_Form!$D:$D,1+($D394))),(VLOOKUP(SMALL(Order_Form!$D:$D,1+($D394)),Order_Form!$C:$Q,10,FALSE)),"")</f>
        <v/>
      </c>
      <c r="O394" s="18" t="str">
        <f>IF(ISNUMBER(SMALL(Order_Form!$D:$D,1+($D394))),(VLOOKUP(SMALL(Order_Form!$D:$D,1+($D394)),Order_Form!$C:$Q,11,FALSE)),"")</f>
        <v/>
      </c>
      <c r="P394" s="18" t="str">
        <f>IF(ISNUMBER(SMALL(Order_Form!$D:$D,1+($D394))),(VLOOKUP(SMALL(Order_Form!$D:$D,1+($D394)),Order_Form!$C:$Q,12,FALSE)),"")</f>
        <v/>
      </c>
      <c r="Q394" s="18" t="str">
        <f>IF(ISNUMBER(SMALL(Order_Form!$D:$D,1+($D394))),(VLOOKUP(SMALL(Order_Form!$D:$D,1+($D394)),Order_Form!$C:$Q,13,FALSE)),"")</f>
        <v/>
      </c>
      <c r="R394" s="18" t="str">
        <f>IF(ISNUMBER(SMALL(Order_Form!$D:$D,1+($D394))),(VLOOKUP(SMALL(Order_Form!$D:$D,1+($D394)),Order_Form!$C:$Q,14,FALSE)),"")</f>
        <v/>
      </c>
      <c r="S394" s="126" t="str">
        <f>IF(ISNUMBER(SMALL(Order_Form!$D:$D,1+($D394))),(VLOOKUP(SMALL(Order_Form!$D:$D,1+($D394)),Order_Form!$C:$Q,15,FALSE)),"")</f>
        <v/>
      </c>
      <c r="U394" s="2">
        <f t="shared" si="38"/>
        <v>0</v>
      </c>
      <c r="V394" s="2">
        <f t="shared" si="39"/>
        <v>0</v>
      </c>
      <c r="W394" s="2" t="str">
        <f t="shared" si="40"/>
        <v/>
      </c>
      <c r="X394" s="2">
        <f t="shared" si="41"/>
        <v>0</v>
      </c>
    </row>
    <row r="395" spans="2:24" ht="22.9" customHeight="1" x14ac:dyDescent="0.25">
      <c r="B395" s="2">
        <f t="shared" si="37"/>
        <v>0</v>
      </c>
      <c r="C395" s="2" t="str">
        <f t="shared" si="42"/>
        <v/>
      </c>
      <c r="D395" s="2">
        <v>374</v>
      </c>
      <c r="E395" s="2" t="str">
        <f>IF(ISNUMBER(SMALL(Order_Form!$D:$D,1+($D395))),(VLOOKUP(SMALL(Order_Form!$D:$D,1+($D395)),Order_Form!$C:$Q,3,FALSE)),"")</f>
        <v/>
      </c>
      <c r="F395" s="18" t="str">
        <f>IF(ISNUMBER(SMALL(Order_Form!$D:$D,1+($D395))),(VLOOKUP(SMALL(Order_Form!$D:$D,1+($D395)),Order_Form!$C:$Q,4,FALSE)),"")</f>
        <v/>
      </c>
      <c r="G395" s="18" t="str">
        <f>IF(ISNUMBER(SMALL(Order_Form!$D:$D,1+($D395))),(VLOOKUP(SMALL(Order_Form!$D:$D,1+($D395)),Order_Form!$C:$Q,5,FALSE)),"")</f>
        <v/>
      </c>
      <c r="H395" s="18" t="str">
        <f>IF(ISNUMBER(SMALL(Order_Form!$D:$D,1+($D395))),(VLOOKUP(SMALL(Order_Form!$D:$D,1+($D395)),Order_Form!$C:$Q,6,FALSE)),"")</f>
        <v/>
      </c>
      <c r="I395" s="15" t="str">
        <f>IF(ISNUMBER(SMALL(Order_Form!$D:$D,1+($D395))),(VLOOKUP(SMALL(Order_Form!$D:$D,1+($D395)),Order_Form!$C:$Q,7,FALSE)),"")</f>
        <v/>
      </c>
      <c r="J395" s="2"/>
      <c r="K395" s="2"/>
      <c r="L395" s="18" t="str">
        <f>IF(ISNUMBER(SMALL(Order_Form!$D:$D,1+($D395))),(VLOOKUP(SMALL(Order_Form!$D:$D,1+($D395)),Order_Form!$C:$Q,8,FALSE)),"")</f>
        <v/>
      </c>
      <c r="M395" s="18" t="str">
        <f>IF(ISNUMBER(SMALL(Order_Form!$D:$D,1+($D395))),(VLOOKUP(SMALL(Order_Form!$D:$D,1+($D395)),Order_Form!$C:$Q,9,FALSE)),"")</f>
        <v/>
      </c>
      <c r="N395" s="18" t="str">
        <f>IF(ISNUMBER(SMALL(Order_Form!$D:$D,1+($D395))),(VLOOKUP(SMALL(Order_Form!$D:$D,1+($D395)),Order_Form!$C:$Q,10,FALSE)),"")</f>
        <v/>
      </c>
      <c r="O395" s="18" t="str">
        <f>IF(ISNUMBER(SMALL(Order_Form!$D:$D,1+($D395))),(VLOOKUP(SMALL(Order_Form!$D:$D,1+($D395)),Order_Form!$C:$Q,11,FALSE)),"")</f>
        <v/>
      </c>
      <c r="P395" s="18" t="str">
        <f>IF(ISNUMBER(SMALL(Order_Form!$D:$D,1+($D395))),(VLOOKUP(SMALL(Order_Form!$D:$D,1+($D395)),Order_Form!$C:$Q,12,FALSE)),"")</f>
        <v/>
      </c>
      <c r="Q395" s="18" t="str">
        <f>IF(ISNUMBER(SMALL(Order_Form!$D:$D,1+($D395))),(VLOOKUP(SMALL(Order_Form!$D:$D,1+($D395)),Order_Form!$C:$Q,13,FALSE)),"")</f>
        <v/>
      </c>
      <c r="R395" s="18" t="str">
        <f>IF(ISNUMBER(SMALL(Order_Form!$D:$D,1+($D395))),(VLOOKUP(SMALL(Order_Form!$D:$D,1+($D395)),Order_Form!$C:$Q,14,FALSE)),"")</f>
        <v/>
      </c>
      <c r="S395" s="126" t="str">
        <f>IF(ISNUMBER(SMALL(Order_Form!$D:$D,1+($D395))),(VLOOKUP(SMALL(Order_Form!$D:$D,1+($D395)),Order_Form!$C:$Q,15,FALSE)),"")</f>
        <v/>
      </c>
      <c r="U395" s="2">
        <f t="shared" si="38"/>
        <v>0</v>
      </c>
      <c r="V395" s="2">
        <f t="shared" si="39"/>
        <v>0</v>
      </c>
      <c r="W395" s="2" t="str">
        <f t="shared" si="40"/>
        <v/>
      </c>
      <c r="X395" s="2">
        <f t="shared" si="41"/>
        <v>0</v>
      </c>
    </row>
    <row r="396" spans="2:24" ht="22.9" customHeight="1" x14ac:dyDescent="0.25">
      <c r="B396" s="2">
        <f t="shared" si="37"/>
        <v>0</v>
      </c>
      <c r="C396" s="2" t="str">
        <f t="shared" si="42"/>
        <v/>
      </c>
      <c r="D396" s="2">
        <v>375</v>
      </c>
      <c r="E396" s="2" t="str">
        <f>IF(ISNUMBER(SMALL(Order_Form!$D:$D,1+($D396))),(VLOOKUP(SMALL(Order_Form!$D:$D,1+($D396)),Order_Form!$C:$Q,3,FALSE)),"")</f>
        <v/>
      </c>
      <c r="F396" s="18" t="str">
        <f>IF(ISNUMBER(SMALL(Order_Form!$D:$D,1+($D396))),(VLOOKUP(SMALL(Order_Form!$D:$D,1+($D396)),Order_Form!$C:$Q,4,FALSE)),"")</f>
        <v/>
      </c>
      <c r="G396" s="18" t="str">
        <f>IF(ISNUMBER(SMALL(Order_Form!$D:$D,1+($D396))),(VLOOKUP(SMALL(Order_Form!$D:$D,1+($D396)),Order_Form!$C:$Q,5,FALSE)),"")</f>
        <v/>
      </c>
      <c r="H396" s="18" t="str">
        <f>IF(ISNUMBER(SMALL(Order_Form!$D:$D,1+($D396))),(VLOOKUP(SMALL(Order_Form!$D:$D,1+($D396)),Order_Form!$C:$Q,6,FALSE)),"")</f>
        <v/>
      </c>
      <c r="I396" s="15" t="str">
        <f>IF(ISNUMBER(SMALL(Order_Form!$D:$D,1+($D396))),(VLOOKUP(SMALL(Order_Form!$D:$D,1+($D396)),Order_Form!$C:$Q,7,FALSE)),"")</f>
        <v/>
      </c>
      <c r="J396" s="2"/>
      <c r="K396" s="2"/>
      <c r="L396" s="18" t="str">
        <f>IF(ISNUMBER(SMALL(Order_Form!$D:$D,1+($D396))),(VLOOKUP(SMALL(Order_Form!$D:$D,1+($D396)),Order_Form!$C:$Q,8,FALSE)),"")</f>
        <v/>
      </c>
      <c r="M396" s="18" t="str">
        <f>IF(ISNUMBER(SMALL(Order_Form!$D:$D,1+($D396))),(VLOOKUP(SMALL(Order_Form!$D:$D,1+($D396)),Order_Form!$C:$Q,9,FALSE)),"")</f>
        <v/>
      </c>
      <c r="N396" s="18" t="str">
        <f>IF(ISNUMBER(SMALL(Order_Form!$D:$D,1+($D396))),(VLOOKUP(SMALL(Order_Form!$D:$D,1+($D396)),Order_Form!$C:$Q,10,FALSE)),"")</f>
        <v/>
      </c>
      <c r="O396" s="18" t="str">
        <f>IF(ISNUMBER(SMALL(Order_Form!$D:$D,1+($D396))),(VLOOKUP(SMALL(Order_Form!$D:$D,1+($D396)),Order_Form!$C:$Q,11,FALSE)),"")</f>
        <v/>
      </c>
      <c r="P396" s="18" t="str">
        <f>IF(ISNUMBER(SMALL(Order_Form!$D:$D,1+($D396))),(VLOOKUP(SMALL(Order_Form!$D:$D,1+($D396)),Order_Form!$C:$Q,12,FALSE)),"")</f>
        <v/>
      </c>
      <c r="Q396" s="18" t="str">
        <f>IF(ISNUMBER(SMALL(Order_Form!$D:$D,1+($D396))),(VLOOKUP(SMALL(Order_Form!$D:$D,1+($D396)),Order_Form!$C:$Q,13,FALSE)),"")</f>
        <v/>
      </c>
      <c r="R396" s="18" t="str">
        <f>IF(ISNUMBER(SMALL(Order_Form!$D:$D,1+($D396))),(VLOOKUP(SMALL(Order_Form!$D:$D,1+($D396)),Order_Form!$C:$Q,14,FALSE)),"")</f>
        <v/>
      </c>
      <c r="S396" s="126" t="str">
        <f>IF(ISNUMBER(SMALL(Order_Form!$D:$D,1+($D396))),(VLOOKUP(SMALL(Order_Form!$D:$D,1+($D396)),Order_Form!$C:$Q,15,FALSE)),"")</f>
        <v/>
      </c>
      <c r="U396" s="2">
        <f t="shared" si="38"/>
        <v>0</v>
      </c>
      <c r="V396" s="2">
        <f t="shared" si="39"/>
        <v>0</v>
      </c>
      <c r="W396" s="2" t="str">
        <f t="shared" si="40"/>
        <v/>
      </c>
      <c r="X396" s="2">
        <f t="shared" si="41"/>
        <v>0</v>
      </c>
    </row>
    <row r="397" spans="2:24" ht="22.9" customHeight="1" x14ac:dyDescent="0.25">
      <c r="B397" s="2">
        <f t="shared" si="37"/>
        <v>0</v>
      </c>
      <c r="C397" s="2" t="str">
        <f t="shared" si="42"/>
        <v/>
      </c>
      <c r="D397" s="2">
        <v>376</v>
      </c>
      <c r="E397" s="2" t="str">
        <f>IF(ISNUMBER(SMALL(Order_Form!$D:$D,1+($D397))),(VLOOKUP(SMALL(Order_Form!$D:$D,1+($D397)),Order_Form!$C:$Q,3,FALSE)),"")</f>
        <v/>
      </c>
      <c r="F397" s="18" t="str">
        <f>IF(ISNUMBER(SMALL(Order_Form!$D:$D,1+($D397))),(VLOOKUP(SMALL(Order_Form!$D:$D,1+($D397)),Order_Form!$C:$Q,4,FALSE)),"")</f>
        <v/>
      </c>
      <c r="G397" s="18" t="str">
        <f>IF(ISNUMBER(SMALL(Order_Form!$D:$D,1+($D397))),(VLOOKUP(SMALL(Order_Form!$D:$D,1+($D397)),Order_Form!$C:$Q,5,FALSE)),"")</f>
        <v/>
      </c>
      <c r="H397" s="18" t="str">
        <f>IF(ISNUMBER(SMALL(Order_Form!$D:$D,1+($D397))),(VLOOKUP(SMALL(Order_Form!$D:$D,1+($D397)),Order_Form!$C:$Q,6,FALSE)),"")</f>
        <v/>
      </c>
      <c r="I397" s="15" t="str">
        <f>IF(ISNUMBER(SMALL(Order_Form!$D:$D,1+($D397))),(VLOOKUP(SMALL(Order_Form!$D:$D,1+($D397)),Order_Form!$C:$Q,7,FALSE)),"")</f>
        <v/>
      </c>
      <c r="J397" s="2"/>
      <c r="K397" s="2"/>
      <c r="L397" s="18" t="str">
        <f>IF(ISNUMBER(SMALL(Order_Form!$D:$D,1+($D397))),(VLOOKUP(SMALL(Order_Form!$D:$D,1+($D397)),Order_Form!$C:$Q,8,FALSE)),"")</f>
        <v/>
      </c>
      <c r="M397" s="18" t="str">
        <f>IF(ISNUMBER(SMALL(Order_Form!$D:$D,1+($D397))),(VLOOKUP(SMALL(Order_Form!$D:$D,1+($D397)),Order_Form!$C:$Q,9,FALSE)),"")</f>
        <v/>
      </c>
      <c r="N397" s="18" t="str">
        <f>IF(ISNUMBER(SMALL(Order_Form!$D:$D,1+($D397))),(VLOOKUP(SMALL(Order_Form!$D:$D,1+($D397)),Order_Form!$C:$Q,10,FALSE)),"")</f>
        <v/>
      </c>
      <c r="O397" s="18" t="str">
        <f>IF(ISNUMBER(SMALL(Order_Form!$D:$D,1+($D397))),(VLOOKUP(SMALL(Order_Form!$D:$D,1+($D397)),Order_Form!$C:$Q,11,FALSE)),"")</f>
        <v/>
      </c>
      <c r="P397" s="18" t="str">
        <f>IF(ISNUMBER(SMALL(Order_Form!$D:$D,1+($D397))),(VLOOKUP(SMALL(Order_Form!$D:$D,1+($D397)),Order_Form!$C:$Q,12,FALSE)),"")</f>
        <v/>
      </c>
      <c r="Q397" s="18" t="str">
        <f>IF(ISNUMBER(SMALL(Order_Form!$D:$D,1+($D397))),(VLOOKUP(SMALL(Order_Form!$D:$D,1+($D397)),Order_Form!$C:$Q,13,FALSE)),"")</f>
        <v/>
      </c>
      <c r="R397" s="18" t="str">
        <f>IF(ISNUMBER(SMALL(Order_Form!$D:$D,1+($D397))),(VLOOKUP(SMALL(Order_Form!$D:$D,1+($D397)),Order_Form!$C:$Q,14,FALSE)),"")</f>
        <v/>
      </c>
      <c r="S397" s="126" t="str">
        <f>IF(ISNUMBER(SMALL(Order_Form!$D:$D,1+($D397))),(VLOOKUP(SMALL(Order_Form!$D:$D,1+($D397)),Order_Form!$C:$Q,15,FALSE)),"")</f>
        <v/>
      </c>
      <c r="U397" s="2">
        <f t="shared" si="38"/>
        <v>0</v>
      </c>
      <c r="V397" s="2">
        <f t="shared" si="39"/>
        <v>0</v>
      </c>
      <c r="W397" s="2" t="str">
        <f t="shared" si="40"/>
        <v/>
      </c>
      <c r="X397" s="2">
        <f t="shared" si="41"/>
        <v>0</v>
      </c>
    </row>
    <row r="398" spans="2:24" ht="22.9" customHeight="1" x14ac:dyDescent="0.25">
      <c r="B398" s="2">
        <f t="shared" si="37"/>
        <v>0</v>
      </c>
      <c r="C398" s="2" t="str">
        <f t="shared" si="42"/>
        <v/>
      </c>
      <c r="D398" s="2">
        <v>377</v>
      </c>
      <c r="E398" s="2" t="str">
        <f>IF(ISNUMBER(SMALL(Order_Form!$D:$D,1+($D398))),(VLOOKUP(SMALL(Order_Form!$D:$D,1+($D398)),Order_Form!$C:$Q,3,FALSE)),"")</f>
        <v/>
      </c>
      <c r="F398" s="18" t="str">
        <f>IF(ISNUMBER(SMALL(Order_Form!$D:$D,1+($D398))),(VLOOKUP(SMALL(Order_Form!$D:$D,1+($D398)),Order_Form!$C:$Q,4,FALSE)),"")</f>
        <v/>
      </c>
      <c r="G398" s="18" t="str">
        <f>IF(ISNUMBER(SMALL(Order_Form!$D:$D,1+($D398))),(VLOOKUP(SMALL(Order_Form!$D:$D,1+($D398)),Order_Form!$C:$Q,5,FALSE)),"")</f>
        <v/>
      </c>
      <c r="H398" s="18" t="str">
        <f>IF(ISNUMBER(SMALL(Order_Form!$D:$D,1+($D398))),(VLOOKUP(SMALL(Order_Form!$D:$D,1+($D398)),Order_Form!$C:$Q,6,FALSE)),"")</f>
        <v/>
      </c>
      <c r="I398" s="15" t="str">
        <f>IF(ISNUMBER(SMALL(Order_Form!$D:$D,1+($D398))),(VLOOKUP(SMALL(Order_Form!$D:$D,1+($D398)),Order_Form!$C:$Q,7,FALSE)),"")</f>
        <v/>
      </c>
      <c r="J398" s="2"/>
      <c r="K398" s="2"/>
      <c r="L398" s="18" t="str">
        <f>IF(ISNUMBER(SMALL(Order_Form!$D:$D,1+($D398))),(VLOOKUP(SMALL(Order_Form!$D:$D,1+($D398)),Order_Form!$C:$Q,8,FALSE)),"")</f>
        <v/>
      </c>
      <c r="M398" s="18" t="str">
        <f>IF(ISNUMBER(SMALL(Order_Form!$D:$D,1+($D398))),(VLOOKUP(SMALL(Order_Form!$D:$D,1+($D398)),Order_Form!$C:$Q,9,FALSE)),"")</f>
        <v/>
      </c>
      <c r="N398" s="18" t="str">
        <f>IF(ISNUMBER(SMALL(Order_Form!$D:$D,1+($D398))),(VLOOKUP(SMALL(Order_Form!$D:$D,1+($D398)),Order_Form!$C:$Q,10,FALSE)),"")</f>
        <v/>
      </c>
      <c r="O398" s="18" t="str">
        <f>IF(ISNUMBER(SMALL(Order_Form!$D:$D,1+($D398))),(VLOOKUP(SMALL(Order_Form!$D:$D,1+($D398)),Order_Form!$C:$Q,11,FALSE)),"")</f>
        <v/>
      </c>
      <c r="P398" s="18" t="str">
        <f>IF(ISNUMBER(SMALL(Order_Form!$D:$D,1+($D398))),(VLOOKUP(SMALL(Order_Form!$D:$D,1+($D398)),Order_Form!$C:$Q,12,FALSE)),"")</f>
        <v/>
      </c>
      <c r="Q398" s="18" t="str">
        <f>IF(ISNUMBER(SMALL(Order_Form!$D:$D,1+($D398))),(VLOOKUP(SMALL(Order_Form!$D:$D,1+($D398)),Order_Form!$C:$Q,13,FALSE)),"")</f>
        <v/>
      </c>
      <c r="R398" s="18" t="str">
        <f>IF(ISNUMBER(SMALL(Order_Form!$D:$D,1+($D398))),(VLOOKUP(SMALL(Order_Form!$D:$D,1+($D398)),Order_Form!$C:$Q,14,FALSE)),"")</f>
        <v/>
      </c>
      <c r="S398" s="126" t="str">
        <f>IF(ISNUMBER(SMALL(Order_Form!$D:$D,1+($D398))),(VLOOKUP(SMALL(Order_Form!$D:$D,1+($D398)),Order_Form!$C:$Q,15,FALSE)),"")</f>
        <v/>
      </c>
      <c r="U398" s="2">
        <f t="shared" si="38"/>
        <v>0</v>
      </c>
      <c r="V398" s="2">
        <f t="shared" si="39"/>
        <v>0</v>
      </c>
      <c r="W398" s="2" t="str">
        <f t="shared" si="40"/>
        <v/>
      </c>
      <c r="X398" s="2">
        <f t="shared" si="41"/>
        <v>0</v>
      </c>
    </row>
    <row r="399" spans="2:24" ht="22.9" customHeight="1" x14ac:dyDescent="0.25">
      <c r="B399" s="2">
        <f t="shared" si="37"/>
        <v>0</v>
      </c>
      <c r="C399" s="2" t="str">
        <f t="shared" si="42"/>
        <v/>
      </c>
      <c r="D399" s="2">
        <v>378</v>
      </c>
      <c r="E399" s="2" t="str">
        <f>IF(ISNUMBER(SMALL(Order_Form!$D:$D,1+($D399))),(VLOOKUP(SMALL(Order_Form!$D:$D,1+($D399)),Order_Form!$C:$Q,3,FALSE)),"")</f>
        <v/>
      </c>
      <c r="F399" s="18" t="str">
        <f>IF(ISNUMBER(SMALL(Order_Form!$D:$D,1+($D399))),(VLOOKUP(SMALL(Order_Form!$D:$D,1+($D399)),Order_Form!$C:$Q,4,FALSE)),"")</f>
        <v/>
      </c>
      <c r="G399" s="18" t="str">
        <f>IF(ISNUMBER(SMALL(Order_Form!$D:$D,1+($D399))),(VLOOKUP(SMALL(Order_Form!$D:$D,1+($D399)),Order_Form!$C:$Q,5,FALSE)),"")</f>
        <v/>
      </c>
      <c r="H399" s="18" t="str">
        <f>IF(ISNUMBER(SMALL(Order_Form!$D:$D,1+($D399))),(VLOOKUP(SMALL(Order_Form!$D:$D,1+($D399)),Order_Form!$C:$Q,6,FALSE)),"")</f>
        <v/>
      </c>
      <c r="I399" s="15" t="str">
        <f>IF(ISNUMBER(SMALL(Order_Form!$D:$D,1+($D399))),(VLOOKUP(SMALL(Order_Form!$D:$D,1+($D399)),Order_Form!$C:$Q,7,FALSE)),"")</f>
        <v/>
      </c>
      <c r="J399" s="2"/>
      <c r="K399" s="2"/>
      <c r="L399" s="18" t="str">
        <f>IF(ISNUMBER(SMALL(Order_Form!$D:$D,1+($D399))),(VLOOKUP(SMALL(Order_Form!$D:$D,1+($D399)),Order_Form!$C:$Q,8,FALSE)),"")</f>
        <v/>
      </c>
      <c r="M399" s="18" t="str">
        <f>IF(ISNUMBER(SMALL(Order_Form!$D:$D,1+($D399))),(VLOOKUP(SMALL(Order_Form!$D:$D,1+($D399)),Order_Form!$C:$Q,9,FALSE)),"")</f>
        <v/>
      </c>
      <c r="N399" s="18" t="str">
        <f>IF(ISNUMBER(SMALL(Order_Form!$D:$D,1+($D399))),(VLOOKUP(SMALL(Order_Form!$D:$D,1+($D399)),Order_Form!$C:$Q,10,FALSE)),"")</f>
        <v/>
      </c>
      <c r="O399" s="18" t="str">
        <f>IF(ISNUMBER(SMALL(Order_Form!$D:$D,1+($D399))),(VLOOKUP(SMALL(Order_Form!$D:$D,1+($D399)),Order_Form!$C:$Q,11,FALSE)),"")</f>
        <v/>
      </c>
      <c r="P399" s="18" t="str">
        <f>IF(ISNUMBER(SMALL(Order_Form!$D:$D,1+($D399))),(VLOOKUP(SMALL(Order_Form!$D:$D,1+($D399)),Order_Form!$C:$Q,12,FALSE)),"")</f>
        <v/>
      </c>
      <c r="Q399" s="18" t="str">
        <f>IF(ISNUMBER(SMALL(Order_Form!$D:$D,1+($D399))),(VLOOKUP(SMALL(Order_Form!$D:$D,1+($D399)),Order_Form!$C:$Q,13,FALSE)),"")</f>
        <v/>
      </c>
      <c r="R399" s="18" t="str">
        <f>IF(ISNUMBER(SMALL(Order_Form!$D:$D,1+($D399))),(VLOOKUP(SMALL(Order_Form!$D:$D,1+($D399)),Order_Form!$C:$Q,14,FALSE)),"")</f>
        <v/>
      </c>
      <c r="S399" s="126" t="str">
        <f>IF(ISNUMBER(SMALL(Order_Form!$D:$D,1+($D399))),(VLOOKUP(SMALL(Order_Form!$D:$D,1+($D399)),Order_Form!$C:$Q,15,FALSE)),"")</f>
        <v/>
      </c>
      <c r="U399" s="2">
        <f t="shared" si="38"/>
        <v>0</v>
      </c>
      <c r="V399" s="2">
        <f t="shared" si="39"/>
        <v>0</v>
      </c>
      <c r="W399" s="2" t="str">
        <f t="shared" si="40"/>
        <v/>
      </c>
      <c r="X399" s="2">
        <f t="shared" si="41"/>
        <v>0</v>
      </c>
    </row>
    <row r="400" spans="2:24" ht="22.9" customHeight="1" x14ac:dyDescent="0.25">
      <c r="B400" s="2">
        <f t="shared" si="37"/>
        <v>0</v>
      </c>
      <c r="C400" s="2" t="str">
        <f t="shared" si="42"/>
        <v/>
      </c>
      <c r="D400" s="2">
        <v>379</v>
      </c>
      <c r="E400" s="2" t="str">
        <f>IF(ISNUMBER(SMALL(Order_Form!$D:$D,1+($D400))),(VLOOKUP(SMALL(Order_Form!$D:$D,1+($D400)),Order_Form!$C:$Q,3,FALSE)),"")</f>
        <v/>
      </c>
      <c r="F400" s="18" t="str">
        <f>IF(ISNUMBER(SMALL(Order_Form!$D:$D,1+($D400))),(VLOOKUP(SMALL(Order_Form!$D:$D,1+($D400)),Order_Form!$C:$Q,4,FALSE)),"")</f>
        <v/>
      </c>
      <c r="G400" s="18" t="str">
        <f>IF(ISNUMBER(SMALL(Order_Form!$D:$D,1+($D400))),(VLOOKUP(SMALL(Order_Form!$D:$D,1+($D400)),Order_Form!$C:$Q,5,FALSE)),"")</f>
        <v/>
      </c>
      <c r="H400" s="18" t="str">
        <f>IF(ISNUMBER(SMALL(Order_Form!$D:$D,1+($D400))),(VLOOKUP(SMALL(Order_Form!$D:$D,1+($D400)),Order_Form!$C:$Q,6,FALSE)),"")</f>
        <v/>
      </c>
      <c r="I400" s="15" t="str">
        <f>IF(ISNUMBER(SMALL(Order_Form!$D:$D,1+($D400))),(VLOOKUP(SMALL(Order_Form!$D:$D,1+($D400)),Order_Form!$C:$Q,7,FALSE)),"")</f>
        <v/>
      </c>
      <c r="J400" s="2"/>
      <c r="K400" s="2"/>
      <c r="L400" s="18" t="str">
        <f>IF(ISNUMBER(SMALL(Order_Form!$D:$D,1+($D400))),(VLOOKUP(SMALL(Order_Form!$D:$D,1+($D400)),Order_Form!$C:$Q,8,FALSE)),"")</f>
        <v/>
      </c>
      <c r="M400" s="18" t="str">
        <f>IF(ISNUMBER(SMALL(Order_Form!$D:$D,1+($D400))),(VLOOKUP(SMALL(Order_Form!$D:$D,1+($D400)),Order_Form!$C:$Q,9,FALSE)),"")</f>
        <v/>
      </c>
      <c r="N400" s="18" t="str">
        <f>IF(ISNUMBER(SMALL(Order_Form!$D:$D,1+($D400))),(VLOOKUP(SMALL(Order_Form!$D:$D,1+($D400)),Order_Form!$C:$Q,10,FALSE)),"")</f>
        <v/>
      </c>
      <c r="O400" s="18" t="str">
        <f>IF(ISNUMBER(SMALL(Order_Form!$D:$D,1+($D400))),(VLOOKUP(SMALL(Order_Form!$D:$D,1+($D400)),Order_Form!$C:$Q,11,FALSE)),"")</f>
        <v/>
      </c>
      <c r="P400" s="18" t="str">
        <f>IF(ISNUMBER(SMALL(Order_Form!$D:$D,1+($D400))),(VLOOKUP(SMALL(Order_Form!$D:$D,1+($D400)),Order_Form!$C:$Q,12,FALSE)),"")</f>
        <v/>
      </c>
      <c r="Q400" s="18" t="str">
        <f>IF(ISNUMBER(SMALL(Order_Form!$D:$D,1+($D400))),(VLOOKUP(SMALL(Order_Form!$D:$D,1+($D400)),Order_Form!$C:$Q,13,FALSE)),"")</f>
        <v/>
      </c>
      <c r="R400" s="18" t="str">
        <f>IF(ISNUMBER(SMALL(Order_Form!$D:$D,1+($D400))),(VLOOKUP(SMALL(Order_Form!$D:$D,1+($D400)),Order_Form!$C:$Q,14,FALSE)),"")</f>
        <v/>
      </c>
      <c r="S400" s="126" t="str">
        <f>IF(ISNUMBER(SMALL(Order_Form!$D:$D,1+($D400))),(VLOOKUP(SMALL(Order_Form!$D:$D,1+($D400)),Order_Form!$C:$Q,15,FALSE)),"")</f>
        <v/>
      </c>
      <c r="U400" s="2">
        <f t="shared" si="38"/>
        <v>0</v>
      </c>
      <c r="V400" s="2">
        <f t="shared" si="39"/>
        <v>0</v>
      </c>
      <c r="W400" s="2" t="str">
        <f t="shared" si="40"/>
        <v/>
      </c>
      <c r="X400" s="2">
        <f t="shared" si="41"/>
        <v>0</v>
      </c>
    </row>
    <row r="401" spans="2:24" ht="22.9" customHeight="1" x14ac:dyDescent="0.25">
      <c r="B401" s="2">
        <f t="shared" si="37"/>
        <v>0</v>
      </c>
      <c r="C401" s="2" t="str">
        <f t="shared" si="42"/>
        <v/>
      </c>
      <c r="D401" s="2">
        <v>380</v>
      </c>
      <c r="E401" s="2" t="str">
        <f>IF(ISNUMBER(SMALL(Order_Form!$D:$D,1+($D401))),(VLOOKUP(SMALL(Order_Form!$D:$D,1+($D401)),Order_Form!$C:$Q,3,FALSE)),"")</f>
        <v/>
      </c>
      <c r="F401" s="18" t="str">
        <f>IF(ISNUMBER(SMALL(Order_Form!$D:$D,1+($D401))),(VLOOKUP(SMALL(Order_Form!$D:$D,1+($D401)),Order_Form!$C:$Q,4,FALSE)),"")</f>
        <v/>
      </c>
      <c r="G401" s="18" t="str">
        <f>IF(ISNUMBER(SMALL(Order_Form!$D:$D,1+($D401))),(VLOOKUP(SMALL(Order_Form!$D:$D,1+($D401)),Order_Form!$C:$Q,5,FALSE)),"")</f>
        <v/>
      </c>
      <c r="H401" s="18" t="str">
        <f>IF(ISNUMBER(SMALL(Order_Form!$D:$D,1+($D401))),(VLOOKUP(SMALL(Order_Form!$D:$D,1+($D401)),Order_Form!$C:$Q,6,FALSE)),"")</f>
        <v/>
      </c>
      <c r="I401" s="15" t="str">
        <f>IF(ISNUMBER(SMALL(Order_Form!$D:$D,1+($D401))),(VLOOKUP(SMALL(Order_Form!$D:$D,1+($D401)),Order_Form!$C:$Q,7,FALSE)),"")</f>
        <v/>
      </c>
      <c r="J401" s="2"/>
      <c r="K401" s="2"/>
      <c r="L401" s="18" t="str">
        <f>IF(ISNUMBER(SMALL(Order_Form!$D:$D,1+($D401))),(VLOOKUP(SMALL(Order_Form!$D:$D,1+($D401)),Order_Form!$C:$Q,8,FALSE)),"")</f>
        <v/>
      </c>
      <c r="M401" s="18" t="str">
        <f>IF(ISNUMBER(SMALL(Order_Form!$D:$D,1+($D401))),(VLOOKUP(SMALL(Order_Form!$D:$D,1+($D401)),Order_Form!$C:$Q,9,FALSE)),"")</f>
        <v/>
      </c>
      <c r="N401" s="18" t="str">
        <f>IF(ISNUMBER(SMALL(Order_Form!$D:$D,1+($D401))),(VLOOKUP(SMALL(Order_Form!$D:$D,1+($D401)),Order_Form!$C:$Q,10,FALSE)),"")</f>
        <v/>
      </c>
      <c r="O401" s="18" t="str">
        <f>IF(ISNUMBER(SMALL(Order_Form!$D:$D,1+($D401))),(VLOOKUP(SMALL(Order_Form!$D:$D,1+($D401)),Order_Form!$C:$Q,11,FALSE)),"")</f>
        <v/>
      </c>
      <c r="P401" s="18" t="str">
        <f>IF(ISNUMBER(SMALL(Order_Form!$D:$D,1+($D401))),(VLOOKUP(SMALL(Order_Form!$D:$D,1+($D401)),Order_Form!$C:$Q,12,FALSE)),"")</f>
        <v/>
      </c>
      <c r="Q401" s="18" t="str">
        <f>IF(ISNUMBER(SMALL(Order_Form!$D:$D,1+($D401))),(VLOOKUP(SMALL(Order_Form!$D:$D,1+($D401)),Order_Form!$C:$Q,13,FALSE)),"")</f>
        <v/>
      </c>
      <c r="R401" s="18" t="str">
        <f>IF(ISNUMBER(SMALL(Order_Form!$D:$D,1+($D401))),(VLOOKUP(SMALL(Order_Form!$D:$D,1+($D401)),Order_Form!$C:$Q,14,FALSE)),"")</f>
        <v/>
      </c>
      <c r="S401" s="126" t="str">
        <f>IF(ISNUMBER(SMALL(Order_Form!$D:$D,1+($D401))),(VLOOKUP(SMALL(Order_Form!$D:$D,1+($D401)),Order_Form!$C:$Q,15,FALSE)),"")</f>
        <v/>
      </c>
      <c r="U401" s="2">
        <f t="shared" si="38"/>
        <v>0</v>
      </c>
      <c r="V401" s="2">
        <f t="shared" si="39"/>
        <v>0</v>
      </c>
      <c r="W401" s="2" t="str">
        <f t="shared" si="40"/>
        <v/>
      </c>
      <c r="X401" s="2">
        <f t="shared" si="41"/>
        <v>0</v>
      </c>
    </row>
    <row r="402" spans="2:24" ht="22.9" customHeight="1" x14ac:dyDescent="0.25">
      <c r="B402" s="2">
        <f t="shared" si="37"/>
        <v>0</v>
      </c>
      <c r="C402" s="2" t="str">
        <f t="shared" si="42"/>
        <v/>
      </c>
      <c r="D402" s="2">
        <v>381</v>
      </c>
      <c r="E402" s="2" t="str">
        <f>IF(ISNUMBER(SMALL(Order_Form!$D:$D,1+($D402))),(VLOOKUP(SMALL(Order_Form!$D:$D,1+($D402)),Order_Form!$C:$Q,3,FALSE)),"")</f>
        <v/>
      </c>
      <c r="F402" s="18" t="str">
        <f>IF(ISNUMBER(SMALL(Order_Form!$D:$D,1+($D402))),(VLOOKUP(SMALL(Order_Form!$D:$D,1+($D402)),Order_Form!$C:$Q,4,FALSE)),"")</f>
        <v/>
      </c>
      <c r="G402" s="18" t="str">
        <f>IF(ISNUMBER(SMALL(Order_Form!$D:$D,1+($D402))),(VLOOKUP(SMALL(Order_Form!$D:$D,1+($D402)),Order_Form!$C:$Q,5,FALSE)),"")</f>
        <v/>
      </c>
      <c r="H402" s="18" t="str">
        <f>IF(ISNUMBER(SMALL(Order_Form!$D:$D,1+($D402))),(VLOOKUP(SMALL(Order_Form!$D:$D,1+($D402)),Order_Form!$C:$Q,6,FALSE)),"")</f>
        <v/>
      </c>
      <c r="I402" s="15" t="str">
        <f>IF(ISNUMBER(SMALL(Order_Form!$D:$D,1+($D402))),(VLOOKUP(SMALL(Order_Form!$D:$D,1+($D402)),Order_Form!$C:$Q,7,FALSE)),"")</f>
        <v/>
      </c>
      <c r="J402" s="2"/>
      <c r="K402" s="2"/>
      <c r="L402" s="18" t="str">
        <f>IF(ISNUMBER(SMALL(Order_Form!$D:$D,1+($D402))),(VLOOKUP(SMALL(Order_Form!$D:$D,1+($D402)),Order_Form!$C:$Q,8,FALSE)),"")</f>
        <v/>
      </c>
      <c r="M402" s="18" t="str">
        <f>IF(ISNUMBER(SMALL(Order_Form!$D:$D,1+($D402))),(VLOOKUP(SMALL(Order_Form!$D:$D,1+($D402)),Order_Form!$C:$Q,9,FALSE)),"")</f>
        <v/>
      </c>
      <c r="N402" s="18" t="str">
        <f>IF(ISNUMBER(SMALL(Order_Form!$D:$D,1+($D402))),(VLOOKUP(SMALL(Order_Form!$D:$D,1+($D402)),Order_Form!$C:$Q,10,FALSE)),"")</f>
        <v/>
      </c>
      <c r="O402" s="18" t="str">
        <f>IF(ISNUMBER(SMALL(Order_Form!$D:$D,1+($D402))),(VLOOKUP(SMALL(Order_Form!$D:$D,1+($D402)),Order_Form!$C:$Q,11,FALSE)),"")</f>
        <v/>
      </c>
      <c r="P402" s="18" t="str">
        <f>IF(ISNUMBER(SMALL(Order_Form!$D:$D,1+($D402))),(VLOOKUP(SMALL(Order_Form!$D:$D,1+($D402)),Order_Form!$C:$Q,12,FALSE)),"")</f>
        <v/>
      </c>
      <c r="Q402" s="18" t="str">
        <f>IF(ISNUMBER(SMALL(Order_Form!$D:$D,1+($D402))),(VLOOKUP(SMALL(Order_Form!$D:$D,1+($D402)),Order_Form!$C:$Q,13,FALSE)),"")</f>
        <v/>
      </c>
      <c r="R402" s="18" t="str">
        <f>IF(ISNUMBER(SMALL(Order_Form!$D:$D,1+($D402))),(VLOOKUP(SMALL(Order_Form!$D:$D,1+($D402)),Order_Form!$C:$Q,14,FALSE)),"")</f>
        <v/>
      </c>
      <c r="S402" s="126" t="str">
        <f>IF(ISNUMBER(SMALL(Order_Form!$D:$D,1+($D402))),(VLOOKUP(SMALL(Order_Form!$D:$D,1+($D402)),Order_Form!$C:$Q,15,FALSE)),"")</f>
        <v/>
      </c>
      <c r="U402" s="2">
        <f t="shared" si="38"/>
        <v>0</v>
      </c>
      <c r="V402" s="2">
        <f t="shared" si="39"/>
        <v>0</v>
      </c>
      <c r="W402" s="2" t="str">
        <f t="shared" si="40"/>
        <v/>
      </c>
      <c r="X402" s="2">
        <f t="shared" si="41"/>
        <v>0</v>
      </c>
    </row>
    <row r="403" spans="2:24" ht="22.9" customHeight="1" x14ac:dyDescent="0.25">
      <c r="B403" s="2">
        <f t="shared" si="37"/>
        <v>0</v>
      </c>
      <c r="C403" s="2" t="str">
        <f t="shared" si="42"/>
        <v/>
      </c>
      <c r="D403" s="2">
        <v>382</v>
      </c>
      <c r="E403" s="2" t="str">
        <f>IF(ISNUMBER(SMALL(Order_Form!$D:$D,1+($D403))),(VLOOKUP(SMALL(Order_Form!$D:$D,1+($D403)),Order_Form!$C:$Q,3,FALSE)),"")</f>
        <v/>
      </c>
      <c r="F403" s="18" t="str">
        <f>IF(ISNUMBER(SMALL(Order_Form!$D:$D,1+($D403))),(VLOOKUP(SMALL(Order_Form!$D:$D,1+($D403)),Order_Form!$C:$Q,4,FALSE)),"")</f>
        <v/>
      </c>
      <c r="G403" s="18" t="str">
        <f>IF(ISNUMBER(SMALL(Order_Form!$D:$D,1+($D403))),(VLOOKUP(SMALL(Order_Form!$D:$D,1+($D403)),Order_Form!$C:$Q,5,FALSE)),"")</f>
        <v/>
      </c>
      <c r="H403" s="18" t="str">
        <f>IF(ISNUMBER(SMALL(Order_Form!$D:$D,1+($D403))),(VLOOKUP(SMALL(Order_Form!$D:$D,1+($D403)),Order_Form!$C:$Q,6,FALSE)),"")</f>
        <v/>
      </c>
      <c r="I403" s="15" t="str">
        <f>IF(ISNUMBER(SMALL(Order_Form!$D:$D,1+($D403))),(VLOOKUP(SMALL(Order_Form!$D:$D,1+($D403)),Order_Form!$C:$Q,7,FALSE)),"")</f>
        <v/>
      </c>
      <c r="J403" s="2"/>
      <c r="K403" s="2"/>
      <c r="L403" s="18" t="str">
        <f>IF(ISNUMBER(SMALL(Order_Form!$D:$D,1+($D403))),(VLOOKUP(SMALL(Order_Form!$D:$D,1+($D403)),Order_Form!$C:$Q,8,FALSE)),"")</f>
        <v/>
      </c>
      <c r="M403" s="18" t="str">
        <f>IF(ISNUMBER(SMALL(Order_Form!$D:$D,1+($D403))),(VLOOKUP(SMALL(Order_Form!$D:$D,1+($D403)),Order_Form!$C:$Q,9,FALSE)),"")</f>
        <v/>
      </c>
      <c r="N403" s="18" t="str">
        <f>IF(ISNUMBER(SMALL(Order_Form!$D:$D,1+($D403))),(VLOOKUP(SMALL(Order_Form!$D:$D,1+($D403)),Order_Form!$C:$Q,10,FALSE)),"")</f>
        <v/>
      </c>
      <c r="O403" s="18" t="str">
        <f>IF(ISNUMBER(SMALL(Order_Form!$D:$D,1+($D403))),(VLOOKUP(SMALL(Order_Form!$D:$D,1+($D403)),Order_Form!$C:$Q,11,FALSE)),"")</f>
        <v/>
      </c>
      <c r="P403" s="18" t="str">
        <f>IF(ISNUMBER(SMALL(Order_Form!$D:$D,1+($D403))),(VLOOKUP(SMALL(Order_Form!$D:$D,1+($D403)),Order_Form!$C:$Q,12,FALSE)),"")</f>
        <v/>
      </c>
      <c r="Q403" s="18" t="str">
        <f>IF(ISNUMBER(SMALL(Order_Form!$D:$D,1+($D403))),(VLOOKUP(SMALL(Order_Form!$D:$D,1+($D403)),Order_Form!$C:$Q,13,FALSE)),"")</f>
        <v/>
      </c>
      <c r="R403" s="18" t="str">
        <f>IF(ISNUMBER(SMALL(Order_Form!$D:$D,1+($D403))),(VLOOKUP(SMALL(Order_Form!$D:$D,1+($D403)),Order_Form!$C:$Q,14,FALSE)),"")</f>
        <v/>
      </c>
      <c r="S403" s="126" t="str">
        <f>IF(ISNUMBER(SMALL(Order_Form!$D:$D,1+($D403))),(VLOOKUP(SMALL(Order_Form!$D:$D,1+($D403)),Order_Form!$C:$Q,15,FALSE)),"")</f>
        <v/>
      </c>
      <c r="U403" s="2">
        <f t="shared" si="38"/>
        <v>0</v>
      </c>
      <c r="V403" s="2">
        <f t="shared" si="39"/>
        <v>0</v>
      </c>
      <c r="W403" s="2" t="str">
        <f t="shared" si="40"/>
        <v/>
      </c>
      <c r="X403" s="2">
        <f t="shared" si="41"/>
        <v>0</v>
      </c>
    </row>
    <row r="404" spans="2:24" ht="22.9" customHeight="1" x14ac:dyDescent="0.25">
      <c r="B404" s="2">
        <f t="shared" ref="B404:B467" si="43">IF(AND(H404&gt;0,ISNONTEXT(H404)),1,0)</f>
        <v>0</v>
      </c>
      <c r="C404" s="2" t="str">
        <f t="shared" si="42"/>
        <v/>
      </c>
      <c r="D404" s="2">
        <v>383</v>
      </c>
      <c r="E404" s="2" t="str">
        <f>IF(ISNUMBER(SMALL(Order_Form!$D:$D,1+($D404))),(VLOOKUP(SMALL(Order_Form!$D:$D,1+($D404)),Order_Form!$C:$Q,3,FALSE)),"")</f>
        <v/>
      </c>
      <c r="F404" s="18" t="str">
        <f>IF(ISNUMBER(SMALL(Order_Form!$D:$D,1+($D404))),(VLOOKUP(SMALL(Order_Form!$D:$D,1+($D404)),Order_Form!$C:$Q,4,FALSE)),"")</f>
        <v/>
      </c>
      <c r="G404" s="18" t="str">
        <f>IF(ISNUMBER(SMALL(Order_Form!$D:$D,1+($D404))),(VLOOKUP(SMALL(Order_Form!$D:$D,1+($D404)),Order_Form!$C:$Q,5,FALSE)),"")</f>
        <v/>
      </c>
      <c r="H404" s="18" t="str">
        <f>IF(ISNUMBER(SMALL(Order_Form!$D:$D,1+($D404))),(VLOOKUP(SMALL(Order_Form!$D:$D,1+($D404)),Order_Form!$C:$Q,6,FALSE)),"")</f>
        <v/>
      </c>
      <c r="I404" s="15" t="str">
        <f>IF(ISNUMBER(SMALL(Order_Form!$D:$D,1+($D404))),(VLOOKUP(SMALL(Order_Form!$D:$D,1+($D404)),Order_Form!$C:$Q,7,FALSE)),"")</f>
        <v/>
      </c>
      <c r="J404" s="2"/>
      <c r="K404" s="2"/>
      <c r="L404" s="18" t="str">
        <f>IF(ISNUMBER(SMALL(Order_Form!$D:$D,1+($D404))),(VLOOKUP(SMALL(Order_Form!$D:$D,1+($D404)),Order_Form!$C:$Q,8,FALSE)),"")</f>
        <v/>
      </c>
      <c r="M404" s="18" t="str">
        <f>IF(ISNUMBER(SMALL(Order_Form!$D:$D,1+($D404))),(VLOOKUP(SMALL(Order_Form!$D:$D,1+($D404)),Order_Form!$C:$Q,9,FALSE)),"")</f>
        <v/>
      </c>
      <c r="N404" s="18" t="str">
        <f>IF(ISNUMBER(SMALL(Order_Form!$D:$D,1+($D404))),(VLOOKUP(SMALL(Order_Form!$D:$D,1+($D404)),Order_Form!$C:$Q,10,FALSE)),"")</f>
        <v/>
      </c>
      <c r="O404" s="18" t="str">
        <f>IF(ISNUMBER(SMALL(Order_Form!$D:$D,1+($D404))),(VLOOKUP(SMALL(Order_Form!$D:$D,1+($D404)),Order_Form!$C:$Q,11,FALSE)),"")</f>
        <v/>
      </c>
      <c r="P404" s="18" t="str">
        <f>IF(ISNUMBER(SMALL(Order_Form!$D:$D,1+($D404))),(VLOOKUP(SMALL(Order_Form!$D:$D,1+($D404)),Order_Form!$C:$Q,12,FALSE)),"")</f>
        <v/>
      </c>
      <c r="Q404" s="18" t="str">
        <f>IF(ISNUMBER(SMALL(Order_Form!$D:$D,1+($D404))),(VLOOKUP(SMALL(Order_Form!$D:$D,1+($D404)),Order_Form!$C:$Q,13,FALSE)),"")</f>
        <v/>
      </c>
      <c r="R404" s="18" t="str">
        <f>IF(ISNUMBER(SMALL(Order_Form!$D:$D,1+($D404))),(VLOOKUP(SMALL(Order_Form!$D:$D,1+($D404)),Order_Form!$C:$Q,14,FALSE)),"")</f>
        <v/>
      </c>
      <c r="S404" s="126" t="str">
        <f>IF(ISNUMBER(SMALL(Order_Form!$D:$D,1+($D404))),(VLOOKUP(SMALL(Order_Form!$D:$D,1+($D404)),Order_Form!$C:$Q,15,FALSE)),"")</f>
        <v/>
      </c>
      <c r="U404" s="2">
        <f t="shared" si="38"/>
        <v>0</v>
      </c>
      <c r="V404" s="2">
        <f t="shared" si="39"/>
        <v>0</v>
      </c>
      <c r="W404" s="2" t="str">
        <f t="shared" si="40"/>
        <v/>
      </c>
      <c r="X404" s="2">
        <f t="shared" si="41"/>
        <v>0</v>
      </c>
    </row>
    <row r="405" spans="2:24" ht="22.9" customHeight="1" x14ac:dyDescent="0.25">
      <c r="B405" s="2">
        <f t="shared" si="43"/>
        <v>0</v>
      </c>
      <c r="C405" s="2" t="str">
        <f t="shared" si="42"/>
        <v/>
      </c>
      <c r="D405" s="2">
        <v>384</v>
      </c>
      <c r="E405" s="2" t="str">
        <f>IF(ISNUMBER(SMALL(Order_Form!$D:$D,1+($D405))),(VLOOKUP(SMALL(Order_Form!$D:$D,1+($D405)),Order_Form!$C:$Q,3,FALSE)),"")</f>
        <v/>
      </c>
      <c r="F405" s="18" t="str">
        <f>IF(ISNUMBER(SMALL(Order_Form!$D:$D,1+($D405))),(VLOOKUP(SMALL(Order_Form!$D:$D,1+($D405)),Order_Form!$C:$Q,4,FALSE)),"")</f>
        <v/>
      </c>
      <c r="G405" s="18" t="str">
        <f>IF(ISNUMBER(SMALL(Order_Form!$D:$D,1+($D405))),(VLOOKUP(SMALL(Order_Form!$D:$D,1+($D405)),Order_Form!$C:$Q,5,FALSE)),"")</f>
        <v/>
      </c>
      <c r="H405" s="18" t="str">
        <f>IF(ISNUMBER(SMALL(Order_Form!$D:$D,1+($D405))),(VLOOKUP(SMALL(Order_Form!$D:$D,1+($D405)),Order_Form!$C:$Q,6,FALSE)),"")</f>
        <v/>
      </c>
      <c r="I405" s="15" t="str">
        <f>IF(ISNUMBER(SMALL(Order_Form!$D:$D,1+($D405))),(VLOOKUP(SMALL(Order_Form!$D:$D,1+($D405)),Order_Form!$C:$Q,7,FALSE)),"")</f>
        <v/>
      </c>
      <c r="J405" s="2"/>
      <c r="K405" s="2"/>
      <c r="L405" s="18" t="str">
        <f>IF(ISNUMBER(SMALL(Order_Form!$D:$D,1+($D405))),(VLOOKUP(SMALL(Order_Form!$D:$D,1+($D405)),Order_Form!$C:$Q,8,FALSE)),"")</f>
        <v/>
      </c>
      <c r="M405" s="18" t="str">
        <f>IF(ISNUMBER(SMALL(Order_Form!$D:$D,1+($D405))),(VLOOKUP(SMALL(Order_Form!$D:$D,1+($D405)),Order_Form!$C:$Q,9,FALSE)),"")</f>
        <v/>
      </c>
      <c r="N405" s="18" t="str">
        <f>IF(ISNUMBER(SMALL(Order_Form!$D:$D,1+($D405))),(VLOOKUP(SMALL(Order_Form!$D:$D,1+($D405)),Order_Form!$C:$Q,10,FALSE)),"")</f>
        <v/>
      </c>
      <c r="O405" s="18" t="str">
        <f>IF(ISNUMBER(SMALL(Order_Form!$D:$D,1+($D405))),(VLOOKUP(SMALL(Order_Form!$D:$D,1+($D405)),Order_Form!$C:$Q,11,FALSE)),"")</f>
        <v/>
      </c>
      <c r="P405" s="18" t="str">
        <f>IF(ISNUMBER(SMALL(Order_Form!$D:$D,1+($D405))),(VLOOKUP(SMALL(Order_Form!$D:$D,1+($D405)),Order_Form!$C:$Q,12,FALSE)),"")</f>
        <v/>
      </c>
      <c r="Q405" s="18" t="str">
        <f>IF(ISNUMBER(SMALL(Order_Form!$D:$D,1+($D405))),(VLOOKUP(SMALL(Order_Form!$D:$D,1+($D405)),Order_Form!$C:$Q,13,FALSE)),"")</f>
        <v/>
      </c>
      <c r="R405" s="18" t="str">
        <f>IF(ISNUMBER(SMALL(Order_Form!$D:$D,1+($D405))),(VLOOKUP(SMALL(Order_Form!$D:$D,1+($D405)),Order_Form!$C:$Q,14,FALSE)),"")</f>
        <v/>
      </c>
      <c r="S405" s="126" t="str">
        <f>IF(ISNUMBER(SMALL(Order_Form!$D:$D,1+($D405))),(VLOOKUP(SMALL(Order_Form!$D:$D,1+($D405)),Order_Form!$C:$Q,15,FALSE)),"")</f>
        <v/>
      </c>
      <c r="U405" s="2">
        <f t="shared" ref="U405:U468" si="44">IF(OR(E405=1,V405=1),1,0)</f>
        <v>0</v>
      </c>
      <c r="V405" s="2">
        <f t="shared" ref="V405:V468" si="45">IF(OR(B405=1,E405=2),1,0)</f>
        <v>0</v>
      </c>
      <c r="W405" s="2" t="str">
        <f t="shared" ref="W405:W468" si="46">IF(ISNUMBER(H405),H405,"")</f>
        <v/>
      </c>
      <c r="X405" s="2">
        <f t="shared" ref="X405:X468" si="47">IF(OR(AND(L405&gt;0,ISNONTEXT(L405)),L405="Assorted"),1,0)</f>
        <v>0</v>
      </c>
    </row>
    <row r="406" spans="2:24" ht="22.9" customHeight="1" x14ac:dyDescent="0.25">
      <c r="B406" s="2">
        <f t="shared" si="43"/>
        <v>0</v>
      </c>
      <c r="C406" s="2" t="str">
        <f t="shared" si="42"/>
        <v/>
      </c>
      <c r="D406" s="2">
        <v>385</v>
      </c>
      <c r="E406" s="2" t="str">
        <f>IF(ISNUMBER(SMALL(Order_Form!$D:$D,1+($D406))),(VLOOKUP(SMALL(Order_Form!$D:$D,1+($D406)),Order_Form!$C:$Q,3,FALSE)),"")</f>
        <v/>
      </c>
      <c r="F406" s="18" t="str">
        <f>IF(ISNUMBER(SMALL(Order_Form!$D:$D,1+($D406))),(VLOOKUP(SMALL(Order_Form!$D:$D,1+($D406)),Order_Form!$C:$Q,4,FALSE)),"")</f>
        <v/>
      </c>
      <c r="G406" s="18" t="str">
        <f>IF(ISNUMBER(SMALL(Order_Form!$D:$D,1+($D406))),(VLOOKUP(SMALL(Order_Form!$D:$D,1+($D406)),Order_Form!$C:$Q,5,FALSE)),"")</f>
        <v/>
      </c>
      <c r="H406" s="18" t="str">
        <f>IF(ISNUMBER(SMALL(Order_Form!$D:$D,1+($D406))),(VLOOKUP(SMALL(Order_Form!$D:$D,1+($D406)),Order_Form!$C:$Q,6,FALSE)),"")</f>
        <v/>
      </c>
      <c r="I406" s="15" t="str">
        <f>IF(ISNUMBER(SMALL(Order_Form!$D:$D,1+($D406))),(VLOOKUP(SMALL(Order_Form!$D:$D,1+($D406)),Order_Form!$C:$Q,7,FALSE)),"")</f>
        <v/>
      </c>
      <c r="J406" s="2"/>
      <c r="K406" s="2"/>
      <c r="L406" s="18" t="str">
        <f>IF(ISNUMBER(SMALL(Order_Form!$D:$D,1+($D406))),(VLOOKUP(SMALL(Order_Form!$D:$D,1+($D406)),Order_Form!$C:$Q,8,FALSE)),"")</f>
        <v/>
      </c>
      <c r="M406" s="18" t="str">
        <f>IF(ISNUMBER(SMALL(Order_Form!$D:$D,1+($D406))),(VLOOKUP(SMALL(Order_Form!$D:$D,1+($D406)),Order_Form!$C:$Q,9,FALSE)),"")</f>
        <v/>
      </c>
      <c r="N406" s="18" t="str">
        <f>IF(ISNUMBER(SMALL(Order_Form!$D:$D,1+($D406))),(VLOOKUP(SMALL(Order_Form!$D:$D,1+($D406)),Order_Form!$C:$Q,10,FALSE)),"")</f>
        <v/>
      </c>
      <c r="O406" s="18" t="str">
        <f>IF(ISNUMBER(SMALL(Order_Form!$D:$D,1+($D406))),(VLOOKUP(SMALL(Order_Form!$D:$D,1+($D406)),Order_Form!$C:$Q,11,FALSE)),"")</f>
        <v/>
      </c>
      <c r="P406" s="18" t="str">
        <f>IF(ISNUMBER(SMALL(Order_Form!$D:$D,1+($D406))),(VLOOKUP(SMALL(Order_Form!$D:$D,1+($D406)),Order_Form!$C:$Q,12,FALSE)),"")</f>
        <v/>
      </c>
      <c r="Q406" s="18" t="str">
        <f>IF(ISNUMBER(SMALL(Order_Form!$D:$D,1+($D406))),(VLOOKUP(SMALL(Order_Form!$D:$D,1+($D406)),Order_Form!$C:$Q,13,FALSE)),"")</f>
        <v/>
      </c>
      <c r="R406" s="18" t="str">
        <f>IF(ISNUMBER(SMALL(Order_Form!$D:$D,1+($D406))),(VLOOKUP(SMALL(Order_Form!$D:$D,1+($D406)),Order_Form!$C:$Q,14,FALSE)),"")</f>
        <v/>
      </c>
      <c r="S406" s="126" t="str">
        <f>IF(ISNUMBER(SMALL(Order_Form!$D:$D,1+($D406))),(VLOOKUP(SMALL(Order_Form!$D:$D,1+($D406)),Order_Form!$C:$Q,15,FALSE)),"")</f>
        <v/>
      </c>
      <c r="U406" s="2">
        <f t="shared" si="44"/>
        <v>0</v>
      </c>
      <c r="V406" s="2">
        <f t="shared" si="45"/>
        <v>0</v>
      </c>
      <c r="W406" s="2" t="str">
        <f t="shared" si="46"/>
        <v/>
      </c>
      <c r="X406" s="2">
        <f t="shared" si="47"/>
        <v>0</v>
      </c>
    </row>
    <row r="407" spans="2:24" ht="22.9" customHeight="1" x14ac:dyDescent="0.25">
      <c r="B407" s="2">
        <f t="shared" si="43"/>
        <v>0</v>
      </c>
      <c r="C407" s="2" t="str">
        <f t="shared" si="42"/>
        <v/>
      </c>
      <c r="D407" s="2">
        <v>386</v>
      </c>
      <c r="E407" s="2" t="str">
        <f>IF(ISNUMBER(SMALL(Order_Form!$D:$D,1+($D407))),(VLOOKUP(SMALL(Order_Form!$D:$D,1+($D407)),Order_Form!$C:$Q,3,FALSE)),"")</f>
        <v/>
      </c>
      <c r="F407" s="18" t="str">
        <f>IF(ISNUMBER(SMALL(Order_Form!$D:$D,1+($D407))),(VLOOKUP(SMALL(Order_Form!$D:$D,1+($D407)),Order_Form!$C:$Q,4,FALSE)),"")</f>
        <v/>
      </c>
      <c r="G407" s="18" t="str">
        <f>IF(ISNUMBER(SMALL(Order_Form!$D:$D,1+($D407))),(VLOOKUP(SMALL(Order_Form!$D:$D,1+($D407)),Order_Form!$C:$Q,5,FALSE)),"")</f>
        <v/>
      </c>
      <c r="H407" s="18" t="str">
        <f>IF(ISNUMBER(SMALL(Order_Form!$D:$D,1+($D407))),(VLOOKUP(SMALL(Order_Form!$D:$D,1+($D407)),Order_Form!$C:$Q,6,FALSE)),"")</f>
        <v/>
      </c>
      <c r="I407" s="15" t="str">
        <f>IF(ISNUMBER(SMALL(Order_Form!$D:$D,1+($D407))),(VLOOKUP(SMALL(Order_Form!$D:$D,1+($D407)),Order_Form!$C:$Q,7,FALSE)),"")</f>
        <v/>
      </c>
      <c r="J407" s="2"/>
      <c r="K407" s="2"/>
      <c r="L407" s="18" t="str">
        <f>IF(ISNUMBER(SMALL(Order_Form!$D:$D,1+($D407))),(VLOOKUP(SMALL(Order_Form!$D:$D,1+($D407)),Order_Form!$C:$Q,8,FALSE)),"")</f>
        <v/>
      </c>
      <c r="M407" s="18" t="str">
        <f>IF(ISNUMBER(SMALL(Order_Form!$D:$D,1+($D407))),(VLOOKUP(SMALL(Order_Form!$D:$D,1+($D407)),Order_Form!$C:$Q,9,FALSE)),"")</f>
        <v/>
      </c>
      <c r="N407" s="18" t="str">
        <f>IF(ISNUMBER(SMALL(Order_Form!$D:$D,1+($D407))),(VLOOKUP(SMALL(Order_Form!$D:$D,1+($D407)),Order_Form!$C:$Q,10,FALSE)),"")</f>
        <v/>
      </c>
      <c r="O407" s="18" t="str">
        <f>IF(ISNUMBER(SMALL(Order_Form!$D:$D,1+($D407))),(VLOOKUP(SMALL(Order_Form!$D:$D,1+($D407)),Order_Form!$C:$Q,11,FALSE)),"")</f>
        <v/>
      </c>
      <c r="P407" s="18" t="str">
        <f>IF(ISNUMBER(SMALL(Order_Form!$D:$D,1+($D407))),(VLOOKUP(SMALL(Order_Form!$D:$D,1+($D407)),Order_Form!$C:$Q,12,FALSE)),"")</f>
        <v/>
      </c>
      <c r="Q407" s="18" t="str">
        <f>IF(ISNUMBER(SMALL(Order_Form!$D:$D,1+($D407))),(VLOOKUP(SMALL(Order_Form!$D:$D,1+($D407)),Order_Form!$C:$Q,13,FALSE)),"")</f>
        <v/>
      </c>
      <c r="R407" s="18" t="str">
        <f>IF(ISNUMBER(SMALL(Order_Form!$D:$D,1+($D407))),(VLOOKUP(SMALL(Order_Form!$D:$D,1+($D407)),Order_Form!$C:$Q,14,FALSE)),"")</f>
        <v/>
      </c>
      <c r="S407" s="126" t="str">
        <f>IF(ISNUMBER(SMALL(Order_Form!$D:$D,1+($D407))),(VLOOKUP(SMALL(Order_Form!$D:$D,1+($D407)),Order_Form!$C:$Q,15,FALSE)),"")</f>
        <v/>
      </c>
      <c r="U407" s="2">
        <f t="shared" si="44"/>
        <v>0</v>
      </c>
      <c r="V407" s="2">
        <f t="shared" si="45"/>
        <v>0</v>
      </c>
      <c r="W407" s="2" t="str">
        <f t="shared" si="46"/>
        <v/>
      </c>
      <c r="X407" s="2">
        <f t="shared" si="47"/>
        <v>0</v>
      </c>
    </row>
    <row r="408" spans="2:24" ht="22.9" customHeight="1" x14ac:dyDescent="0.25">
      <c r="B408" s="2">
        <f t="shared" si="43"/>
        <v>0</v>
      </c>
      <c r="C408" s="2" t="str">
        <f t="shared" si="42"/>
        <v/>
      </c>
      <c r="D408" s="2">
        <v>387</v>
      </c>
      <c r="E408" s="2" t="str">
        <f>IF(ISNUMBER(SMALL(Order_Form!$D:$D,1+($D408))),(VLOOKUP(SMALL(Order_Form!$D:$D,1+($D408)),Order_Form!$C:$Q,3,FALSE)),"")</f>
        <v/>
      </c>
      <c r="F408" s="18" t="str">
        <f>IF(ISNUMBER(SMALL(Order_Form!$D:$D,1+($D408))),(VLOOKUP(SMALL(Order_Form!$D:$D,1+($D408)),Order_Form!$C:$Q,4,FALSE)),"")</f>
        <v/>
      </c>
      <c r="G408" s="18" t="str">
        <f>IF(ISNUMBER(SMALL(Order_Form!$D:$D,1+($D408))),(VLOOKUP(SMALL(Order_Form!$D:$D,1+($D408)),Order_Form!$C:$Q,5,FALSE)),"")</f>
        <v/>
      </c>
      <c r="H408" s="18" t="str">
        <f>IF(ISNUMBER(SMALL(Order_Form!$D:$D,1+($D408))),(VLOOKUP(SMALL(Order_Form!$D:$D,1+($D408)),Order_Form!$C:$Q,6,FALSE)),"")</f>
        <v/>
      </c>
      <c r="I408" s="15" t="str">
        <f>IF(ISNUMBER(SMALL(Order_Form!$D:$D,1+($D408))),(VLOOKUP(SMALL(Order_Form!$D:$D,1+($D408)),Order_Form!$C:$Q,7,FALSE)),"")</f>
        <v/>
      </c>
      <c r="J408" s="2"/>
      <c r="K408" s="2"/>
      <c r="L408" s="18" t="str">
        <f>IF(ISNUMBER(SMALL(Order_Form!$D:$D,1+($D408))),(VLOOKUP(SMALL(Order_Form!$D:$D,1+($D408)),Order_Form!$C:$Q,8,FALSE)),"")</f>
        <v/>
      </c>
      <c r="M408" s="18" t="str">
        <f>IF(ISNUMBER(SMALL(Order_Form!$D:$D,1+($D408))),(VLOOKUP(SMALL(Order_Form!$D:$D,1+($D408)),Order_Form!$C:$Q,9,FALSE)),"")</f>
        <v/>
      </c>
      <c r="N408" s="18" t="str">
        <f>IF(ISNUMBER(SMALL(Order_Form!$D:$D,1+($D408))),(VLOOKUP(SMALL(Order_Form!$D:$D,1+($D408)),Order_Form!$C:$Q,10,FALSE)),"")</f>
        <v/>
      </c>
      <c r="O408" s="18" t="str">
        <f>IF(ISNUMBER(SMALL(Order_Form!$D:$D,1+($D408))),(VLOOKUP(SMALL(Order_Form!$D:$D,1+($D408)),Order_Form!$C:$Q,11,FALSE)),"")</f>
        <v/>
      </c>
      <c r="P408" s="18" t="str">
        <f>IF(ISNUMBER(SMALL(Order_Form!$D:$D,1+($D408))),(VLOOKUP(SMALL(Order_Form!$D:$D,1+($D408)),Order_Form!$C:$Q,12,FALSE)),"")</f>
        <v/>
      </c>
      <c r="Q408" s="18" t="str">
        <f>IF(ISNUMBER(SMALL(Order_Form!$D:$D,1+($D408))),(VLOOKUP(SMALL(Order_Form!$D:$D,1+($D408)),Order_Form!$C:$Q,13,FALSE)),"")</f>
        <v/>
      </c>
      <c r="R408" s="18" t="str">
        <f>IF(ISNUMBER(SMALL(Order_Form!$D:$D,1+($D408))),(VLOOKUP(SMALL(Order_Form!$D:$D,1+($D408)),Order_Form!$C:$Q,14,FALSE)),"")</f>
        <v/>
      </c>
      <c r="S408" s="126" t="str">
        <f>IF(ISNUMBER(SMALL(Order_Form!$D:$D,1+($D408))),(VLOOKUP(SMALL(Order_Form!$D:$D,1+($D408)),Order_Form!$C:$Q,15,FALSE)),"")</f>
        <v/>
      </c>
      <c r="U408" s="2">
        <f t="shared" si="44"/>
        <v>0</v>
      </c>
      <c r="V408" s="2">
        <f t="shared" si="45"/>
        <v>0</v>
      </c>
      <c r="W408" s="2" t="str">
        <f t="shared" si="46"/>
        <v/>
      </c>
      <c r="X408" s="2">
        <f t="shared" si="47"/>
        <v>0</v>
      </c>
    </row>
    <row r="409" spans="2:24" ht="22.9" customHeight="1" x14ac:dyDescent="0.25">
      <c r="B409" s="2">
        <f t="shared" si="43"/>
        <v>0</v>
      </c>
      <c r="C409" s="2" t="str">
        <f t="shared" si="42"/>
        <v/>
      </c>
      <c r="D409" s="2">
        <v>388</v>
      </c>
      <c r="E409" s="2" t="str">
        <f>IF(ISNUMBER(SMALL(Order_Form!$D:$D,1+($D409))),(VLOOKUP(SMALL(Order_Form!$D:$D,1+($D409)),Order_Form!$C:$Q,3,FALSE)),"")</f>
        <v/>
      </c>
      <c r="F409" s="18" t="str">
        <f>IF(ISNUMBER(SMALL(Order_Form!$D:$D,1+($D409))),(VLOOKUP(SMALL(Order_Form!$D:$D,1+($D409)),Order_Form!$C:$Q,4,FALSE)),"")</f>
        <v/>
      </c>
      <c r="G409" s="18" t="str">
        <f>IF(ISNUMBER(SMALL(Order_Form!$D:$D,1+($D409))),(VLOOKUP(SMALL(Order_Form!$D:$D,1+($D409)),Order_Form!$C:$Q,5,FALSE)),"")</f>
        <v/>
      </c>
      <c r="H409" s="18" t="str">
        <f>IF(ISNUMBER(SMALL(Order_Form!$D:$D,1+($D409))),(VLOOKUP(SMALL(Order_Form!$D:$D,1+($D409)),Order_Form!$C:$Q,6,FALSE)),"")</f>
        <v/>
      </c>
      <c r="I409" s="15" t="str">
        <f>IF(ISNUMBER(SMALL(Order_Form!$D:$D,1+($D409))),(VLOOKUP(SMALL(Order_Form!$D:$D,1+($D409)),Order_Form!$C:$Q,7,FALSE)),"")</f>
        <v/>
      </c>
      <c r="J409" s="2"/>
      <c r="K409" s="2"/>
      <c r="L409" s="18" t="str">
        <f>IF(ISNUMBER(SMALL(Order_Form!$D:$D,1+($D409))),(VLOOKUP(SMALL(Order_Form!$D:$D,1+($D409)),Order_Form!$C:$Q,8,FALSE)),"")</f>
        <v/>
      </c>
      <c r="M409" s="18" t="str">
        <f>IF(ISNUMBER(SMALL(Order_Form!$D:$D,1+($D409))),(VLOOKUP(SMALL(Order_Form!$D:$D,1+($D409)),Order_Form!$C:$Q,9,FALSE)),"")</f>
        <v/>
      </c>
      <c r="N409" s="18" t="str">
        <f>IF(ISNUMBER(SMALL(Order_Form!$D:$D,1+($D409))),(VLOOKUP(SMALL(Order_Form!$D:$D,1+($D409)),Order_Form!$C:$Q,10,FALSE)),"")</f>
        <v/>
      </c>
      <c r="O409" s="18" t="str">
        <f>IF(ISNUMBER(SMALL(Order_Form!$D:$D,1+($D409))),(VLOOKUP(SMALL(Order_Form!$D:$D,1+($D409)),Order_Form!$C:$Q,11,FALSE)),"")</f>
        <v/>
      </c>
      <c r="P409" s="18" t="str">
        <f>IF(ISNUMBER(SMALL(Order_Form!$D:$D,1+($D409))),(VLOOKUP(SMALL(Order_Form!$D:$D,1+($D409)),Order_Form!$C:$Q,12,FALSE)),"")</f>
        <v/>
      </c>
      <c r="Q409" s="18" t="str">
        <f>IF(ISNUMBER(SMALL(Order_Form!$D:$D,1+($D409))),(VLOOKUP(SMALL(Order_Form!$D:$D,1+($D409)),Order_Form!$C:$Q,13,FALSE)),"")</f>
        <v/>
      </c>
      <c r="R409" s="18" t="str">
        <f>IF(ISNUMBER(SMALL(Order_Form!$D:$D,1+($D409))),(VLOOKUP(SMALL(Order_Form!$D:$D,1+($D409)),Order_Form!$C:$Q,14,FALSE)),"")</f>
        <v/>
      </c>
      <c r="S409" s="126" t="str">
        <f>IF(ISNUMBER(SMALL(Order_Form!$D:$D,1+($D409))),(VLOOKUP(SMALL(Order_Form!$D:$D,1+($D409)),Order_Form!$C:$Q,15,FALSE)),"")</f>
        <v/>
      </c>
      <c r="U409" s="2">
        <f t="shared" si="44"/>
        <v>0</v>
      </c>
      <c r="V409" s="2">
        <f t="shared" si="45"/>
        <v>0</v>
      </c>
      <c r="W409" s="2" t="str">
        <f t="shared" si="46"/>
        <v/>
      </c>
      <c r="X409" s="2">
        <f t="shared" si="47"/>
        <v>0</v>
      </c>
    </row>
    <row r="410" spans="2:24" ht="22.9" customHeight="1" x14ac:dyDescent="0.25">
      <c r="B410" s="2">
        <f t="shared" si="43"/>
        <v>0</v>
      </c>
      <c r="C410" s="2" t="str">
        <f t="shared" si="42"/>
        <v/>
      </c>
      <c r="D410" s="2">
        <v>389</v>
      </c>
      <c r="E410" s="2" t="str">
        <f>IF(ISNUMBER(SMALL(Order_Form!$D:$D,1+($D410))),(VLOOKUP(SMALL(Order_Form!$D:$D,1+($D410)),Order_Form!$C:$Q,3,FALSE)),"")</f>
        <v/>
      </c>
      <c r="F410" s="18" t="str">
        <f>IF(ISNUMBER(SMALL(Order_Form!$D:$D,1+($D410))),(VLOOKUP(SMALL(Order_Form!$D:$D,1+($D410)),Order_Form!$C:$Q,4,FALSE)),"")</f>
        <v/>
      </c>
      <c r="G410" s="18" t="str">
        <f>IF(ISNUMBER(SMALL(Order_Form!$D:$D,1+($D410))),(VLOOKUP(SMALL(Order_Form!$D:$D,1+($D410)),Order_Form!$C:$Q,5,FALSE)),"")</f>
        <v/>
      </c>
      <c r="H410" s="18" t="str">
        <f>IF(ISNUMBER(SMALL(Order_Form!$D:$D,1+($D410))),(VLOOKUP(SMALL(Order_Form!$D:$D,1+($D410)),Order_Form!$C:$Q,6,FALSE)),"")</f>
        <v/>
      </c>
      <c r="I410" s="15" t="str">
        <f>IF(ISNUMBER(SMALL(Order_Form!$D:$D,1+($D410))),(VLOOKUP(SMALL(Order_Form!$D:$D,1+($D410)),Order_Form!$C:$Q,7,FALSE)),"")</f>
        <v/>
      </c>
      <c r="J410" s="2"/>
      <c r="K410" s="2"/>
      <c r="L410" s="18" t="str">
        <f>IF(ISNUMBER(SMALL(Order_Form!$D:$D,1+($D410))),(VLOOKUP(SMALL(Order_Form!$D:$D,1+($D410)),Order_Form!$C:$Q,8,FALSE)),"")</f>
        <v/>
      </c>
      <c r="M410" s="18" t="str">
        <f>IF(ISNUMBER(SMALL(Order_Form!$D:$D,1+($D410))),(VLOOKUP(SMALL(Order_Form!$D:$D,1+($D410)),Order_Form!$C:$Q,9,FALSE)),"")</f>
        <v/>
      </c>
      <c r="N410" s="18" t="str">
        <f>IF(ISNUMBER(SMALL(Order_Form!$D:$D,1+($D410))),(VLOOKUP(SMALL(Order_Form!$D:$D,1+($D410)),Order_Form!$C:$Q,10,FALSE)),"")</f>
        <v/>
      </c>
      <c r="O410" s="18" t="str">
        <f>IF(ISNUMBER(SMALL(Order_Form!$D:$D,1+($D410))),(VLOOKUP(SMALL(Order_Form!$D:$D,1+($D410)),Order_Form!$C:$Q,11,FALSE)),"")</f>
        <v/>
      </c>
      <c r="P410" s="18" t="str">
        <f>IF(ISNUMBER(SMALL(Order_Form!$D:$D,1+($D410))),(VLOOKUP(SMALL(Order_Form!$D:$D,1+($D410)),Order_Form!$C:$Q,12,FALSE)),"")</f>
        <v/>
      </c>
      <c r="Q410" s="18" t="str">
        <f>IF(ISNUMBER(SMALL(Order_Form!$D:$D,1+($D410))),(VLOOKUP(SMALL(Order_Form!$D:$D,1+($D410)),Order_Form!$C:$Q,13,FALSE)),"")</f>
        <v/>
      </c>
      <c r="R410" s="18" t="str">
        <f>IF(ISNUMBER(SMALL(Order_Form!$D:$D,1+($D410))),(VLOOKUP(SMALL(Order_Form!$D:$D,1+($D410)),Order_Form!$C:$Q,14,FALSE)),"")</f>
        <v/>
      </c>
      <c r="S410" s="126" t="str">
        <f>IF(ISNUMBER(SMALL(Order_Form!$D:$D,1+($D410))),(VLOOKUP(SMALL(Order_Form!$D:$D,1+($D410)),Order_Form!$C:$Q,15,FALSE)),"")</f>
        <v/>
      </c>
      <c r="U410" s="2">
        <f t="shared" si="44"/>
        <v>0</v>
      </c>
      <c r="V410" s="2">
        <f t="shared" si="45"/>
        <v>0</v>
      </c>
      <c r="W410" s="2" t="str">
        <f t="shared" si="46"/>
        <v/>
      </c>
      <c r="X410" s="2">
        <f t="shared" si="47"/>
        <v>0</v>
      </c>
    </row>
    <row r="411" spans="2:24" ht="22.9" customHeight="1" x14ac:dyDescent="0.25">
      <c r="B411" s="2">
        <f t="shared" si="43"/>
        <v>0</v>
      </c>
      <c r="C411" s="2" t="str">
        <f t="shared" si="42"/>
        <v/>
      </c>
      <c r="D411" s="2">
        <v>390</v>
      </c>
      <c r="E411" s="2" t="str">
        <f>IF(ISNUMBER(SMALL(Order_Form!$D:$D,1+($D411))),(VLOOKUP(SMALL(Order_Form!$D:$D,1+($D411)),Order_Form!$C:$Q,3,FALSE)),"")</f>
        <v/>
      </c>
      <c r="F411" s="18" t="str">
        <f>IF(ISNUMBER(SMALL(Order_Form!$D:$D,1+($D411))),(VLOOKUP(SMALL(Order_Form!$D:$D,1+($D411)),Order_Form!$C:$Q,4,FALSE)),"")</f>
        <v/>
      </c>
      <c r="G411" s="18" t="str">
        <f>IF(ISNUMBER(SMALL(Order_Form!$D:$D,1+($D411))),(VLOOKUP(SMALL(Order_Form!$D:$D,1+($D411)),Order_Form!$C:$Q,5,FALSE)),"")</f>
        <v/>
      </c>
      <c r="H411" s="18" t="str">
        <f>IF(ISNUMBER(SMALL(Order_Form!$D:$D,1+($D411))),(VLOOKUP(SMALL(Order_Form!$D:$D,1+($D411)),Order_Form!$C:$Q,6,FALSE)),"")</f>
        <v/>
      </c>
      <c r="I411" s="15" t="str">
        <f>IF(ISNUMBER(SMALL(Order_Form!$D:$D,1+($D411))),(VLOOKUP(SMALL(Order_Form!$D:$D,1+($D411)),Order_Form!$C:$Q,7,FALSE)),"")</f>
        <v/>
      </c>
      <c r="J411" s="2"/>
      <c r="K411" s="2"/>
      <c r="L411" s="18" t="str">
        <f>IF(ISNUMBER(SMALL(Order_Form!$D:$D,1+($D411))),(VLOOKUP(SMALL(Order_Form!$D:$D,1+($D411)),Order_Form!$C:$Q,8,FALSE)),"")</f>
        <v/>
      </c>
      <c r="M411" s="18" t="str">
        <f>IF(ISNUMBER(SMALL(Order_Form!$D:$D,1+($D411))),(VLOOKUP(SMALL(Order_Form!$D:$D,1+($D411)),Order_Form!$C:$Q,9,FALSE)),"")</f>
        <v/>
      </c>
      <c r="N411" s="18" t="str">
        <f>IF(ISNUMBER(SMALL(Order_Form!$D:$D,1+($D411))),(VLOOKUP(SMALL(Order_Form!$D:$D,1+($D411)),Order_Form!$C:$Q,10,FALSE)),"")</f>
        <v/>
      </c>
      <c r="O411" s="18" t="str">
        <f>IF(ISNUMBER(SMALL(Order_Form!$D:$D,1+($D411))),(VLOOKUP(SMALL(Order_Form!$D:$D,1+($D411)),Order_Form!$C:$Q,11,FALSE)),"")</f>
        <v/>
      </c>
      <c r="P411" s="18" t="str">
        <f>IF(ISNUMBER(SMALL(Order_Form!$D:$D,1+($D411))),(VLOOKUP(SMALL(Order_Form!$D:$D,1+($D411)),Order_Form!$C:$Q,12,FALSE)),"")</f>
        <v/>
      </c>
      <c r="Q411" s="18" t="str">
        <f>IF(ISNUMBER(SMALL(Order_Form!$D:$D,1+($D411))),(VLOOKUP(SMALL(Order_Form!$D:$D,1+($D411)),Order_Form!$C:$Q,13,FALSE)),"")</f>
        <v/>
      </c>
      <c r="R411" s="18" t="str">
        <f>IF(ISNUMBER(SMALL(Order_Form!$D:$D,1+($D411))),(VLOOKUP(SMALL(Order_Form!$D:$D,1+($D411)),Order_Form!$C:$Q,14,FALSE)),"")</f>
        <v/>
      </c>
      <c r="S411" s="126" t="str">
        <f>IF(ISNUMBER(SMALL(Order_Form!$D:$D,1+($D411))),(VLOOKUP(SMALL(Order_Form!$D:$D,1+($D411)),Order_Form!$C:$Q,15,FALSE)),"")</f>
        <v/>
      </c>
      <c r="U411" s="2">
        <f t="shared" si="44"/>
        <v>0</v>
      </c>
      <c r="V411" s="2">
        <f t="shared" si="45"/>
        <v>0</v>
      </c>
      <c r="W411" s="2" t="str">
        <f t="shared" si="46"/>
        <v/>
      </c>
      <c r="X411" s="2">
        <f t="shared" si="47"/>
        <v>0</v>
      </c>
    </row>
    <row r="412" spans="2:24" ht="22.9" customHeight="1" x14ac:dyDescent="0.25">
      <c r="B412" s="2">
        <f t="shared" si="43"/>
        <v>0</v>
      </c>
      <c r="C412" s="2" t="str">
        <f t="shared" ref="C412:C475" si="48">IF(B412=1,D412,"")</f>
        <v/>
      </c>
      <c r="D412" s="2">
        <v>391</v>
      </c>
      <c r="E412" s="2" t="str">
        <f>IF(ISNUMBER(SMALL(Order_Form!$D:$D,1+($D412))),(VLOOKUP(SMALL(Order_Form!$D:$D,1+($D412)),Order_Form!$C:$Q,3,FALSE)),"")</f>
        <v/>
      </c>
      <c r="F412" s="18" t="str">
        <f>IF(ISNUMBER(SMALL(Order_Form!$D:$D,1+($D412))),(VLOOKUP(SMALL(Order_Form!$D:$D,1+($D412)),Order_Form!$C:$Q,4,FALSE)),"")</f>
        <v/>
      </c>
      <c r="G412" s="18" t="str">
        <f>IF(ISNUMBER(SMALL(Order_Form!$D:$D,1+($D412))),(VLOOKUP(SMALL(Order_Form!$D:$D,1+($D412)),Order_Form!$C:$Q,5,FALSE)),"")</f>
        <v/>
      </c>
      <c r="H412" s="18" t="str">
        <f>IF(ISNUMBER(SMALL(Order_Form!$D:$D,1+($D412))),(VLOOKUP(SMALL(Order_Form!$D:$D,1+($D412)),Order_Form!$C:$Q,6,FALSE)),"")</f>
        <v/>
      </c>
      <c r="I412" s="15" t="str">
        <f>IF(ISNUMBER(SMALL(Order_Form!$D:$D,1+($D412))),(VLOOKUP(SMALL(Order_Form!$D:$D,1+($D412)),Order_Form!$C:$Q,7,FALSE)),"")</f>
        <v/>
      </c>
      <c r="J412" s="2"/>
      <c r="K412" s="2"/>
      <c r="L412" s="18" t="str">
        <f>IF(ISNUMBER(SMALL(Order_Form!$D:$D,1+($D412))),(VLOOKUP(SMALL(Order_Form!$D:$D,1+($D412)),Order_Form!$C:$Q,8,FALSE)),"")</f>
        <v/>
      </c>
      <c r="M412" s="18" t="str">
        <f>IF(ISNUMBER(SMALL(Order_Form!$D:$D,1+($D412))),(VLOOKUP(SMALL(Order_Form!$D:$D,1+($D412)),Order_Form!$C:$Q,9,FALSE)),"")</f>
        <v/>
      </c>
      <c r="N412" s="18" t="str">
        <f>IF(ISNUMBER(SMALL(Order_Form!$D:$D,1+($D412))),(VLOOKUP(SMALL(Order_Form!$D:$D,1+($D412)),Order_Form!$C:$Q,10,FALSE)),"")</f>
        <v/>
      </c>
      <c r="O412" s="18" t="str">
        <f>IF(ISNUMBER(SMALL(Order_Form!$D:$D,1+($D412))),(VLOOKUP(SMALL(Order_Form!$D:$D,1+($D412)),Order_Form!$C:$Q,11,FALSE)),"")</f>
        <v/>
      </c>
      <c r="P412" s="18" t="str">
        <f>IF(ISNUMBER(SMALL(Order_Form!$D:$D,1+($D412))),(VLOOKUP(SMALL(Order_Form!$D:$D,1+($D412)),Order_Form!$C:$Q,12,FALSE)),"")</f>
        <v/>
      </c>
      <c r="Q412" s="18" t="str">
        <f>IF(ISNUMBER(SMALL(Order_Form!$D:$D,1+($D412))),(VLOOKUP(SMALL(Order_Form!$D:$D,1+($D412)),Order_Form!$C:$Q,13,FALSE)),"")</f>
        <v/>
      </c>
      <c r="R412" s="18" t="str">
        <f>IF(ISNUMBER(SMALL(Order_Form!$D:$D,1+($D412))),(VLOOKUP(SMALL(Order_Form!$D:$D,1+($D412)),Order_Form!$C:$Q,14,FALSE)),"")</f>
        <v/>
      </c>
      <c r="S412" s="126" t="str">
        <f>IF(ISNUMBER(SMALL(Order_Form!$D:$D,1+($D412))),(VLOOKUP(SMALL(Order_Form!$D:$D,1+($D412)),Order_Form!$C:$Q,15,FALSE)),"")</f>
        <v/>
      </c>
      <c r="U412" s="2">
        <f t="shared" si="44"/>
        <v>0</v>
      </c>
      <c r="V412" s="2">
        <f t="shared" si="45"/>
        <v>0</v>
      </c>
      <c r="W412" s="2" t="str">
        <f t="shared" si="46"/>
        <v/>
      </c>
      <c r="X412" s="2">
        <f t="shared" si="47"/>
        <v>0</v>
      </c>
    </row>
    <row r="413" spans="2:24" ht="22.9" customHeight="1" x14ac:dyDescent="0.25">
      <c r="B413" s="2">
        <f t="shared" si="43"/>
        <v>0</v>
      </c>
      <c r="C413" s="2" t="str">
        <f t="shared" si="48"/>
        <v/>
      </c>
      <c r="D413" s="2">
        <v>392</v>
      </c>
      <c r="E413" s="2" t="str">
        <f>IF(ISNUMBER(SMALL(Order_Form!$D:$D,1+($D413))),(VLOOKUP(SMALL(Order_Form!$D:$D,1+($D413)),Order_Form!$C:$Q,3,FALSE)),"")</f>
        <v/>
      </c>
      <c r="F413" s="18" t="str">
        <f>IF(ISNUMBER(SMALL(Order_Form!$D:$D,1+($D413))),(VLOOKUP(SMALL(Order_Form!$D:$D,1+($D413)),Order_Form!$C:$Q,4,FALSE)),"")</f>
        <v/>
      </c>
      <c r="G413" s="18" t="str">
        <f>IF(ISNUMBER(SMALL(Order_Form!$D:$D,1+($D413))),(VLOOKUP(SMALL(Order_Form!$D:$D,1+($D413)),Order_Form!$C:$Q,5,FALSE)),"")</f>
        <v/>
      </c>
      <c r="H413" s="18" t="str">
        <f>IF(ISNUMBER(SMALL(Order_Form!$D:$D,1+($D413))),(VLOOKUP(SMALL(Order_Form!$D:$D,1+($D413)),Order_Form!$C:$Q,6,FALSE)),"")</f>
        <v/>
      </c>
      <c r="I413" s="15" t="str">
        <f>IF(ISNUMBER(SMALL(Order_Form!$D:$D,1+($D413))),(VLOOKUP(SMALL(Order_Form!$D:$D,1+($D413)),Order_Form!$C:$Q,7,FALSE)),"")</f>
        <v/>
      </c>
      <c r="J413" s="2"/>
      <c r="K413" s="2"/>
      <c r="L413" s="18" t="str">
        <f>IF(ISNUMBER(SMALL(Order_Form!$D:$D,1+($D413))),(VLOOKUP(SMALL(Order_Form!$D:$D,1+($D413)),Order_Form!$C:$Q,8,FALSE)),"")</f>
        <v/>
      </c>
      <c r="M413" s="18" t="str">
        <f>IF(ISNUMBER(SMALL(Order_Form!$D:$D,1+($D413))),(VLOOKUP(SMALL(Order_Form!$D:$D,1+($D413)),Order_Form!$C:$Q,9,FALSE)),"")</f>
        <v/>
      </c>
      <c r="N413" s="18" t="str">
        <f>IF(ISNUMBER(SMALL(Order_Form!$D:$D,1+($D413))),(VLOOKUP(SMALL(Order_Form!$D:$D,1+($D413)),Order_Form!$C:$Q,10,FALSE)),"")</f>
        <v/>
      </c>
      <c r="O413" s="18" t="str">
        <f>IF(ISNUMBER(SMALL(Order_Form!$D:$D,1+($D413))),(VLOOKUP(SMALL(Order_Form!$D:$D,1+($D413)),Order_Form!$C:$Q,11,FALSE)),"")</f>
        <v/>
      </c>
      <c r="P413" s="18" t="str">
        <f>IF(ISNUMBER(SMALL(Order_Form!$D:$D,1+($D413))),(VLOOKUP(SMALL(Order_Form!$D:$D,1+($D413)),Order_Form!$C:$Q,12,FALSE)),"")</f>
        <v/>
      </c>
      <c r="Q413" s="18" t="str">
        <f>IF(ISNUMBER(SMALL(Order_Form!$D:$D,1+($D413))),(VLOOKUP(SMALL(Order_Form!$D:$D,1+($D413)),Order_Form!$C:$Q,13,FALSE)),"")</f>
        <v/>
      </c>
      <c r="R413" s="18" t="str">
        <f>IF(ISNUMBER(SMALL(Order_Form!$D:$D,1+($D413))),(VLOOKUP(SMALL(Order_Form!$D:$D,1+($D413)),Order_Form!$C:$Q,14,FALSE)),"")</f>
        <v/>
      </c>
      <c r="S413" s="126" t="str">
        <f>IF(ISNUMBER(SMALL(Order_Form!$D:$D,1+($D413))),(VLOOKUP(SMALL(Order_Form!$D:$D,1+($D413)),Order_Form!$C:$Q,15,FALSE)),"")</f>
        <v/>
      </c>
      <c r="U413" s="2">
        <f t="shared" si="44"/>
        <v>0</v>
      </c>
      <c r="V413" s="2">
        <f t="shared" si="45"/>
        <v>0</v>
      </c>
      <c r="W413" s="2" t="str">
        <f t="shared" si="46"/>
        <v/>
      </c>
      <c r="X413" s="2">
        <f t="shared" si="47"/>
        <v>0</v>
      </c>
    </row>
    <row r="414" spans="2:24" ht="22.9" customHeight="1" x14ac:dyDescent="0.25">
      <c r="B414" s="2">
        <f t="shared" si="43"/>
        <v>0</v>
      </c>
      <c r="C414" s="2" t="str">
        <f t="shared" si="48"/>
        <v/>
      </c>
      <c r="D414" s="2">
        <v>393</v>
      </c>
      <c r="E414" s="2" t="str">
        <f>IF(ISNUMBER(SMALL(Order_Form!$D:$D,1+($D414))),(VLOOKUP(SMALL(Order_Form!$D:$D,1+($D414)),Order_Form!$C:$Q,3,FALSE)),"")</f>
        <v/>
      </c>
      <c r="F414" s="18" t="str">
        <f>IF(ISNUMBER(SMALL(Order_Form!$D:$D,1+($D414))),(VLOOKUP(SMALL(Order_Form!$D:$D,1+($D414)),Order_Form!$C:$Q,4,FALSE)),"")</f>
        <v/>
      </c>
      <c r="G414" s="18" t="str">
        <f>IF(ISNUMBER(SMALL(Order_Form!$D:$D,1+($D414))),(VLOOKUP(SMALL(Order_Form!$D:$D,1+($D414)),Order_Form!$C:$Q,5,FALSE)),"")</f>
        <v/>
      </c>
      <c r="H414" s="18" t="str">
        <f>IF(ISNUMBER(SMALL(Order_Form!$D:$D,1+($D414))),(VLOOKUP(SMALL(Order_Form!$D:$D,1+($D414)),Order_Form!$C:$Q,6,FALSE)),"")</f>
        <v/>
      </c>
      <c r="I414" s="15" t="str">
        <f>IF(ISNUMBER(SMALL(Order_Form!$D:$D,1+($D414))),(VLOOKUP(SMALL(Order_Form!$D:$D,1+($D414)),Order_Form!$C:$Q,7,FALSE)),"")</f>
        <v/>
      </c>
      <c r="J414" s="2"/>
      <c r="K414" s="2"/>
      <c r="L414" s="18" t="str">
        <f>IF(ISNUMBER(SMALL(Order_Form!$D:$D,1+($D414))),(VLOOKUP(SMALL(Order_Form!$D:$D,1+($D414)),Order_Form!$C:$Q,8,FALSE)),"")</f>
        <v/>
      </c>
      <c r="M414" s="18" t="str">
        <f>IF(ISNUMBER(SMALL(Order_Form!$D:$D,1+($D414))),(VLOOKUP(SMALL(Order_Form!$D:$D,1+($D414)),Order_Form!$C:$Q,9,FALSE)),"")</f>
        <v/>
      </c>
      <c r="N414" s="18" t="str">
        <f>IF(ISNUMBER(SMALL(Order_Form!$D:$D,1+($D414))),(VLOOKUP(SMALL(Order_Form!$D:$D,1+($D414)),Order_Form!$C:$Q,10,FALSE)),"")</f>
        <v/>
      </c>
      <c r="O414" s="18" t="str">
        <f>IF(ISNUMBER(SMALL(Order_Form!$D:$D,1+($D414))),(VLOOKUP(SMALL(Order_Form!$D:$D,1+($D414)),Order_Form!$C:$Q,11,FALSE)),"")</f>
        <v/>
      </c>
      <c r="P414" s="18" t="str">
        <f>IF(ISNUMBER(SMALL(Order_Form!$D:$D,1+($D414))),(VLOOKUP(SMALL(Order_Form!$D:$D,1+($D414)),Order_Form!$C:$Q,12,FALSE)),"")</f>
        <v/>
      </c>
      <c r="Q414" s="18" t="str">
        <f>IF(ISNUMBER(SMALL(Order_Form!$D:$D,1+($D414))),(VLOOKUP(SMALL(Order_Form!$D:$D,1+($D414)),Order_Form!$C:$Q,13,FALSE)),"")</f>
        <v/>
      </c>
      <c r="R414" s="18" t="str">
        <f>IF(ISNUMBER(SMALL(Order_Form!$D:$D,1+($D414))),(VLOOKUP(SMALL(Order_Form!$D:$D,1+($D414)),Order_Form!$C:$Q,14,FALSE)),"")</f>
        <v/>
      </c>
      <c r="S414" s="126" t="str">
        <f>IF(ISNUMBER(SMALL(Order_Form!$D:$D,1+($D414))),(VLOOKUP(SMALL(Order_Form!$D:$D,1+($D414)),Order_Form!$C:$Q,15,FALSE)),"")</f>
        <v/>
      </c>
      <c r="U414" s="2">
        <f t="shared" si="44"/>
        <v>0</v>
      </c>
      <c r="V414" s="2">
        <f t="shared" si="45"/>
        <v>0</v>
      </c>
      <c r="W414" s="2" t="str">
        <f t="shared" si="46"/>
        <v/>
      </c>
      <c r="X414" s="2">
        <f t="shared" si="47"/>
        <v>0</v>
      </c>
    </row>
    <row r="415" spans="2:24" ht="22.9" customHeight="1" x14ac:dyDescent="0.25">
      <c r="B415" s="2">
        <f t="shared" si="43"/>
        <v>0</v>
      </c>
      <c r="C415" s="2" t="str">
        <f t="shared" si="48"/>
        <v/>
      </c>
      <c r="D415" s="2">
        <v>394</v>
      </c>
      <c r="E415" s="2" t="str">
        <f>IF(ISNUMBER(SMALL(Order_Form!$D:$D,1+($D415))),(VLOOKUP(SMALL(Order_Form!$D:$D,1+($D415)),Order_Form!$C:$Q,3,FALSE)),"")</f>
        <v/>
      </c>
      <c r="F415" s="18" t="str">
        <f>IF(ISNUMBER(SMALL(Order_Form!$D:$D,1+($D415))),(VLOOKUP(SMALL(Order_Form!$D:$D,1+($D415)),Order_Form!$C:$Q,4,FALSE)),"")</f>
        <v/>
      </c>
      <c r="G415" s="18" t="str">
        <f>IF(ISNUMBER(SMALL(Order_Form!$D:$D,1+($D415))),(VLOOKUP(SMALL(Order_Form!$D:$D,1+($D415)),Order_Form!$C:$Q,5,FALSE)),"")</f>
        <v/>
      </c>
      <c r="H415" s="18" t="str">
        <f>IF(ISNUMBER(SMALL(Order_Form!$D:$D,1+($D415))),(VLOOKUP(SMALL(Order_Form!$D:$D,1+($D415)),Order_Form!$C:$Q,6,FALSE)),"")</f>
        <v/>
      </c>
      <c r="I415" s="15" t="str">
        <f>IF(ISNUMBER(SMALL(Order_Form!$D:$D,1+($D415))),(VLOOKUP(SMALL(Order_Form!$D:$D,1+($D415)),Order_Form!$C:$Q,7,FALSE)),"")</f>
        <v/>
      </c>
      <c r="J415" s="2"/>
      <c r="K415" s="2"/>
      <c r="L415" s="18" t="str">
        <f>IF(ISNUMBER(SMALL(Order_Form!$D:$D,1+($D415))),(VLOOKUP(SMALL(Order_Form!$D:$D,1+($D415)),Order_Form!$C:$Q,8,FALSE)),"")</f>
        <v/>
      </c>
      <c r="M415" s="18" t="str">
        <f>IF(ISNUMBER(SMALL(Order_Form!$D:$D,1+($D415))),(VLOOKUP(SMALL(Order_Form!$D:$D,1+($D415)),Order_Form!$C:$Q,9,FALSE)),"")</f>
        <v/>
      </c>
      <c r="N415" s="18" t="str">
        <f>IF(ISNUMBER(SMALL(Order_Form!$D:$D,1+($D415))),(VLOOKUP(SMALL(Order_Form!$D:$D,1+($D415)),Order_Form!$C:$Q,10,FALSE)),"")</f>
        <v/>
      </c>
      <c r="O415" s="18" t="str">
        <f>IF(ISNUMBER(SMALL(Order_Form!$D:$D,1+($D415))),(VLOOKUP(SMALL(Order_Form!$D:$D,1+($D415)),Order_Form!$C:$Q,11,FALSE)),"")</f>
        <v/>
      </c>
      <c r="P415" s="18" t="str">
        <f>IF(ISNUMBER(SMALL(Order_Form!$D:$D,1+($D415))),(VLOOKUP(SMALL(Order_Form!$D:$D,1+($D415)),Order_Form!$C:$Q,12,FALSE)),"")</f>
        <v/>
      </c>
      <c r="Q415" s="18" t="str">
        <f>IF(ISNUMBER(SMALL(Order_Form!$D:$D,1+($D415))),(VLOOKUP(SMALL(Order_Form!$D:$D,1+($D415)),Order_Form!$C:$Q,13,FALSE)),"")</f>
        <v/>
      </c>
      <c r="R415" s="18" t="str">
        <f>IF(ISNUMBER(SMALL(Order_Form!$D:$D,1+($D415))),(VLOOKUP(SMALL(Order_Form!$D:$D,1+($D415)),Order_Form!$C:$Q,14,FALSE)),"")</f>
        <v/>
      </c>
      <c r="S415" s="126" t="str">
        <f>IF(ISNUMBER(SMALL(Order_Form!$D:$D,1+($D415))),(VLOOKUP(SMALL(Order_Form!$D:$D,1+($D415)),Order_Form!$C:$Q,15,FALSE)),"")</f>
        <v/>
      </c>
      <c r="U415" s="2">
        <f t="shared" si="44"/>
        <v>0</v>
      </c>
      <c r="V415" s="2">
        <f t="shared" si="45"/>
        <v>0</v>
      </c>
      <c r="W415" s="2" t="str">
        <f t="shared" si="46"/>
        <v/>
      </c>
      <c r="X415" s="2">
        <f t="shared" si="47"/>
        <v>0</v>
      </c>
    </row>
    <row r="416" spans="2:24" ht="22.9" customHeight="1" x14ac:dyDescent="0.25">
      <c r="B416" s="2">
        <f t="shared" si="43"/>
        <v>0</v>
      </c>
      <c r="C416" s="2" t="str">
        <f t="shared" si="48"/>
        <v/>
      </c>
      <c r="D416" s="2">
        <v>395</v>
      </c>
      <c r="E416" s="2" t="str">
        <f>IF(ISNUMBER(SMALL(Order_Form!$D:$D,1+($D416))),(VLOOKUP(SMALL(Order_Form!$D:$D,1+($D416)),Order_Form!$C:$Q,3,FALSE)),"")</f>
        <v/>
      </c>
      <c r="F416" s="18" t="str">
        <f>IF(ISNUMBER(SMALL(Order_Form!$D:$D,1+($D416))),(VLOOKUP(SMALL(Order_Form!$D:$D,1+($D416)),Order_Form!$C:$Q,4,FALSE)),"")</f>
        <v/>
      </c>
      <c r="G416" s="18" t="str">
        <f>IF(ISNUMBER(SMALL(Order_Form!$D:$D,1+($D416))),(VLOOKUP(SMALL(Order_Form!$D:$D,1+($D416)),Order_Form!$C:$Q,5,FALSE)),"")</f>
        <v/>
      </c>
      <c r="H416" s="18" t="str">
        <f>IF(ISNUMBER(SMALL(Order_Form!$D:$D,1+($D416))),(VLOOKUP(SMALL(Order_Form!$D:$D,1+($D416)),Order_Form!$C:$Q,6,FALSE)),"")</f>
        <v/>
      </c>
      <c r="I416" s="15" t="str">
        <f>IF(ISNUMBER(SMALL(Order_Form!$D:$D,1+($D416))),(VLOOKUP(SMALL(Order_Form!$D:$D,1+($D416)),Order_Form!$C:$Q,7,FALSE)),"")</f>
        <v/>
      </c>
      <c r="J416" s="2"/>
      <c r="K416" s="2"/>
      <c r="L416" s="18" t="str">
        <f>IF(ISNUMBER(SMALL(Order_Form!$D:$D,1+($D416))),(VLOOKUP(SMALL(Order_Form!$D:$D,1+($D416)),Order_Form!$C:$Q,8,FALSE)),"")</f>
        <v/>
      </c>
      <c r="M416" s="18" t="str">
        <f>IF(ISNUMBER(SMALL(Order_Form!$D:$D,1+($D416))),(VLOOKUP(SMALL(Order_Form!$D:$D,1+($D416)),Order_Form!$C:$Q,9,FALSE)),"")</f>
        <v/>
      </c>
      <c r="N416" s="18" t="str">
        <f>IF(ISNUMBER(SMALL(Order_Form!$D:$D,1+($D416))),(VLOOKUP(SMALL(Order_Form!$D:$D,1+($D416)),Order_Form!$C:$Q,10,FALSE)),"")</f>
        <v/>
      </c>
      <c r="O416" s="18" t="str">
        <f>IF(ISNUMBER(SMALL(Order_Form!$D:$D,1+($D416))),(VLOOKUP(SMALL(Order_Form!$D:$D,1+($D416)),Order_Form!$C:$Q,11,FALSE)),"")</f>
        <v/>
      </c>
      <c r="P416" s="18" t="str">
        <f>IF(ISNUMBER(SMALL(Order_Form!$D:$D,1+($D416))),(VLOOKUP(SMALL(Order_Form!$D:$D,1+($D416)),Order_Form!$C:$Q,12,FALSE)),"")</f>
        <v/>
      </c>
      <c r="Q416" s="18" t="str">
        <f>IF(ISNUMBER(SMALL(Order_Form!$D:$D,1+($D416))),(VLOOKUP(SMALL(Order_Form!$D:$D,1+($D416)),Order_Form!$C:$Q,13,FALSE)),"")</f>
        <v/>
      </c>
      <c r="R416" s="18" t="str">
        <f>IF(ISNUMBER(SMALL(Order_Form!$D:$D,1+($D416))),(VLOOKUP(SMALL(Order_Form!$D:$D,1+($D416)),Order_Form!$C:$Q,14,FALSE)),"")</f>
        <v/>
      </c>
      <c r="S416" s="126" t="str">
        <f>IF(ISNUMBER(SMALL(Order_Form!$D:$D,1+($D416))),(VLOOKUP(SMALL(Order_Form!$D:$D,1+($D416)),Order_Form!$C:$Q,15,FALSE)),"")</f>
        <v/>
      </c>
      <c r="U416" s="2">
        <f t="shared" si="44"/>
        <v>0</v>
      </c>
      <c r="V416" s="2">
        <f t="shared" si="45"/>
        <v>0</v>
      </c>
      <c r="W416" s="2" t="str">
        <f t="shared" si="46"/>
        <v/>
      </c>
      <c r="X416" s="2">
        <f t="shared" si="47"/>
        <v>0</v>
      </c>
    </row>
    <row r="417" spans="2:24" ht="22.9" customHeight="1" x14ac:dyDescent="0.25">
      <c r="B417" s="2">
        <f t="shared" si="43"/>
        <v>0</v>
      </c>
      <c r="C417" s="2" t="str">
        <f t="shared" si="48"/>
        <v/>
      </c>
      <c r="D417" s="2">
        <v>396</v>
      </c>
      <c r="E417" s="2" t="str">
        <f>IF(ISNUMBER(SMALL(Order_Form!$D:$D,1+($D417))),(VLOOKUP(SMALL(Order_Form!$D:$D,1+($D417)),Order_Form!$C:$Q,3,FALSE)),"")</f>
        <v/>
      </c>
      <c r="F417" s="18" t="str">
        <f>IF(ISNUMBER(SMALL(Order_Form!$D:$D,1+($D417))),(VLOOKUP(SMALL(Order_Form!$D:$D,1+($D417)),Order_Form!$C:$Q,4,FALSE)),"")</f>
        <v/>
      </c>
      <c r="G417" s="18" t="str">
        <f>IF(ISNUMBER(SMALL(Order_Form!$D:$D,1+($D417))),(VLOOKUP(SMALL(Order_Form!$D:$D,1+($D417)),Order_Form!$C:$Q,5,FALSE)),"")</f>
        <v/>
      </c>
      <c r="H417" s="18" t="str">
        <f>IF(ISNUMBER(SMALL(Order_Form!$D:$D,1+($D417))),(VLOOKUP(SMALL(Order_Form!$D:$D,1+($D417)),Order_Form!$C:$Q,6,FALSE)),"")</f>
        <v/>
      </c>
      <c r="I417" s="15" t="str">
        <f>IF(ISNUMBER(SMALL(Order_Form!$D:$D,1+($D417))),(VLOOKUP(SMALL(Order_Form!$D:$D,1+($D417)),Order_Form!$C:$Q,7,FALSE)),"")</f>
        <v/>
      </c>
      <c r="J417" s="2"/>
      <c r="K417" s="2"/>
      <c r="L417" s="18" t="str">
        <f>IF(ISNUMBER(SMALL(Order_Form!$D:$D,1+($D417))),(VLOOKUP(SMALL(Order_Form!$D:$D,1+($D417)),Order_Form!$C:$Q,8,FALSE)),"")</f>
        <v/>
      </c>
      <c r="M417" s="18" t="str">
        <f>IF(ISNUMBER(SMALL(Order_Form!$D:$D,1+($D417))),(VLOOKUP(SMALL(Order_Form!$D:$D,1+($D417)),Order_Form!$C:$Q,9,FALSE)),"")</f>
        <v/>
      </c>
      <c r="N417" s="18" t="str">
        <f>IF(ISNUMBER(SMALL(Order_Form!$D:$D,1+($D417))),(VLOOKUP(SMALL(Order_Form!$D:$D,1+($D417)),Order_Form!$C:$Q,10,FALSE)),"")</f>
        <v/>
      </c>
      <c r="O417" s="18" t="str">
        <f>IF(ISNUMBER(SMALL(Order_Form!$D:$D,1+($D417))),(VLOOKUP(SMALL(Order_Form!$D:$D,1+($D417)),Order_Form!$C:$Q,11,FALSE)),"")</f>
        <v/>
      </c>
      <c r="P417" s="18" t="str">
        <f>IF(ISNUMBER(SMALL(Order_Form!$D:$D,1+($D417))),(VLOOKUP(SMALL(Order_Form!$D:$D,1+($D417)),Order_Form!$C:$Q,12,FALSE)),"")</f>
        <v/>
      </c>
      <c r="Q417" s="18" t="str">
        <f>IF(ISNUMBER(SMALL(Order_Form!$D:$D,1+($D417))),(VLOOKUP(SMALL(Order_Form!$D:$D,1+($D417)),Order_Form!$C:$Q,13,FALSE)),"")</f>
        <v/>
      </c>
      <c r="R417" s="18" t="str">
        <f>IF(ISNUMBER(SMALL(Order_Form!$D:$D,1+($D417))),(VLOOKUP(SMALL(Order_Form!$D:$D,1+($D417)),Order_Form!$C:$Q,14,FALSE)),"")</f>
        <v/>
      </c>
      <c r="S417" s="126" t="str">
        <f>IF(ISNUMBER(SMALL(Order_Form!$D:$D,1+($D417))),(VLOOKUP(SMALL(Order_Form!$D:$D,1+($D417)),Order_Form!$C:$Q,15,FALSE)),"")</f>
        <v/>
      </c>
      <c r="U417" s="2">
        <f t="shared" si="44"/>
        <v>0</v>
      </c>
      <c r="V417" s="2">
        <f t="shared" si="45"/>
        <v>0</v>
      </c>
      <c r="W417" s="2" t="str">
        <f t="shared" si="46"/>
        <v/>
      </c>
      <c r="X417" s="2">
        <f t="shared" si="47"/>
        <v>0</v>
      </c>
    </row>
    <row r="418" spans="2:24" ht="22.9" customHeight="1" x14ac:dyDescent="0.25">
      <c r="B418" s="2">
        <f t="shared" si="43"/>
        <v>0</v>
      </c>
      <c r="C418" s="2" t="str">
        <f t="shared" si="48"/>
        <v/>
      </c>
      <c r="D418" s="2">
        <v>397</v>
      </c>
      <c r="E418" s="2" t="str">
        <f>IF(ISNUMBER(SMALL(Order_Form!$D:$D,1+($D418))),(VLOOKUP(SMALL(Order_Form!$D:$D,1+($D418)),Order_Form!$C:$Q,3,FALSE)),"")</f>
        <v/>
      </c>
      <c r="F418" s="18" t="str">
        <f>IF(ISNUMBER(SMALL(Order_Form!$D:$D,1+($D418))),(VLOOKUP(SMALL(Order_Form!$D:$D,1+($D418)),Order_Form!$C:$Q,4,FALSE)),"")</f>
        <v/>
      </c>
      <c r="G418" s="18" t="str">
        <f>IF(ISNUMBER(SMALL(Order_Form!$D:$D,1+($D418))),(VLOOKUP(SMALL(Order_Form!$D:$D,1+($D418)),Order_Form!$C:$Q,5,FALSE)),"")</f>
        <v/>
      </c>
      <c r="H418" s="18" t="str">
        <f>IF(ISNUMBER(SMALL(Order_Form!$D:$D,1+($D418))),(VLOOKUP(SMALL(Order_Form!$D:$D,1+($D418)),Order_Form!$C:$Q,6,FALSE)),"")</f>
        <v/>
      </c>
      <c r="I418" s="15" t="str">
        <f>IF(ISNUMBER(SMALL(Order_Form!$D:$D,1+($D418))),(VLOOKUP(SMALL(Order_Form!$D:$D,1+($D418)),Order_Form!$C:$Q,7,FALSE)),"")</f>
        <v/>
      </c>
      <c r="J418" s="2"/>
      <c r="K418" s="2"/>
      <c r="L418" s="18" t="str">
        <f>IF(ISNUMBER(SMALL(Order_Form!$D:$D,1+($D418))),(VLOOKUP(SMALL(Order_Form!$D:$D,1+($D418)),Order_Form!$C:$Q,8,FALSE)),"")</f>
        <v/>
      </c>
      <c r="M418" s="18" t="str">
        <f>IF(ISNUMBER(SMALL(Order_Form!$D:$D,1+($D418))),(VLOOKUP(SMALL(Order_Form!$D:$D,1+($D418)),Order_Form!$C:$Q,9,FALSE)),"")</f>
        <v/>
      </c>
      <c r="N418" s="18" t="str">
        <f>IF(ISNUMBER(SMALL(Order_Form!$D:$D,1+($D418))),(VLOOKUP(SMALL(Order_Form!$D:$D,1+($D418)),Order_Form!$C:$Q,10,FALSE)),"")</f>
        <v/>
      </c>
      <c r="O418" s="18" t="str">
        <f>IF(ISNUMBER(SMALL(Order_Form!$D:$D,1+($D418))),(VLOOKUP(SMALL(Order_Form!$D:$D,1+($D418)),Order_Form!$C:$Q,11,FALSE)),"")</f>
        <v/>
      </c>
      <c r="P418" s="18" t="str">
        <f>IF(ISNUMBER(SMALL(Order_Form!$D:$D,1+($D418))),(VLOOKUP(SMALL(Order_Form!$D:$D,1+($D418)),Order_Form!$C:$Q,12,FALSE)),"")</f>
        <v/>
      </c>
      <c r="Q418" s="18" t="str">
        <f>IF(ISNUMBER(SMALL(Order_Form!$D:$D,1+($D418))),(VLOOKUP(SMALL(Order_Form!$D:$D,1+($D418)),Order_Form!$C:$Q,13,FALSE)),"")</f>
        <v/>
      </c>
      <c r="R418" s="18" t="str">
        <f>IF(ISNUMBER(SMALL(Order_Form!$D:$D,1+($D418))),(VLOOKUP(SMALL(Order_Form!$D:$D,1+($D418)),Order_Form!$C:$Q,14,FALSE)),"")</f>
        <v/>
      </c>
      <c r="S418" s="126" t="str">
        <f>IF(ISNUMBER(SMALL(Order_Form!$D:$D,1+($D418))),(VLOOKUP(SMALL(Order_Form!$D:$D,1+($D418)),Order_Form!$C:$Q,15,FALSE)),"")</f>
        <v/>
      </c>
      <c r="U418" s="2">
        <f t="shared" si="44"/>
        <v>0</v>
      </c>
      <c r="V418" s="2">
        <f t="shared" si="45"/>
        <v>0</v>
      </c>
      <c r="W418" s="2" t="str">
        <f t="shared" si="46"/>
        <v/>
      </c>
      <c r="X418" s="2">
        <f t="shared" si="47"/>
        <v>0</v>
      </c>
    </row>
    <row r="419" spans="2:24" ht="22.9" customHeight="1" x14ac:dyDescent="0.25">
      <c r="B419" s="2">
        <f t="shared" si="43"/>
        <v>0</v>
      </c>
      <c r="C419" s="2" t="str">
        <f t="shared" si="48"/>
        <v/>
      </c>
      <c r="D419" s="2">
        <v>398</v>
      </c>
      <c r="E419" s="2" t="str">
        <f>IF(ISNUMBER(SMALL(Order_Form!$D:$D,1+($D419))),(VLOOKUP(SMALL(Order_Form!$D:$D,1+($D419)),Order_Form!$C:$Q,3,FALSE)),"")</f>
        <v/>
      </c>
      <c r="F419" s="18" t="str">
        <f>IF(ISNUMBER(SMALL(Order_Form!$D:$D,1+($D419))),(VLOOKUP(SMALL(Order_Form!$D:$D,1+($D419)),Order_Form!$C:$Q,4,FALSE)),"")</f>
        <v/>
      </c>
      <c r="G419" s="18" t="str">
        <f>IF(ISNUMBER(SMALL(Order_Form!$D:$D,1+($D419))),(VLOOKUP(SMALL(Order_Form!$D:$D,1+($D419)),Order_Form!$C:$Q,5,FALSE)),"")</f>
        <v/>
      </c>
      <c r="H419" s="18" t="str">
        <f>IF(ISNUMBER(SMALL(Order_Form!$D:$D,1+($D419))),(VLOOKUP(SMALL(Order_Form!$D:$D,1+($D419)),Order_Form!$C:$Q,6,FALSE)),"")</f>
        <v/>
      </c>
      <c r="I419" s="15" t="str">
        <f>IF(ISNUMBER(SMALL(Order_Form!$D:$D,1+($D419))),(VLOOKUP(SMALL(Order_Form!$D:$D,1+($D419)),Order_Form!$C:$Q,7,FALSE)),"")</f>
        <v/>
      </c>
      <c r="J419" s="2"/>
      <c r="K419" s="2"/>
      <c r="L419" s="18" t="str">
        <f>IF(ISNUMBER(SMALL(Order_Form!$D:$D,1+($D419))),(VLOOKUP(SMALL(Order_Form!$D:$D,1+($D419)),Order_Form!$C:$Q,8,FALSE)),"")</f>
        <v/>
      </c>
      <c r="M419" s="18" t="str">
        <f>IF(ISNUMBER(SMALL(Order_Form!$D:$D,1+($D419))),(VLOOKUP(SMALL(Order_Form!$D:$D,1+($D419)),Order_Form!$C:$Q,9,FALSE)),"")</f>
        <v/>
      </c>
      <c r="N419" s="18" t="str">
        <f>IF(ISNUMBER(SMALL(Order_Form!$D:$D,1+($D419))),(VLOOKUP(SMALL(Order_Form!$D:$D,1+($D419)),Order_Form!$C:$Q,10,FALSE)),"")</f>
        <v/>
      </c>
      <c r="O419" s="18" t="str">
        <f>IF(ISNUMBER(SMALL(Order_Form!$D:$D,1+($D419))),(VLOOKUP(SMALL(Order_Form!$D:$D,1+($D419)),Order_Form!$C:$Q,11,FALSE)),"")</f>
        <v/>
      </c>
      <c r="P419" s="18" t="str">
        <f>IF(ISNUMBER(SMALL(Order_Form!$D:$D,1+($D419))),(VLOOKUP(SMALL(Order_Form!$D:$D,1+($D419)),Order_Form!$C:$Q,12,FALSE)),"")</f>
        <v/>
      </c>
      <c r="Q419" s="18" t="str">
        <f>IF(ISNUMBER(SMALL(Order_Form!$D:$D,1+($D419))),(VLOOKUP(SMALL(Order_Form!$D:$D,1+($D419)),Order_Form!$C:$Q,13,FALSE)),"")</f>
        <v/>
      </c>
      <c r="R419" s="18" t="str">
        <f>IF(ISNUMBER(SMALL(Order_Form!$D:$D,1+($D419))),(VLOOKUP(SMALL(Order_Form!$D:$D,1+($D419)),Order_Form!$C:$Q,14,FALSE)),"")</f>
        <v/>
      </c>
      <c r="S419" s="126" t="str">
        <f>IF(ISNUMBER(SMALL(Order_Form!$D:$D,1+($D419))),(VLOOKUP(SMALL(Order_Form!$D:$D,1+($D419)),Order_Form!$C:$Q,15,FALSE)),"")</f>
        <v/>
      </c>
      <c r="U419" s="2">
        <f t="shared" si="44"/>
        <v>0</v>
      </c>
      <c r="V419" s="2">
        <f t="shared" si="45"/>
        <v>0</v>
      </c>
      <c r="W419" s="2" t="str">
        <f t="shared" si="46"/>
        <v/>
      </c>
      <c r="X419" s="2">
        <f t="shared" si="47"/>
        <v>0</v>
      </c>
    </row>
    <row r="420" spans="2:24" ht="22.9" customHeight="1" x14ac:dyDescent="0.25">
      <c r="B420" s="2">
        <f t="shared" si="43"/>
        <v>0</v>
      </c>
      <c r="C420" s="2" t="str">
        <f t="shared" si="48"/>
        <v/>
      </c>
      <c r="D420" s="2">
        <v>399</v>
      </c>
      <c r="E420" s="2" t="str">
        <f>IF(ISNUMBER(SMALL(Order_Form!$D:$D,1+($D420))),(VLOOKUP(SMALL(Order_Form!$D:$D,1+($D420)),Order_Form!$C:$Q,3,FALSE)),"")</f>
        <v/>
      </c>
      <c r="F420" s="18" t="str">
        <f>IF(ISNUMBER(SMALL(Order_Form!$D:$D,1+($D420))),(VLOOKUP(SMALL(Order_Form!$D:$D,1+($D420)),Order_Form!$C:$Q,4,FALSE)),"")</f>
        <v/>
      </c>
      <c r="G420" s="18" t="str">
        <f>IF(ISNUMBER(SMALL(Order_Form!$D:$D,1+($D420))),(VLOOKUP(SMALL(Order_Form!$D:$D,1+($D420)),Order_Form!$C:$Q,5,FALSE)),"")</f>
        <v/>
      </c>
      <c r="H420" s="18" t="str">
        <f>IF(ISNUMBER(SMALL(Order_Form!$D:$D,1+($D420))),(VLOOKUP(SMALL(Order_Form!$D:$D,1+($D420)),Order_Form!$C:$Q,6,FALSE)),"")</f>
        <v/>
      </c>
      <c r="I420" s="15" t="str">
        <f>IF(ISNUMBER(SMALL(Order_Form!$D:$D,1+($D420))),(VLOOKUP(SMALL(Order_Form!$D:$D,1+($D420)),Order_Form!$C:$Q,7,FALSE)),"")</f>
        <v/>
      </c>
      <c r="J420" s="2"/>
      <c r="K420" s="2"/>
      <c r="L420" s="18" t="str">
        <f>IF(ISNUMBER(SMALL(Order_Form!$D:$D,1+($D420))),(VLOOKUP(SMALL(Order_Form!$D:$D,1+($D420)),Order_Form!$C:$Q,8,FALSE)),"")</f>
        <v/>
      </c>
      <c r="M420" s="18" t="str">
        <f>IF(ISNUMBER(SMALL(Order_Form!$D:$D,1+($D420))),(VLOOKUP(SMALL(Order_Form!$D:$D,1+($D420)),Order_Form!$C:$Q,9,FALSE)),"")</f>
        <v/>
      </c>
      <c r="N420" s="18" t="str">
        <f>IF(ISNUMBER(SMALL(Order_Form!$D:$D,1+($D420))),(VLOOKUP(SMALL(Order_Form!$D:$D,1+($D420)),Order_Form!$C:$Q,10,FALSE)),"")</f>
        <v/>
      </c>
      <c r="O420" s="18" t="str">
        <f>IF(ISNUMBER(SMALL(Order_Form!$D:$D,1+($D420))),(VLOOKUP(SMALL(Order_Form!$D:$D,1+($D420)),Order_Form!$C:$Q,11,FALSE)),"")</f>
        <v/>
      </c>
      <c r="P420" s="18" t="str">
        <f>IF(ISNUMBER(SMALL(Order_Form!$D:$D,1+($D420))),(VLOOKUP(SMALL(Order_Form!$D:$D,1+($D420)),Order_Form!$C:$Q,12,FALSE)),"")</f>
        <v/>
      </c>
      <c r="Q420" s="18" t="str">
        <f>IF(ISNUMBER(SMALL(Order_Form!$D:$D,1+($D420))),(VLOOKUP(SMALL(Order_Form!$D:$D,1+($D420)),Order_Form!$C:$Q,13,FALSE)),"")</f>
        <v/>
      </c>
      <c r="R420" s="18" t="str">
        <f>IF(ISNUMBER(SMALL(Order_Form!$D:$D,1+($D420))),(VLOOKUP(SMALL(Order_Form!$D:$D,1+($D420)),Order_Form!$C:$Q,14,FALSE)),"")</f>
        <v/>
      </c>
      <c r="S420" s="126" t="str">
        <f>IF(ISNUMBER(SMALL(Order_Form!$D:$D,1+($D420))),(VLOOKUP(SMALL(Order_Form!$D:$D,1+($D420)),Order_Form!$C:$Q,15,FALSE)),"")</f>
        <v/>
      </c>
      <c r="U420" s="2">
        <f t="shared" si="44"/>
        <v>0</v>
      </c>
      <c r="V420" s="2">
        <f t="shared" si="45"/>
        <v>0</v>
      </c>
      <c r="W420" s="2" t="str">
        <f t="shared" si="46"/>
        <v/>
      </c>
      <c r="X420" s="2">
        <f t="shared" si="47"/>
        <v>0</v>
      </c>
    </row>
    <row r="421" spans="2:24" ht="22.9" customHeight="1" x14ac:dyDescent="0.25">
      <c r="B421" s="2">
        <f t="shared" si="43"/>
        <v>0</v>
      </c>
      <c r="C421" s="2" t="str">
        <f t="shared" si="48"/>
        <v/>
      </c>
      <c r="D421" s="2">
        <v>400</v>
      </c>
      <c r="E421" s="2" t="str">
        <f>IF(ISNUMBER(SMALL(Order_Form!$D:$D,1+($D421))),(VLOOKUP(SMALL(Order_Form!$D:$D,1+($D421)),Order_Form!$C:$Q,3,FALSE)),"")</f>
        <v/>
      </c>
      <c r="F421" s="18" t="str">
        <f>IF(ISNUMBER(SMALL(Order_Form!$D:$D,1+($D421))),(VLOOKUP(SMALL(Order_Form!$D:$D,1+($D421)),Order_Form!$C:$Q,4,FALSE)),"")</f>
        <v/>
      </c>
      <c r="G421" s="18" t="str">
        <f>IF(ISNUMBER(SMALL(Order_Form!$D:$D,1+($D421))),(VLOOKUP(SMALL(Order_Form!$D:$D,1+($D421)),Order_Form!$C:$Q,5,FALSE)),"")</f>
        <v/>
      </c>
      <c r="H421" s="18" t="str">
        <f>IF(ISNUMBER(SMALL(Order_Form!$D:$D,1+($D421))),(VLOOKUP(SMALL(Order_Form!$D:$D,1+($D421)),Order_Form!$C:$Q,6,FALSE)),"")</f>
        <v/>
      </c>
      <c r="I421" s="15" t="str">
        <f>IF(ISNUMBER(SMALL(Order_Form!$D:$D,1+($D421))),(VLOOKUP(SMALL(Order_Form!$D:$D,1+($D421)),Order_Form!$C:$Q,7,FALSE)),"")</f>
        <v/>
      </c>
      <c r="J421" s="2"/>
      <c r="K421" s="2"/>
      <c r="L421" s="18" t="str">
        <f>IF(ISNUMBER(SMALL(Order_Form!$D:$D,1+($D421))),(VLOOKUP(SMALL(Order_Form!$D:$D,1+($D421)),Order_Form!$C:$Q,8,FALSE)),"")</f>
        <v/>
      </c>
      <c r="M421" s="18" t="str">
        <f>IF(ISNUMBER(SMALL(Order_Form!$D:$D,1+($D421))),(VLOOKUP(SMALL(Order_Form!$D:$D,1+($D421)),Order_Form!$C:$Q,9,FALSE)),"")</f>
        <v/>
      </c>
      <c r="N421" s="18" t="str">
        <f>IF(ISNUMBER(SMALL(Order_Form!$D:$D,1+($D421))),(VLOOKUP(SMALL(Order_Form!$D:$D,1+($D421)),Order_Form!$C:$Q,10,FALSE)),"")</f>
        <v/>
      </c>
      <c r="O421" s="18" t="str">
        <f>IF(ISNUMBER(SMALL(Order_Form!$D:$D,1+($D421))),(VLOOKUP(SMALL(Order_Form!$D:$D,1+($D421)),Order_Form!$C:$Q,11,FALSE)),"")</f>
        <v/>
      </c>
      <c r="P421" s="18" t="str">
        <f>IF(ISNUMBER(SMALL(Order_Form!$D:$D,1+($D421))),(VLOOKUP(SMALL(Order_Form!$D:$D,1+($D421)),Order_Form!$C:$Q,12,FALSE)),"")</f>
        <v/>
      </c>
      <c r="Q421" s="18" t="str">
        <f>IF(ISNUMBER(SMALL(Order_Form!$D:$D,1+($D421))),(VLOOKUP(SMALL(Order_Form!$D:$D,1+($D421)),Order_Form!$C:$Q,13,FALSE)),"")</f>
        <v/>
      </c>
      <c r="R421" s="18" t="str">
        <f>IF(ISNUMBER(SMALL(Order_Form!$D:$D,1+($D421))),(VLOOKUP(SMALL(Order_Form!$D:$D,1+($D421)),Order_Form!$C:$Q,14,FALSE)),"")</f>
        <v/>
      </c>
      <c r="S421" s="126" t="str">
        <f>IF(ISNUMBER(SMALL(Order_Form!$D:$D,1+($D421))),(VLOOKUP(SMALL(Order_Form!$D:$D,1+($D421)),Order_Form!$C:$Q,15,FALSE)),"")</f>
        <v/>
      </c>
      <c r="U421" s="2">
        <f t="shared" si="44"/>
        <v>0</v>
      </c>
      <c r="V421" s="2">
        <f t="shared" si="45"/>
        <v>0</v>
      </c>
      <c r="W421" s="2" t="str">
        <f t="shared" si="46"/>
        <v/>
      </c>
      <c r="X421" s="2">
        <f t="shared" si="47"/>
        <v>0</v>
      </c>
    </row>
    <row r="422" spans="2:24" ht="22.9" customHeight="1" x14ac:dyDescent="0.25">
      <c r="B422" s="2">
        <f t="shared" si="43"/>
        <v>0</v>
      </c>
      <c r="C422" s="2" t="str">
        <f t="shared" si="48"/>
        <v/>
      </c>
      <c r="D422" s="2">
        <v>401</v>
      </c>
      <c r="E422" s="2" t="str">
        <f>IF(ISNUMBER(SMALL(Order_Form!$D:$D,1+($D422))),(VLOOKUP(SMALL(Order_Form!$D:$D,1+($D422)),Order_Form!$C:$Q,3,FALSE)),"")</f>
        <v/>
      </c>
      <c r="F422" s="18" t="str">
        <f>IF(ISNUMBER(SMALL(Order_Form!$D:$D,1+($D422))),(VLOOKUP(SMALL(Order_Form!$D:$D,1+($D422)),Order_Form!$C:$Q,4,FALSE)),"")</f>
        <v/>
      </c>
      <c r="G422" s="18" t="str">
        <f>IF(ISNUMBER(SMALL(Order_Form!$D:$D,1+($D422))),(VLOOKUP(SMALL(Order_Form!$D:$D,1+($D422)),Order_Form!$C:$Q,5,FALSE)),"")</f>
        <v/>
      </c>
      <c r="H422" s="18" t="str">
        <f>IF(ISNUMBER(SMALL(Order_Form!$D:$D,1+($D422))),(VLOOKUP(SMALL(Order_Form!$D:$D,1+($D422)),Order_Form!$C:$Q,6,FALSE)),"")</f>
        <v/>
      </c>
      <c r="I422" s="15" t="str">
        <f>IF(ISNUMBER(SMALL(Order_Form!$D:$D,1+($D422))),(VLOOKUP(SMALL(Order_Form!$D:$D,1+($D422)),Order_Form!$C:$Q,7,FALSE)),"")</f>
        <v/>
      </c>
      <c r="J422" s="2"/>
      <c r="K422" s="2"/>
      <c r="L422" s="18" t="str">
        <f>IF(ISNUMBER(SMALL(Order_Form!$D:$D,1+($D422))),(VLOOKUP(SMALL(Order_Form!$D:$D,1+($D422)),Order_Form!$C:$Q,8,FALSE)),"")</f>
        <v/>
      </c>
      <c r="M422" s="18" t="str">
        <f>IF(ISNUMBER(SMALL(Order_Form!$D:$D,1+($D422))),(VLOOKUP(SMALL(Order_Form!$D:$D,1+($D422)),Order_Form!$C:$Q,9,FALSE)),"")</f>
        <v/>
      </c>
      <c r="N422" s="18" t="str">
        <f>IF(ISNUMBER(SMALL(Order_Form!$D:$D,1+($D422))),(VLOOKUP(SMALL(Order_Form!$D:$D,1+($D422)),Order_Form!$C:$Q,10,FALSE)),"")</f>
        <v/>
      </c>
      <c r="O422" s="18" t="str">
        <f>IF(ISNUMBER(SMALL(Order_Form!$D:$D,1+($D422))),(VLOOKUP(SMALL(Order_Form!$D:$D,1+($D422)),Order_Form!$C:$Q,11,FALSE)),"")</f>
        <v/>
      </c>
      <c r="P422" s="18" t="str">
        <f>IF(ISNUMBER(SMALL(Order_Form!$D:$D,1+($D422))),(VLOOKUP(SMALL(Order_Form!$D:$D,1+($D422)),Order_Form!$C:$Q,12,FALSE)),"")</f>
        <v/>
      </c>
      <c r="Q422" s="18" t="str">
        <f>IF(ISNUMBER(SMALL(Order_Form!$D:$D,1+($D422))),(VLOOKUP(SMALL(Order_Form!$D:$D,1+($D422)),Order_Form!$C:$Q,13,FALSE)),"")</f>
        <v/>
      </c>
      <c r="R422" s="18" t="str">
        <f>IF(ISNUMBER(SMALL(Order_Form!$D:$D,1+($D422))),(VLOOKUP(SMALL(Order_Form!$D:$D,1+($D422)),Order_Form!$C:$Q,14,FALSE)),"")</f>
        <v/>
      </c>
      <c r="S422" s="126" t="str">
        <f>IF(ISNUMBER(SMALL(Order_Form!$D:$D,1+($D422))),(VLOOKUP(SMALL(Order_Form!$D:$D,1+($D422)),Order_Form!$C:$Q,15,FALSE)),"")</f>
        <v/>
      </c>
      <c r="U422" s="2">
        <f t="shared" si="44"/>
        <v>0</v>
      </c>
      <c r="V422" s="2">
        <f t="shared" si="45"/>
        <v>0</v>
      </c>
      <c r="W422" s="2" t="str">
        <f t="shared" si="46"/>
        <v/>
      </c>
      <c r="X422" s="2">
        <f t="shared" si="47"/>
        <v>0</v>
      </c>
    </row>
    <row r="423" spans="2:24" ht="22.9" customHeight="1" x14ac:dyDescent="0.25">
      <c r="B423" s="2">
        <f t="shared" si="43"/>
        <v>0</v>
      </c>
      <c r="C423" s="2" t="str">
        <f t="shared" si="48"/>
        <v/>
      </c>
      <c r="D423" s="2">
        <v>402</v>
      </c>
      <c r="E423" s="2" t="str">
        <f>IF(ISNUMBER(SMALL(Order_Form!$D:$D,1+($D423))),(VLOOKUP(SMALL(Order_Form!$D:$D,1+($D423)),Order_Form!$C:$Q,3,FALSE)),"")</f>
        <v/>
      </c>
      <c r="F423" s="18" t="str">
        <f>IF(ISNUMBER(SMALL(Order_Form!$D:$D,1+($D423))),(VLOOKUP(SMALL(Order_Form!$D:$D,1+($D423)),Order_Form!$C:$Q,4,FALSE)),"")</f>
        <v/>
      </c>
      <c r="G423" s="18" t="str">
        <f>IF(ISNUMBER(SMALL(Order_Form!$D:$D,1+($D423))),(VLOOKUP(SMALL(Order_Form!$D:$D,1+($D423)),Order_Form!$C:$Q,5,FALSE)),"")</f>
        <v/>
      </c>
      <c r="H423" s="18" t="str">
        <f>IF(ISNUMBER(SMALL(Order_Form!$D:$D,1+($D423))),(VLOOKUP(SMALL(Order_Form!$D:$D,1+($D423)),Order_Form!$C:$Q,6,FALSE)),"")</f>
        <v/>
      </c>
      <c r="I423" s="15" t="str">
        <f>IF(ISNUMBER(SMALL(Order_Form!$D:$D,1+($D423))),(VLOOKUP(SMALL(Order_Form!$D:$D,1+($D423)),Order_Form!$C:$Q,7,FALSE)),"")</f>
        <v/>
      </c>
      <c r="J423" s="2"/>
      <c r="K423" s="2"/>
      <c r="L423" s="18" t="str">
        <f>IF(ISNUMBER(SMALL(Order_Form!$D:$D,1+($D423))),(VLOOKUP(SMALL(Order_Form!$D:$D,1+($D423)),Order_Form!$C:$Q,8,FALSE)),"")</f>
        <v/>
      </c>
      <c r="M423" s="18" t="str">
        <f>IF(ISNUMBER(SMALL(Order_Form!$D:$D,1+($D423))),(VLOOKUP(SMALL(Order_Form!$D:$D,1+($D423)),Order_Form!$C:$Q,9,FALSE)),"")</f>
        <v/>
      </c>
      <c r="N423" s="18" t="str">
        <f>IF(ISNUMBER(SMALL(Order_Form!$D:$D,1+($D423))),(VLOOKUP(SMALL(Order_Form!$D:$D,1+($D423)),Order_Form!$C:$Q,10,FALSE)),"")</f>
        <v/>
      </c>
      <c r="O423" s="18" t="str">
        <f>IF(ISNUMBER(SMALL(Order_Form!$D:$D,1+($D423))),(VLOOKUP(SMALL(Order_Form!$D:$D,1+($D423)),Order_Form!$C:$Q,11,FALSE)),"")</f>
        <v/>
      </c>
      <c r="P423" s="18" t="str">
        <f>IF(ISNUMBER(SMALL(Order_Form!$D:$D,1+($D423))),(VLOOKUP(SMALL(Order_Form!$D:$D,1+($D423)),Order_Form!$C:$Q,12,FALSE)),"")</f>
        <v/>
      </c>
      <c r="Q423" s="18" t="str">
        <f>IF(ISNUMBER(SMALL(Order_Form!$D:$D,1+($D423))),(VLOOKUP(SMALL(Order_Form!$D:$D,1+($D423)),Order_Form!$C:$Q,13,FALSE)),"")</f>
        <v/>
      </c>
      <c r="R423" s="18" t="str">
        <f>IF(ISNUMBER(SMALL(Order_Form!$D:$D,1+($D423))),(VLOOKUP(SMALL(Order_Form!$D:$D,1+($D423)),Order_Form!$C:$Q,14,FALSE)),"")</f>
        <v/>
      </c>
      <c r="S423" s="126" t="str">
        <f>IF(ISNUMBER(SMALL(Order_Form!$D:$D,1+($D423))),(VLOOKUP(SMALL(Order_Form!$D:$D,1+($D423)),Order_Form!$C:$Q,15,FALSE)),"")</f>
        <v/>
      </c>
      <c r="U423" s="2">
        <f t="shared" si="44"/>
        <v>0</v>
      </c>
      <c r="V423" s="2">
        <f t="shared" si="45"/>
        <v>0</v>
      </c>
      <c r="W423" s="2" t="str">
        <f t="shared" si="46"/>
        <v/>
      </c>
      <c r="X423" s="2">
        <f t="shared" si="47"/>
        <v>0</v>
      </c>
    </row>
    <row r="424" spans="2:24" ht="22.9" customHeight="1" x14ac:dyDescent="0.25">
      <c r="B424" s="2">
        <f t="shared" si="43"/>
        <v>0</v>
      </c>
      <c r="C424" s="2" t="str">
        <f t="shared" si="48"/>
        <v/>
      </c>
      <c r="D424" s="2">
        <v>403</v>
      </c>
      <c r="E424" s="2" t="str">
        <f>IF(ISNUMBER(SMALL(Order_Form!$D:$D,1+($D424))),(VLOOKUP(SMALL(Order_Form!$D:$D,1+($D424)),Order_Form!$C:$Q,3,FALSE)),"")</f>
        <v/>
      </c>
      <c r="F424" s="18" t="str">
        <f>IF(ISNUMBER(SMALL(Order_Form!$D:$D,1+($D424))),(VLOOKUP(SMALL(Order_Form!$D:$D,1+($D424)),Order_Form!$C:$Q,4,FALSE)),"")</f>
        <v/>
      </c>
      <c r="G424" s="18" t="str">
        <f>IF(ISNUMBER(SMALL(Order_Form!$D:$D,1+($D424))),(VLOOKUP(SMALL(Order_Form!$D:$D,1+($D424)),Order_Form!$C:$Q,5,FALSE)),"")</f>
        <v/>
      </c>
      <c r="H424" s="18" t="str">
        <f>IF(ISNUMBER(SMALL(Order_Form!$D:$D,1+($D424))),(VLOOKUP(SMALL(Order_Form!$D:$D,1+($D424)),Order_Form!$C:$Q,6,FALSE)),"")</f>
        <v/>
      </c>
      <c r="I424" s="15" t="str">
        <f>IF(ISNUMBER(SMALL(Order_Form!$D:$D,1+($D424))),(VLOOKUP(SMALL(Order_Form!$D:$D,1+($D424)),Order_Form!$C:$Q,7,FALSE)),"")</f>
        <v/>
      </c>
      <c r="J424" s="2"/>
      <c r="K424" s="2"/>
      <c r="L424" s="18" t="str">
        <f>IF(ISNUMBER(SMALL(Order_Form!$D:$D,1+($D424))),(VLOOKUP(SMALL(Order_Form!$D:$D,1+($D424)),Order_Form!$C:$Q,8,FALSE)),"")</f>
        <v/>
      </c>
      <c r="M424" s="18" t="str">
        <f>IF(ISNUMBER(SMALL(Order_Form!$D:$D,1+($D424))),(VLOOKUP(SMALL(Order_Form!$D:$D,1+($D424)),Order_Form!$C:$Q,9,FALSE)),"")</f>
        <v/>
      </c>
      <c r="N424" s="18" t="str">
        <f>IF(ISNUMBER(SMALL(Order_Form!$D:$D,1+($D424))),(VLOOKUP(SMALL(Order_Form!$D:$D,1+($D424)),Order_Form!$C:$Q,10,FALSE)),"")</f>
        <v/>
      </c>
      <c r="O424" s="18" t="str">
        <f>IF(ISNUMBER(SMALL(Order_Form!$D:$D,1+($D424))),(VLOOKUP(SMALL(Order_Form!$D:$D,1+($D424)),Order_Form!$C:$Q,11,FALSE)),"")</f>
        <v/>
      </c>
      <c r="P424" s="18" t="str">
        <f>IF(ISNUMBER(SMALL(Order_Form!$D:$D,1+($D424))),(VLOOKUP(SMALL(Order_Form!$D:$D,1+($D424)),Order_Form!$C:$Q,12,FALSE)),"")</f>
        <v/>
      </c>
      <c r="Q424" s="18" t="str">
        <f>IF(ISNUMBER(SMALL(Order_Form!$D:$D,1+($D424))),(VLOOKUP(SMALL(Order_Form!$D:$D,1+($D424)),Order_Form!$C:$Q,13,FALSE)),"")</f>
        <v/>
      </c>
      <c r="R424" s="18" t="str">
        <f>IF(ISNUMBER(SMALL(Order_Form!$D:$D,1+($D424))),(VLOOKUP(SMALL(Order_Form!$D:$D,1+($D424)),Order_Form!$C:$Q,14,FALSE)),"")</f>
        <v/>
      </c>
      <c r="S424" s="126" t="str">
        <f>IF(ISNUMBER(SMALL(Order_Form!$D:$D,1+($D424))),(VLOOKUP(SMALL(Order_Form!$D:$D,1+($D424)),Order_Form!$C:$Q,15,FALSE)),"")</f>
        <v/>
      </c>
      <c r="U424" s="2">
        <f t="shared" si="44"/>
        <v>0</v>
      </c>
      <c r="V424" s="2">
        <f t="shared" si="45"/>
        <v>0</v>
      </c>
      <c r="W424" s="2" t="str">
        <f t="shared" si="46"/>
        <v/>
      </c>
      <c r="X424" s="2">
        <f t="shared" si="47"/>
        <v>0</v>
      </c>
    </row>
    <row r="425" spans="2:24" ht="22.9" customHeight="1" x14ac:dyDescent="0.25">
      <c r="B425" s="2">
        <f t="shared" si="43"/>
        <v>0</v>
      </c>
      <c r="C425" s="2" t="str">
        <f t="shared" si="48"/>
        <v/>
      </c>
      <c r="D425" s="2">
        <v>404</v>
      </c>
      <c r="E425" s="2" t="str">
        <f>IF(ISNUMBER(SMALL(Order_Form!$D:$D,1+($D425))),(VLOOKUP(SMALL(Order_Form!$D:$D,1+($D425)),Order_Form!$C:$Q,3,FALSE)),"")</f>
        <v/>
      </c>
      <c r="F425" s="18" t="str">
        <f>IF(ISNUMBER(SMALL(Order_Form!$D:$D,1+($D425))),(VLOOKUP(SMALL(Order_Form!$D:$D,1+($D425)),Order_Form!$C:$Q,4,FALSE)),"")</f>
        <v/>
      </c>
      <c r="G425" s="18" t="str">
        <f>IF(ISNUMBER(SMALL(Order_Form!$D:$D,1+($D425))),(VLOOKUP(SMALL(Order_Form!$D:$D,1+($D425)),Order_Form!$C:$Q,5,FALSE)),"")</f>
        <v/>
      </c>
      <c r="H425" s="18" t="str">
        <f>IF(ISNUMBER(SMALL(Order_Form!$D:$D,1+($D425))),(VLOOKUP(SMALL(Order_Form!$D:$D,1+($D425)),Order_Form!$C:$Q,6,FALSE)),"")</f>
        <v/>
      </c>
      <c r="I425" s="15" t="str">
        <f>IF(ISNUMBER(SMALL(Order_Form!$D:$D,1+($D425))),(VLOOKUP(SMALL(Order_Form!$D:$D,1+($D425)),Order_Form!$C:$Q,7,FALSE)),"")</f>
        <v/>
      </c>
      <c r="J425" s="2"/>
      <c r="K425" s="2"/>
      <c r="L425" s="18" t="str">
        <f>IF(ISNUMBER(SMALL(Order_Form!$D:$D,1+($D425))),(VLOOKUP(SMALL(Order_Form!$D:$D,1+($D425)),Order_Form!$C:$Q,8,FALSE)),"")</f>
        <v/>
      </c>
      <c r="M425" s="18" t="str">
        <f>IF(ISNUMBER(SMALL(Order_Form!$D:$D,1+($D425))),(VLOOKUP(SMALL(Order_Form!$D:$D,1+($D425)),Order_Form!$C:$Q,9,FALSE)),"")</f>
        <v/>
      </c>
      <c r="N425" s="18" t="str">
        <f>IF(ISNUMBER(SMALL(Order_Form!$D:$D,1+($D425))),(VLOOKUP(SMALL(Order_Form!$D:$D,1+($D425)),Order_Form!$C:$Q,10,FALSE)),"")</f>
        <v/>
      </c>
      <c r="O425" s="18" t="str">
        <f>IF(ISNUMBER(SMALL(Order_Form!$D:$D,1+($D425))),(VLOOKUP(SMALL(Order_Form!$D:$D,1+($D425)),Order_Form!$C:$Q,11,FALSE)),"")</f>
        <v/>
      </c>
      <c r="P425" s="18" t="str">
        <f>IF(ISNUMBER(SMALL(Order_Form!$D:$D,1+($D425))),(VLOOKUP(SMALL(Order_Form!$D:$D,1+($D425)),Order_Form!$C:$Q,12,FALSE)),"")</f>
        <v/>
      </c>
      <c r="Q425" s="18" t="str">
        <f>IF(ISNUMBER(SMALL(Order_Form!$D:$D,1+($D425))),(VLOOKUP(SMALL(Order_Form!$D:$D,1+($D425)),Order_Form!$C:$Q,13,FALSE)),"")</f>
        <v/>
      </c>
      <c r="R425" s="18" t="str">
        <f>IF(ISNUMBER(SMALL(Order_Form!$D:$D,1+($D425))),(VLOOKUP(SMALL(Order_Form!$D:$D,1+($D425)),Order_Form!$C:$Q,14,FALSE)),"")</f>
        <v/>
      </c>
      <c r="S425" s="126" t="str">
        <f>IF(ISNUMBER(SMALL(Order_Form!$D:$D,1+($D425))),(VLOOKUP(SMALL(Order_Form!$D:$D,1+($D425)),Order_Form!$C:$Q,15,FALSE)),"")</f>
        <v/>
      </c>
      <c r="U425" s="2">
        <f t="shared" si="44"/>
        <v>0</v>
      </c>
      <c r="V425" s="2">
        <f t="shared" si="45"/>
        <v>0</v>
      </c>
      <c r="W425" s="2" t="str">
        <f t="shared" si="46"/>
        <v/>
      </c>
      <c r="X425" s="2">
        <f t="shared" si="47"/>
        <v>0</v>
      </c>
    </row>
    <row r="426" spans="2:24" ht="22.9" customHeight="1" x14ac:dyDescent="0.25">
      <c r="B426" s="2">
        <f t="shared" si="43"/>
        <v>0</v>
      </c>
      <c r="C426" s="2" t="str">
        <f t="shared" si="48"/>
        <v/>
      </c>
      <c r="D426" s="2">
        <v>405</v>
      </c>
      <c r="E426" s="2" t="str">
        <f>IF(ISNUMBER(SMALL(Order_Form!$D:$D,1+($D426))),(VLOOKUP(SMALL(Order_Form!$D:$D,1+($D426)),Order_Form!$C:$Q,3,FALSE)),"")</f>
        <v/>
      </c>
      <c r="F426" s="18" t="str">
        <f>IF(ISNUMBER(SMALL(Order_Form!$D:$D,1+($D426))),(VLOOKUP(SMALL(Order_Form!$D:$D,1+($D426)),Order_Form!$C:$Q,4,FALSE)),"")</f>
        <v/>
      </c>
      <c r="G426" s="18" t="str">
        <f>IF(ISNUMBER(SMALL(Order_Form!$D:$D,1+($D426))),(VLOOKUP(SMALL(Order_Form!$D:$D,1+($D426)),Order_Form!$C:$Q,5,FALSE)),"")</f>
        <v/>
      </c>
      <c r="H426" s="18" t="str">
        <f>IF(ISNUMBER(SMALL(Order_Form!$D:$D,1+($D426))),(VLOOKUP(SMALL(Order_Form!$D:$D,1+($D426)),Order_Form!$C:$Q,6,FALSE)),"")</f>
        <v/>
      </c>
      <c r="I426" s="15" t="str">
        <f>IF(ISNUMBER(SMALL(Order_Form!$D:$D,1+($D426))),(VLOOKUP(SMALL(Order_Form!$D:$D,1+($D426)),Order_Form!$C:$Q,7,FALSE)),"")</f>
        <v/>
      </c>
      <c r="J426" s="2"/>
      <c r="K426" s="2"/>
      <c r="L426" s="18" t="str">
        <f>IF(ISNUMBER(SMALL(Order_Form!$D:$D,1+($D426))),(VLOOKUP(SMALL(Order_Form!$D:$D,1+($D426)),Order_Form!$C:$Q,8,FALSE)),"")</f>
        <v/>
      </c>
      <c r="M426" s="18" t="str">
        <f>IF(ISNUMBER(SMALL(Order_Form!$D:$D,1+($D426))),(VLOOKUP(SMALL(Order_Form!$D:$D,1+($D426)),Order_Form!$C:$Q,9,FALSE)),"")</f>
        <v/>
      </c>
      <c r="N426" s="18" t="str">
        <f>IF(ISNUMBER(SMALL(Order_Form!$D:$D,1+($D426))),(VLOOKUP(SMALL(Order_Form!$D:$D,1+($D426)),Order_Form!$C:$Q,10,FALSE)),"")</f>
        <v/>
      </c>
      <c r="O426" s="18" t="str">
        <f>IF(ISNUMBER(SMALL(Order_Form!$D:$D,1+($D426))),(VLOOKUP(SMALL(Order_Form!$D:$D,1+($D426)),Order_Form!$C:$Q,11,FALSE)),"")</f>
        <v/>
      </c>
      <c r="P426" s="18" t="str">
        <f>IF(ISNUMBER(SMALL(Order_Form!$D:$D,1+($D426))),(VLOOKUP(SMALL(Order_Form!$D:$D,1+($D426)),Order_Form!$C:$Q,12,FALSE)),"")</f>
        <v/>
      </c>
      <c r="Q426" s="18" t="str">
        <f>IF(ISNUMBER(SMALL(Order_Form!$D:$D,1+($D426))),(VLOOKUP(SMALL(Order_Form!$D:$D,1+($D426)),Order_Form!$C:$Q,13,FALSE)),"")</f>
        <v/>
      </c>
      <c r="R426" s="18" t="str">
        <f>IF(ISNUMBER(SMALL(Order_Form!$D:$D,1+($D426))),(VLOOKUP(SMALL(Order_Form!$D:$D,1+($D426)),Order_Form!$C:$Q,14,FALSE)),"")</f>
        <v/>
      </c>
      <c r="S426" s="126" t="str">
        <f>IF(ISNUMBER(SMALL(Order_Form!$D:$D,1+($D426))),(VLOOKUP(SMALL(Order_Form!$D:$D,1+($D426)),Order_Form!$C:$Q,15,FALSE)),"")</f>
        <v/>
      </c>
      <c r="U426" s="2">
        <f t="shared" si="44"/>
        <v>0</v>
      </c>
      <c r="V426" s="2">
        <f t="shared" si="45"/>
        <v>0</v>
      </c>
      <c r="W426" s="2" t="str">
        <f t="shared" si="46"/>
        <v/>
      </c>
      <c r="X426" s="2">
        <f t="shared" si="47"/>
        <v>0</v>
      </c>
    </row>
    <row r="427" spans="2:24" ht="22.9" customHeight="1" x14ac:dyDescent="0.25">
      <c r="B427" s="2">
        <f t="shared" si="43"/>
        <v>0</v>
      </c>
      <c r="C427" s="2" t="str">
        <f t="shared" si="48"/>
        <v/>
      </c>
      <c r="D427" s="2">
        <v>406</v>
      </c>
      <c r="E427" s="2" t="str">
        <f>IF(ISNUMBER(SMALL(Order_Form!$D:$D,1+($D427))),(VLOOKUP(SMALL(Order_Form!$D:$D,1+($D427)),Order_Form!$C:$Q,3,FALSE)),"")</f>
        <v/>
      </c>
      <c r="F427" s="18" t="str">
        <f>IF(ISNUMBER(SMALL(Order_Form!$D:$D,1+($D427))),(VLOOKUP(SMALL(Order_Form!$D:$D,1+($D427)),Order_Form!$C:$Q,4,FALSE)),"")</f>
        <v/>
      </c>
      <c r="G427" s="18" t="str">
        <f>IF(ISNUMBER(SMALL(Order_Form!$D:$D,1+($D427))),(VLOOKUP(SMALL(Order_Form!$D:$D,1+($D427)),Order_Form!$C:$Q,5,FALSE)),"")</f>
        <v/>
      </c>
      <c r="H427" s="18" t="str">
        <f>IF(ISNUMBER(SMALL(Order_Form!$D:$D,1+($D427))),(VLOOKUP(SMALL(Order_Form!$D:$D,1+($D427)),Order_Form!$C:$Q,6,FALSE)),"")</f>
        <v/>
      </c>
      <c r="I427" s="15" t="str">
        <f>IF(ISNUMBER(SMALL(Order_Form!$D:$D,1+($D427))),(VLOOKUP(SMALL(Order_Form!$D:$D,1+($D427)),Order_Form!$C:$Q,7,FALSE)),"")</f>
        <v/>
      </c>
      <c r="J427" s="2"/>
      <c r="K427" s="2"/>
      <c r="L427" s="18" t="str">
        <f>IF(ISNUMBER(SMALL(Order_Form!$D:$D,1+($D427))),(VLOOKUP(SMALL(Order_Form!$D:$D,1+($D427)),Order_Form!$C:$Q,8,FALSE)),"")</f>
        <v/>
      </c>
      <c r="M427" s="18" t="str">
        <f>IF(ISNUMBER(SMALL(Order_Form!$D:$D,1+($D427))),(VLOOKUP(SMALL(Order_Form!$D:$D,1+($D427)),Order_Form!$C:$Q,9,FALSE)),"")</f>
        <v/>
      </c>
      <c r="N427" s="18" t="str">
        <f>IF(ISNUMBER(SMALL(Order_Form!$D:$D,1+($D427))),(VLOOKUP(SMALL(Order_Form!$D:$D,1+($D427)),Order_Form!$C:$Q,10,FALSE)),"")</f>
        <v/>
      </c>
      <c r="O427" s="18" t="str">
        <f>IF(ISNUMBER(SMALL(Order_Form!$D:$D,1+($D427))),(VLOOKUP(SMALL(Order_Form!$D:$D,1+($D427)),Order_Form!$C:$Q,11,FALSE)),"")</f>
        <v/>
      </c>
      <c r="P427" s="18" t="str">
        <f>IF(ISNUMBER(SMALL(Order_Form!$D:$D,1+($D427))),(VLOOKUP(SMALL(Order_Form!$D:$D,1+($D427)),Order_Form!$C:$Q,12,FALSE)),"")</f>
        <v/>
      </c>
      <c r="Q427" s="18" t="str">
        <f>IF(ISNUMBER(SMALL(Order_Form!$D:$D,1+($D427))),(VLOOKUP(SMALL(Order_Form!$D:$D,1+($D427)),Order_Form!$C:$Q,13,FALSE)),"")</f>
        <v/>
      </c>
      <c r="R427" s="18" t="str">
        <f>IF(ISNUMBER(SMALL(Order_Form!$D:$D,1+($D427))),(VLOOKUP(SMALL(Order_Form!$D:$D,1+($D427)),Order_Form!$C:$Q,14,FALSE)),"")</f>
        <v/>
      </c>
      <c r="S427" s="126" t="str">
        <f>IF(ISNUMBER(SMALL(Order_Form!$D:$D,1+($D427))),(VLOOKUP(SMALL(Order_Form!$D:$D,1+($D427)),Order_Form!$C:$Q,15,FALSE)),"")</f>
        <v/>
      </c>
      <c r="U427" s="2">
        <f t="shared" si="44"/>
        <v>0</v>
      </c>
      <c r="V427" s="2">
        <f t="shared" si="45"/>
        <v>0</v>
      </c>
      <c r="W427" s="2" t="str">
        <f t="shared" si="46"/>
        <v/>
      </c>
      <c r="X427" s="2">
        <f t="shared" si="47"/>
        <v>0</v>
      </c>
    </row>
    <row r="428" spans="2:24" ht="22.9" customHeight="1" x14ac:dyDescent="0.25">
      <c r="B428" s="2">
        <f t="shared" si="43"/>
        <v>0</v>
      </c>
      <c r="C428" s="2" t="str">
        <f t="shared" si="48"/>
        <v/>
      </c>
      <c r="D428" s="2">
        <v>407</v>
      </c>
      <c r="E428" s="2" t="str">
        <f>IF(ISNUMBER(SMALL(Order_Form!$D:$D,1+($D428))),(VLOOKUP(SMALL(Order_Form!$D:$D,1+($D428)),Order_Form!$C:$Q,3,FALSE)),"")</f>
        <v/>
      </c>
      <c r="F428" s="18" t="str">
        <f>IF(ISNUMBER(SMALL(Order_Form!$D:$D,1+($D428))),(VLOOKUP(SMALL(Order_Form!$D:$D,1+($D428)),Order_Form!$C:$Q,4,FALSE)),"")</f>
        <v/>
      </c>
      <c r="G428" s="18" t="str">
        <f>IF(ISNUMBER(SMALL(Order_Form!$D:$D,1+($D428))),(VLOOKUP(SMALL(Order_Form!$D:$D,1+($D428)),Order_Form!$C:$Q,5,FALSE)),"")</f>
        <v/>
      </c>
      <c r="H428" s="18" t="str">
        <f>IF(ISNUMBER(SMALL(Order_Form!$D:$D,1+($D428))),(VLOOKUP(SMALL(Order_Form!$D:$D,1+($D428)),Order_Form!$C:$Q,6,FALSE)),"")</f>
        <v/>
      </c>
      <c r="I428" s="15" t="str">
        <f>IF(ISNUMBER(SMALL(Order_Form!$D:$D,1+($D428))),(VLOOKUP(SMALL(Order_Form!$D:$D,1+($D428)),Order_Form!$C:$Q,7,FALSE)),"")</f>
        <v/>
      </c>
      <c r="J428" s="2"/>
      <c r="K428" s="2"/>
      <c r="L428" s="18" t="str">
        <f>IF(ISNUMBER(SMALL(Order_Form!$D:$D,1+($D428))),(VLOOKUP(SMALL(Order_Form!$D:$D,1+($D428)),Order_Form!$C:$Q,8,FALSE)),"")</f>
        <v/>
      </c>
      <c r="M428" s="18" t="str">
        <f>IF(ISNUMBER(SMALL(Order_Form!$D:$D,1+($D428))),(VLOOKUP(SMALL(Order_Form!$D:$D,1+($D428)),Order_Form!$C:$Q,9,FALSE)),"")</f>
        <v/>
      </c>
      <c r="N428" s="18" t="str">
        <f>IF(ISNUMBER(SMALL(Order_Form!$D:$D,1+($D428))),(VLOOKUP(SMALL(Order_Form!$D:$D,1+($D428)),Order_Form!$C:$Q,10,FALSE)),"")</f>
        <v/>
      </c>
      <c r="O428" s="18" t="str">
        <f>IF(ISNUMBER(SMALL(Order_Form!$D:$D,1+($D428))),(VLOOKUP(SMALL(Order_Form!$D:$D,1+($D428)),Order_Form!$C:$Q,11,FALSE)),"")</f>
        <v/>
      </c>
      <c r="P428" s="18" t="str">
        <f>IF(ISNUMBER(SMALL(Order_Form!$D:$D,1+($D428))),(VLOOKUP(SMALL(Order_Form!$D:$D,1+($D428)),Order_Form!$C:$Q,12,FALSE)),"")</f>
        <v/>
      </c>
      <c r="Q428" s="18" t="str">
        <f>IF(ISNUMBER(SMALL(Order_Form!$D:$D,1+($D428))),(VLOOKUP(SMALL(Order_Form!$D:$D,1+($D428)),Order_Form!$C:$Q,13,FALSE)),"")</f>
        <v/>
      </c>
      <c r="R428" s="18" t="str">
        <f>IF(ISNUMBER(SMALL(Order_Form!$D:$D,1+($D428))),(VLOOKUP(SMALL(Order_Form!$D:$D,1+($D428)),Order_Form!$C:$Q,14,FALSE)),"")</f>
        <v/>
      </c>
      <c r="S428" s="126" t="str">
        <f>IF(ISNUMBER(SMALL(Order_Form!$D:$D,1+($D428))),(VLOOKUP(SMALL(Order_Form!$D:$D,1+($D428)),Order_Form!$C:$Q,15,FALSE)),"")</f>
        <v/>
      </c>
      <c r="U428" s="2">
        <f t="shared" si="44"/>
        <v>0</v>
      </c>
      <c r="V428" s="2">
        <f t="shared" si="45"/>
        <v>0</v>
      </c>
      <c r="W428" s="2" t="str">
        <f t="shared" si="46"/>
        <v/>
      </c>
      <c r="X428" s="2">
        <f t="shared" si="47"/>
        <v>0</v>
      </c>
    </row>
    <row r="429" spans="2:24" ht="22.9" customHeight="1" x14ac:dyDescent="0.25">
      <c r="B429" s="2">
        <f t="shared" si="43"/>
        <v>0</v>
      </c>
      <c r="C429" s="2" t="str">
        <f t="shared" si="48"/>
        <v/>
      </c>
      <c r="D429" s="2">
        <v>408</v>
      </c>
      <c r="E429" s="2" t="str">
        <f>IF(ISNUMBER(SMALL(Order_Form!$D:$D,1+($D429))),(VLOOKUP(SMALL(Order_Form!$D:$D,1+($D429)),Order_Form!$C:$Q,3,FALSE)),"")</f>
        <v/>
      </c>
      <c r="F429" s="18" t="str">
        <f>IF(ISNUMBER(SMALL(Order_Form!$D:$D,1+($D429))),(VLOOKUP(SMALL(Order_Form!$D:$D,1+($D429)),Order_Form!$C:$Q,4,FALSE)),"")</f>
        <v/>
      </c>
      <c r="G429" s="18" t="str">
        <f>IF(ISNUMBER(SMALL(Order_Form!$D:$D,1+($D429))),(VLOOKUP(SMALL(Order_Form!$D:$D,1+($D429)),Order_Form!$C:$Q,5,FALSE)),"")</f>
        <v/>
      </c>
      <c r="H429" s="18" t="str">
        <f>IF(ISNUMBER(SMALL(Order_Form!$D:$D,1+($D429))),(VLOOKUP(SMALL(Order_Form!$D:$D,1+($D429)),Order_Form!$C:$Q,6,FALSE)),"")</f>
        <v/>
      </c>
      <c r="I429" s="15" t="str">
        <f>IF(ISNUMBER(SMALL(Order_Form!$D:$D,1+($D429))),(VLOOKUP(SMALL(Order_Form!$D:$D,1+($D429)),Order_Form!$C:$Q,7,FALSE)),"")</f>
        <v/>
      </c>
      <c r="J429" s="2"/>
      <c r="K429" s="2"/>
      <c r="L429" s="18" t="str">
        <f>IF(ISNUMBER(SMALL(Order_Form!$D:$D,1+($D429))),(VLOOKUP(SMALL(Order_Form!$D:$D,1+($D429)),Order_Form!$C:$Q,8,FALSE)),"")</f>
        <v/>
      </c>
      <c r="M429" s="18" t="str">
        <f>IF(ISNUMBER(SMALL(Order_Form!$D:$D,1+($D429))),(VLOOKUP(SMALL(Order_Form!$D:$D,1+($D429)),Order_Form!$C:$Q,9,FALSE)),"")</f>
        <v/>
      </c>
      <c r="N429" s="18" t="str">
        <f>IF(ISNUMBER(SMALL(Order_Form!$D:$D,1+($D429))),(VLOOKUP(SMALL(Order_Form!$D:$D,1+($D429)),Order_Form!$C:$Q,10,FALSE)),"")</f>
        <v/>
      </c>
      <c r="O429" s="18" t="str">
        <f>IF(ISNUMBER(SMALL(Order_Form!$D:$D,1+($D429))),(VLOOKUP(SMALL(Order_Form!$D:$D,1+($D429)),Order_Form!$C:$Q,11,FALSE)),"")</f>
        <v/>
      </c>
      <c r="P429" s="18" t="str">
        <f>IF(ISNUMBER(SMALL(Order_Form!$D:$D,1+($D429))),(VLOOKUP(SMALL(Order_Form!$D:$D,1+($D429)),Order_Form!$C:$Q,12,FALSE)),"")</f>
        <v/>
      </c>
      <c r="Q429" s="18" t="str">
        <f>IF(ISNUMBER(SMALL(Order_Form!$D:$D,1+($D429))),(VLOOKUP(SMALL(Order_Form!$D:$D,1+($D429)),Order_Form!$C:$Q,13,FALSE)),"")</f>
        <v/>
      </c>
      <c r="R429" s="18" t="str">
        <f>IF(ISNUMBER(SMALL(Order_Form!$D:$D,1+($D429))),(VLOOKUP(SMALL(Order_Form!$D:$D,1+($D429)),Order_Form!$C:$Q,14,FALSE)),"")</f>
        <v/>
      </c>
      <c r="S429" s="126" t="str">
        <f>IF(ISNUMBER(SMALL(Order_Form!$D:$D,1+($D429))),(VLOOKUP(SMALL(Order_Form!$D:$D,1+($D429)),Order_Form!$C:$Q,15,FALSE)),"")</f>
        <v/>
      </c>
      <c r="U429" s="2">
        <f t="shared" si="44"/>
        <v>0</v>
      </c>
      <c r="V429" s="2">
        <f t="shared" si="45"/>
        <v>0</v>
      </c>
      <c r="W429" s="2" t="str">
        <f t="shared" si="46"/>
        <v/>
      </c>
      <c r="X429" s="2">
        <f t="shared" si="47"/>
        <v>0</v>
      </c>
    </row>
    <row r="430" spans="2:24" ht="22.9" customHeight="1" x14ac:dyDescent="0.25">
      <c r="B430" s="2">
        <f t="shared" si="43"/>
        <v>0</v>
      </c>
      <c r="C430" s="2" t="str">
        <f t="shared" si="48"/>
        <v/>
      </c>
      <c r="D430" s="2">
        <v>409</v>
      </c>
      <c r="E430" s="2" t="str">
        <f>IF(ISNUMBER(SMALL(Order_Form!$D:$D,1+($D430))),(VLOOKUP(SMALL(Order_Form!$D:$D,1+($D430)),Order_Form!$C:$Q,3,FALSE)),"")</f>
        <v/>
      </c>
      <c r="F430" s="18" t="str">
        <f>IF(ISNUMBER(SMALL(Order_Form!$D:$D,1+($D430))),(VLOOKUP(SMALL(Order_Form!$D:$D,1+($D430)),Order_Form!$C:$Q,4,FALSE)),"")</f>
        <v/>
      </c>
      <c r="G430" s="18" t="str">
        <f>IF(ISNUMBER(SMALL(Order_Form!$D:$D,1+($D430))),(VLOOKUP(SMALL(Order_Form!$D:$D,1+($D430)),Order_Form!$C:$Q,5,FALSE)),"")</f>
        <v/>
      </c>
      <c r="H430" s="18" t="str">
        <f>IF(ISNUMBER(SMALL(Order_Form!$D:$D,1+($D430))),(VLOOKUP(SMALL(Order_Form!$D:$D,1+($D430)),Order_Form!$C:$Q,6,FALSE)),"")</f>
        <v/>
      </c>
      <c r="I430" s="15" t="str">
        <f>IF(ISNUMBER(SMALL(Order_Form!$D:$D,1+($D430))),(VLOOKUP(SMALL(Order_Form!$D:$D,1+($D430)),Order_Form!$C:$Q,7,FALSE)),"")</f>
        <v/>
      </c>
      <c r="J430" s="2"/>
      <c r="K430" s="2"/>
      <c r="L430" s="18" t="str">
        <f>IF(ISNUMBER(SMALL(Order_Form!$D:$D,1+($D430))),(VLOOKUP(SMALL(Order_Form!$D:$D,1+($D430)),Order_Form!$C:$Q,8,FALSE)),"")</f>
        <v/>
      </c>
      <c r="M430" s="18" t="str">
        <f>IF(ISNUMBER(SMALL(Order_Form!$D:$D,1+($D430))),(VLOOKUP(SMALL(Order_Form!$D:$D,1+($D430)),Order_Form!$C:$Q,9,FALSE)),"")</f>
        <v/>
      </c>
      <c r="N430" s="18" t="str">
        <f>IF(ISNUMBER(SMALL(Order_Form!$D:$D,1+($D430))),(VLOOKUP(SMALL(Order_Form!$D:$D,1+($D430)),Order_Form!$C:$Q,10,FALSE)),"")</f>
        <v/>
      </c>
      <c r="O430" s="18" t="str">
        <f>IF(ISNUMBER(SMALL(Order_Form!$D:$D,1+($D430))),(VLOOKUP(SMALL(Order_Form!$D:$D,1+($D430)),Order_Form!$C:$Q,11,FALSE)),"")</f>
        <v/>
      </c>
      <c r="P430" s="18" t="str">
        <f>IF(ISNUMBER(SMALL(Order_Form!$D:$D,1+($D430))),(VLOOKUP(SMALL(Order_Form!$D:$D,1+($D430)),Order_Form!$C:$Q,12,FALSE)),"")</f>
        <v/>
      </c>
      <c r="Q430" s="18" t="str">
        <f>IF(ISNUMBER(SMALL(Order_Form!$D:$D,1+($D430))),(VLOOKUP(SMALL(Order_Form!$D:$D,1+($D430)),Order_Form!$C:$Q,13,FALSE)),"")</f>
        <v/>
      </c>
      <c r="R430" s="18" t="str">
        <f>IF(ISNUMBER(SMALL(Order_Form!$D:$D,1+($D430))),(VLOOKUP(SMALL(Order_Form!$D:$D,1+($D430)),Order_Form!$C:$Q,14,FALSE)),"")</f>
        <v/>
      </c>
      <c r="S430" s="126" t="str">
        <f>IF(ISNUMBER(SMALL(Order_Form!$D:$D,1+($D430))),(VLOOKUP(SMALL(Order_Form!$D:$D,1+($D430)),Order_Form!$C:$Q,15,FALSE)),"")</f>
        <v/>
      </c>
      <c r="U430" s="2">
        <f t="shared" si="44"/>
        <v>0</v>
      </c>
      <c r="V430" s="2">
        <f t="shared" si="45"/>
        <v>0</v>
      </c>
      <c r="W430" s="2" t="str">
        <f t="shared" si="46"/>
        <v/>
      </c>
      <c r="X430" s="2">
        <f t="shared" si="47"/>
        <v>0</v>
      </c>
    </row>
    <row r="431" spans="2:24" ht="22.9" customHeight="1" x14ac:dyDescent="0.25">
      <c r="B431" s="2">
        <f t="shared" si="43"/>
        <v>0</v>
      </c>
      <c r="C431" s="2" t="str">
        <f t="shared" si="48"/>
        <v/>
      </c>
      <c r="D431" s="2">
        <v>410</v>
      </c>
      <c r="E431" s="2" t="str">
        <f>IF(ISNUMBER(SMALL(Order_Form!$D:$D,1+($D431))),(VLOOKUP(SMALL(Order_Form!$D:$D,1+($D431)),Order_Form!$C:$Q,3,FALSE)),"")</f>
        <v/>
      </c>
      <c r="F431" s="18" t="str">
        <f>IF(ISNUMBER(SMALL(Order_Form!$D:$D,1+($D431))),(VLOOKUP(SMALL(Order_Form!$D:$D,1+($D431)),Order_Form!$C:$Q,4,FALSE)),"")</f>
        <v/>
      </c>
      <c r="G431" s="18" t="str">
        <f>IF(ISNUMBER(SMALL(Order_Form!$D:$D,1+($D431))),(VLOOKUP(SMALL(Order_Form!$D:$D,1+($D431)),Order_Form!$C:$Q,5,FALSE)),"")</f>
        <v/>
      </c>
      <c r="H431" s="18" t="str">
        <f>IF(ISNUMBER(SMALL(Order_Form!$D:$D,1+($D431))),(VLOOKUP(SMALL(Order_Form!$D:$D,1+($D431)),Order_Form!$C:$Q,6,FALSE)),"")</f>
        <v/>
      </c>
      <c r="I431" s="15" t="str">
        <f>IF(ISNUMBER(SMALL(Order_Form!$D:$D,1+($D431))),(VLOOKUP(SMALL(Order_Form!$D:$D,1+($D431)),Order_Form!$C:$Q,7,FALSE)),"")</f>
        <v/>
      </c>
      <c r="J431" s="2"/>
      <c r="K431" s="2"/>
      <c r="L431" s="18" t="str">
        <f>IF(ISNUMBER(SMALL(Order_Form!$D:$D,1+($D431))),(VLOOKUP(SMALL(Order_Form!$D:$D,1+($D431)),Order_Form!$C:$Q,8,FALSE)),"")</f>
        <v/>
      </c>
      <c r="M431" s="18" t="str">
        <f>IF(ISNUMBER(SMALL(Order_Form!$D:$D,1+($D431))),(VLOOKUP(SMALL(Order_Form!$D:$D,1+($D431)),Order_Form!$C:$Q,9,FALSE)),"")</f>
        <v/>
      </c>
      <c r="N431" s="18" t="str">
        <f>IF(ISNUMBER(SMALL(Order_Form!$D:$D,1+($D431))),(VLOOKUP(SMALL(Order_Form!$D:$D,1+($D431)),Order_Form!$C:$Q,10,FALSE)),"")</f>
        <v/>
      </c>
      <c r="O431" s="18" t="str">
        <f>IF(ISNUMBER(SMALL(Order_Form!$D:$D,1+($D431))),(VLOOKUP(SMALL(Order_Form!$D:$D,1+($D431)),Order_Form!$C:$Q,11,FALSE)),"")</f>
        <v/>
      </c>
      <c r="P431" s="18" t="str">
        <f>IF(ISNUMBER(SMALL(Order_Form!$D:$D,1+($D431))),(VLOOKUP(SMALL(Order_Form!$D:$D,1+($D431)),Order_Form!$C:$Q,12,FALSE)),"")</f>
        <v/>
      </c>
      <c r="Q431" s="18" t="str">
        <f>IF(ISNUMBER(SMALL(Order_Form!$D:$D,1+($D431))),(VLOOKUP(SMALL(Order_Form!$D:$D,1+($D431)),Order_Form!$C:$Q,13,FALSE)),"")</f>
        <v/>
      </c>
      <c r="R431" s="18" t="str">
        <f>IF(ISNUMBER(SMALL(Order_Form!$D:$D,1+($D431))),(VLOOKUP(SMALL(Order_Form!$D:$D,1+($D431)),Order_Form!$C:$Q,14,FALSE)),"")</f>
        <v/>
      </c>
      <c r="S431" s="126" t="str">
        <f>IF(ISNUMBER(SMALL(Order_Form!$D:$D,1+($D431))),(VLOOKUP(SMALL(Order_Form!$D:$D,1+($D431)),Order_Form!$C:$Q,15,FALSE)),"")</f>
        <v/>
      </c>
      <c r="U431" s="2">
        <f t="shared" si="44"/>
        <v>0</v>
      </c>
      <c r="V431" s="2">
        <f t="shared" si="45"/>
        <v>0</v>
      </c>
      <c r="W431" s="2" t="str">
        <f t="shared" si="46"/>
        <v/>
      </c>
      <c r="X431" s="2">
        <f t="shared" si="47"/>
        <v>0</v>
      </c>
    </row>
    <row r="432" spans="2:24" ht="22.9" customHeight="1" x14ac:dyDescent="0.25">
      <c r="B432" s="2">
        <f t="shared" si="43"/>
        <v>0</v>
      </c>
      <c r="C432" s="2" t="str">
        <f t="shared" si="48"/>
        <v/>
      </c>
      <c r="D432" s="2">
        <v>411</v>
      </c>
      <c r="E432" s="2" t="str">
        <f>IF(ISNUMBER(SMALL(Order_Form!$D:$D,1+($D432))),(VLOOKUP(SMALL(Order_Form!$D:$D,1+($D432)),Order_Form!$C:$Q,3,FALSE)),"")</f>
        <v/>
      </c>
      <c r="F432" s="18" t="str">
        <f>IF(ISNUMBER(SMALL(Order_Form!$D:$D,1+($D432))),(VLOOKUP(SMALL(Order_Form!$D:$D,1+($D432)),Order_Form!$C:$Q,4,FALSE)),"")</f>
        <v/>
      </c>
      <c r="G432" s="18" t="str">
        <f>IF(ISNUMBER(SMALL(Order_Form!$D:$D,1+($D432))),(VLOOKUP(SMALL(Order_Form!$D:$D,1+($D432)),Order_Form!$C:$Q,5,FALSE)),"")</f>
        <v/>
      </c>
      <c r="H432" s="18" t="str">
        <f>IF(ISNUMBER(SMALL(Order_Form!$D:$D,1+($D432))),(VLOOKUP(SMALL(Order_Form!$D:$D,1+($D432)),Order_Form!$C:$Q,6,FALSE)),"")</f>
        <v/>
      </c>
      <c r="I432" s="15" t="str">
        <f>IF(ISNUMBER(SMALL(Order_Form!$D:$D,1+($D432))),(VLOOKUP(SMALL(Order_Form!$D:$D,1+($D432)),Order_Form!$C:$Q,7,FALSE)),"")</f>
        <v/>
      </c>
      <c r="J432" s="2"/>
      <c r="K432" s="2"/>
      <c r="L432" s="18" t="str">
        <f>IF(ISNUMBER(SMALL(Order_Form!$D:$D,1+($D432))),(VLOOKUP(SMALL(Order_Form!$D:$D,1+($D432)),Order_Form!$C:$Q,8,FALSE)),"")</f>
        <v/>
      </c>
      <c r="M432" s="18" t="str">
        <f>IF(ISNUMBER(SMALL(Order_Form!$D:$D,1+($D432))),(VLOOKUP(SMALL(Order_Form!$D:$D,1+($D432)),Order_Form!$C:$Q,9,FALSE)),"")</f>
        <v/>
      </c>
      <c r="N432" s="18" t="str">
        <f>IF(ISNUMBER(SMALL(Order_Form!$D:$D,1+($D432))),(VLOOKUP(SMALL(Order_Form!$D:$D,1+($D432)),Order_Form!$C:$Q,10,FALSE)),"")</f>
        <v/>
      </c>
      <c r="O432" s="18" t="str">
        <f>IF(ISNUMBER(SMALL(Order_Form!$D:$D,1+($D432))),(VLOOKUP(SMALL(Order_Form!$D:$D,1+($D432)),Order_Form!$C:$Q,11,FALSE)),"")</f>
        <v/>
      </c>
      <c r="P432" s="18" t="str">
        <f>IF(ISNUMBER(SMALL(Order_Form!$D:$D,1+($D432))),(VLOOKUP(SMALL(Order_Form!$D:$D,1+($D432)),Order_Form!$C:$Q,12,FALSE)),"")</f>
        <v/>
      </c>
      <c r="Q432" s="18" t="str">
        <f>IF(ISNUMBER(SMALL(Order_Form!$D:$D,1+($D432))),(VLOOKUP(SMALL(Order_Form!$D:$D,1+($D432)),Order_Form!$C:$Q,13,FALSE)),"")</f>
        <v/>
      </c>
      <c r="R432" s="18" t="str">
        <f>IF(ISNUMBER(SMALL(Order_Form!$D:$D,1+($D432))),(VLOOKUP(SMALL(Order_Form!$D:$D,1+($D432)),Order_Form!$C:$Q,14,FALSE)),"")</f>
        <v/>
      </c>
      <c r="S432" s="126" t="str">
        <f>IF(ISNUMBER(SMALL(Order_Form!$D:$D,1+($D432))),(VLOOKUP(SMALL(Order_Form!$D:$D,1+($D432)),Order_Form!$C:$Q,15,FALSE)),"")</f>
        <v/>
      </c>
      <c r="U432" s="2">
        <f t="shared" si="44"/>
        <v>0</v>
      </c>
      <c r="V432" s="2">
        <f t="shared" si="45"/>
        <v>0</v>
      </c>
      <c r="W432" s="2" t="str">
        <f t="shared" si="46"/>
        <v/>
      </c>
      <c r="X432" s="2">
        <f t="shared" si="47"/>
        <v>0</v>
      </c>
    </row>
    <row r="433" spans="2:24" ht="22.9" customHeight="1" x14ac:dyDescent="0.25">
      <c r="B433" s="2">
        <f t="shared" si="43"/>
        <v>0</v>
      </c>
      <c r="C433" s="2" t="str">
        <f t="shared" si="48"/>
        <v/>
      </c>
      <c r="D433" s="2">
        <v>412</v>
      </c>
      <c r="E433" s="2" t="str">
        <f>IF(ISNUMBER(SMALL(Order_Form!$D:$D,1+($D433))),(VLOOKUP(SMALL(Order_Form!$D:$D,1+($D433)),Order_Form!$C:$Q,3,FALSE)),"")</f>
        <v/>
      </c>
      <c r="F433" s="18" t="str">
        <f>IF(ISNUMBER(SMALL(Order_Form!$D:$D,1+($D433))),(VLOOKUP(SMALL(Order_Form!$D:$D,1+($D433)),Order_Form!$C:$Q,4,FALSE)),"")</f>
        <v/>
      </c>
      <c r="G433" s="18" t="str">
        <f>IF(ISNUMBER(SMALL(Order_Form!$D:$D,1+($D433))),(VLOOKUP(SMALL(Order_Form!$D:$D,1+($D433)),Order_Form!$C:$Q,5,FALSE)),"")</f>
        <v/>
      </c>
      <c r="H433" s="18" t="str">
        <f>IF(ISNUMBER(SMALL(Order_Form!$D:$D,1+($D433))),(VLOOKUP(SMALL(Order_Form!$D:$D,1+($D433)),Order_Form!$C:$Q,6,FALSE)),"")</f>
        <v/>
      </c>
      <c r="I433" s="15" t="str">
        <f>IF(ISNUMBER(SMALL(Order_Form!$D:$D,1+($D433))),(VLOOKUP(SMALL(Order_Form!$D:$D,1+($D433)),Order_Form!$C:$Q,7,FALSE)),"")</f>
        <v/>
      </c>
      <c r="J433" s="2"/>
      <c r="K433" s="2"/>
      <c r="L433" s="18" t="str">
        <f>IF(ISNUMBER(SMALL(Order_Form!$D:$D,1+($D433))),(VLOOKUP(SMALL(Order_Form!$D:$D,1+($D433)),Order_Form!$C:$Q,8,FALSE)),"")</f>
        <v/>
      </c>
      <c r="M433" s="18" t="str">
        <f>IF(ISNUMBER(SMALL(Order_Form!$D:$D,1+($D433))),(VLOOKUP(SMALL(Order_Form!$D:$D,1+($D433)),Order_Form!$C:$Q,9,FALSE)),"")</f>
        <v/>
      </c>
      <c r="N433" s="18" t="str">
        <f>IF(ISNUMBER(SMALL(Order_Form!$D:$D,1+($D433))),(VLOOKUP(SMALL(Order_Form!$D:$D,1+($D433)),Order_Form!$C:$Q,10,FALSE)),"")</f>
        <v/>
      </c>
      <c r="O433" s="18" t="str">
        <f>IF(ISNUMBER(SMALL(Order_Form!$D:$D,1+($D433))),(VLOOKUP(SMALL(Order_Form!$D:$D,1+($D433)),Order_Form!$C:$Q,11,FALSE)),"")</f>
        <v/>
      </c>
      <c r="P433" s="18" t="str">
        <f>IF(ISNUMBER(SMALL(Order_Form!$D:$D,1+($D433))),(VLOOKUP(SMALL(Order_Form!$D:$D,1+($D433)),Order_Form!$C:$Q,12,FALSE)),"")</f>
        <v/>
      </c>
      <c r="Q433" s="18" t="str">
        <f>IF(ISNUMBER(SMALL(Order_Form!$D:$D,1+($D433))),(VLOOKUP(SMALL(Order_Form!$D:$D,1+($D433)),Order_Form!$C:$Q,13,FALSE)),"")</f>
        <v/>
      </c>
      <c r="R433" s="18" t="str">
        <f>IF(ISNUMBER(SMALL(Order_Form!$D:$D,1+($D433))),(VLOOKUP(SMALL(Order_Form!$D:$D,1+($D433)),Order_Form!$C:$Q,14,FALSE)),"")</f>
        <v/>
      </c>
      <c r="S433" s="126" t="str">
        <f>IF(ISNUMBER(SMALL(Order_Form!$D:$D,1+($D433))),(VLOOKUP(SMALL(Order_Form!$D:$D,1+($D433)),Order_Form!$C:$Q,15,FALSE)),"")</f>
        <v/>
      </c>
      <c r="U433" s="2">
        <f t="shared" si="44"/>
        <v>0</v>
      </c>
      <c r="V433" s="2">
        <f t="shared" si="45"/>
        <v>0</v>
      </c>
      <c r="W433" s="2" t="str">
        <f t="shared" si="46"/>
        <v/>
      </c>
      <c r="X433" s="2">
        <f t="shared" si="47"/>
        <v>0</v>
      </c>
    </row>
    <row r="434" spans="2:24" ht="22.9" customHeight="1" x14ac:dyDescent="0.25">
      <c r="B434" s="2">
        <f t="shared" si="43"/>
        <v>0</v>
      </c>
      <c r="C434" s="2" t="str">
        <f t="shared" si="48"/>
        <v/>
      </c>
      <c r="D434" s="2">
        <v>413</v>
      </c>
      <c r="E434" s="2" t="str">
        <f>IF(ISNUMBER(SMALL(Order_Form!$D:$D,1+($D434))),(VLOOKUP(SMALL(Order_Form!$D:$D,1+($D434)),Order_Form!$C:$Q,3,FALSE)),"")</f>
        <v/>
      </c>
      <c r="F434" s="18" t="str">
        <f>IF(ISNUMBER(SMALL(Order_Form!$D:$D,1+($D434))),(VLOOKUP(SMALL(Order_Form!$D:$D,1+($D434)),Order_Form!$C:$Q,4,FALSE)),"")</f>
        <v/>
      </c>
      <c r="G434" s="18" t="str">
        <f>IF(ISNUMBER(SMALL(Order_Form!$D:$D,1+($D434))),(VLOOKUP(SMALL(Order_Form!$D:$D,1+($D434)),Order_Form!$C:$Q,5,FALSE)),"")</f>
        <v/>
      </c>
      <c r="H434" s="18" t="str">
        <f>IF(ISNUMBER(SMALL(Order_Form!$D:$D,1+($D434))),(VLOOKUP(SMALL(Order_Form!$D:$D,1+($D434)),Order_Form!$C:$Q,6,FALSE)),"")</f>
        <v/>
      </c>
      <c r="I434" s="15" t="str">
        <f>IF(ISNUMBER(SMALL(Order_Form!$D:$D,1+($D434))),(VLOOKUP(SMALL(Order_Form!$D:$D,1+($D434)),Order_Form!$C:$Q,7,FALSE)),"")</f>
        <v/>
      </c>
      <c r="J434" s="2"/>
      <c r="K434" s="2"/>
      <c r="L434" s="18" t="str">
        <f>IF(ISNUMBER(SMALL(Order_Form!$D:$D,1+($D434))),(VLOOKUP(SMALL(Order_Form!$D:$D,1+($D434)),Order_Form!$C:$Q,8,FALSE)),"")</f>
        <v/>
      </c>
      <c r="M434" s="18" t="str">
        <f>IF(ISNUMBER(SMALL(Order_Form!$D:$D,1+($D434))),(VLOOKUP(SMALL(Order_Form!$D:$D,1+($D434)),Order_Form!$C:$Q,9,FALSE)),"")</f>
        <v/>
      </c>
      <c r="N434" s="18" t="str">
        <f>IF(ISNUMBER(SMALL(Order_Form!$D:$D,1+($D434))),(VLOOKUP(SMALL(Order_Form!$D:$D,1+($D434)),Order_Form!$C:$Q,10,FALSE)),"")</f>
        <v/>
      </c>
      <c r="O434" s="18" t="str">
        <f>IF(ISNUMBER(SMALL(Order_Form!$D:$D,1+($D434))),(VLOOKUP(SMALL(Order_Form!$D:$D,1+($D434)),Order_Form!$C:$Q,11,FALSE)),"")</f>
        <v/>
      </c>
      <c r="P434" s="18" t="str">
        <f>IF(ISNUMBER(SMALL(Order_Form!$D:$D,1+($D434))),(VLOOKUP(SMALL(Order_Form!$D:$D,1+($D434)),Order_Form!$C:$Q,12,FALSE)),"")</f>
        <v/>
      </c>
      <c r="Q434" s="18" t="str">
        <f>IF(ISNUMBER(SMALL(Order_Form!$D:$D,1+($D434))),(VLOOKUP(SMALL(Order_Form!$D:$D,1+($D434)),Order_Form!$C:$Q,13,FALSE)),"")</f>
        <v/>
      </c>
      <c r="R434" s="18" t="str">
        <f>IF(ISNUMBER(SMALL(Order_Form!$D:$D,1+($D434))),(VLOOKUP(SMALL(Order_Form!$D:$D,1+($D434)),Order_Form!$C:$Q,14,FALSE)),"")</f>
        <v/>
      </c>
      <c r="S434" s="126" t="str">
        <f>IF(ISNUMBER(SMALL(Order_Form!$D:$D,1+($D434))),(VLOOKUP(SMALL(Order_Form!$D:$D,1+($D434)),Order_Form!$C:$Q,15,FALSE)),"")</f>
        <v/>
      </c>
      <c r="U434" s="2">
        <f t="shared" si="44"/>
        <v>0</v>
      </c>
      <c r="V434" s="2">
        <f t="shared" si="45"/>
        <v>0</v>
      </c>
      <c r="W434" s="2" t="str">
        <f t="shared" si="46"/>
        <v/>
      </c>
      <c r="X434" s="2">
        <f t="shared" si="47"/>
        <v>0</v>
      </c>
    </row>
    <row r="435" spans="2:24" ht="22.9" customHeight="1" x14ac:dyDescent="0.25">
      <c r="B435" s="2">
        <f t="shared" si="43"/>
        <v>0</v>
      </c>
      <c r="C435" s="2" t="str">
        <f t="shared" si="48"/>
        <v/>
      </c>
      <c r="D435" s="2">
        <v>414</v>
      </c>
      <c r="E435" s="2" t="str">
        <f>IF(ISNUMBER(SMALL(Order_Form!$D:$D,1+($D435))),(VLOOKUP(SMALL(Order_Form!$D:$D,1+($D435)),Order_Form!$C:$Q,3,FALSE)),"")</f>
        <v/>
      </c>
      <c r="F435" s="18" t="str">
        <f>IF(ISNUMBER(SMALL(Order_Form!$D:$D,1+($D435))),(VLOOKUP(SMALL(Order_Form!$D:$D,1+($D435)),Order_Form!$C:$Q,4,FALSE)),"")</f>
        <v/>
      </c>
      <c r="G435" s="18" t="str">
        <f>IF(ISNUMBER(SMALL(Order_Form!$D:$D,1+($D435))),(VLOOKUP(SMALL(Order_Form!$D:$D,1+($D435)),Order_Form!$C:$Q,5,FALSE)),"")</f>
        <v/>
      </c>
      <c r="H435" s="18" t="str">
        <f>IF(ISNUMBER(SMALL(Order_Form!$D:$D,1+($D435))),(VLOOKUP(SMALL(Order_Form!$D:$D,1+($D435)),Order_Form!$C:$Q,6,FALSE)),"")</f>
        <v/>
      </c>
      <c r="I435" s="15" t="str">
        <f>IF(ISNUMBER(SMALL(Order_Form!$D:$D,1+($D435))),(VLOOKUP(SMALL(Order_Form!$D:$D,1+($D435)),Order_Form!$C:$Q,7,FALSE)),"")</f>
        <v/>
      </c>
      <c r="J435" s="2"/>
      <c r="K435" s="2"/>
      <c r="L435" s="18" t="str">
        <f>IF(ISNUMBER(SMALL(Order_Form!$D:$D,1+($D435))),(VLOOKUP(SMALL(Order_Form!$D:$D,1+($D435)),Order_Form!$C:$Q,8,FALSE)),"")</f>
        <v/>
      </c>
      <c r="M435" s="18" t="str">
        <f>IF(ISNUMBER(SMALL(Order_Form!$D:$D,1+($D435))),(VLOOKUP(SMALL(Order_Form!$D:$D,1+($D435)),Order_Form!$C:$Q,9,FALSE)),"")</f>
        <v/>
      </c>
      <c r="N435" s="18" t="str">
        <f>IF(ISNUMBER(SMALL(Order_Form!$D:$D,1+($D435))),(VLOOKUP(SMALL(Order_Form!$D:$D,1+($D435)),Order_Form!$C:$Q,10,FALSE)),"")</f>
        <v/>
      </c>
      <c r="O435" s="18" t="str">
        <f>IF(ISNUMBER(SMALL(Order_Form!$D:$D,1+($D435))),(VLOOKUP(SMALL(Order_Form!$D:$D,1+($D435)),Order_Form!$C:$Q,11,FALSE)),"")</f>
        <v/>
      </c>
      <c r="P435" s="18" t="str">
        <f>IF(ISNUMBER(SMALL(Order_Form!$D:$D,1+($D435))),(VLOOKUP(SMALL(Order_Form!$D:$D,1+($D435)),Order_Form!$C:$Q,12,FALSE)),"")</f>
        <v/>
      </c>
      <c r="Q435" s="18" t="str">
        <f>IF(ISNUMBER(SMALL(Order_Form!$D:$D,1+($D435))),(VLOOKUP(SMALL(Order_Form!$D:$D,1+($D435)),Order_Form!$C:$Q,13,FALSE)),"")</f>
        <v/>
      </c>
      <c r="R435" s="18" t="str">
        <f>IF(ISNUMBER(SMALL(Order_Form!$D:$D,1+($D435))),(VLOOKUP(SMALL(Order_Form!$D:$D,1+($D435)),Order_Form!$C:$Q,14,FALSE)),"")</f>
        <v/>
      </c>
      <c r="S435" s="126" t="str">
        <f>IF(ISNUMBER(SMALL(Order_Form!$D:$D,1+($D435))),(VLOOKUP(SMALL(Order_Form!$D:$D,1+($D435)),Order_Form!$C:$Q,15,FALSE)),"")</f>
        <v/>
      </c>
      <c r="U435" s="2">
        <f t="shared" si="44"/>
        <v>0</v>
      </c>
      <c r="V435" s="2">
        <f t="shared" si="45"/>
        <v>0</v>
      </c>
      <c r="W435" s="2" t="str">
        <f t="shared" si="46"/>
        <v/>
      </c>
      <c r="X435" s="2">
        <f t="shared" si="47"/>
        <v>0</v>
      </c>
    </row>
    <row r="436" spans="2:24" ht="22.9" customHeight="1" x14ac:dyDescent="0.25">
      <c r="B436" s="2">
        <f t="shared" si="43"/>
        <v>0</v>
      </c>
      <c r="C436" s="2" t="str">
        <f t="shared" si="48"/>
        <v/>
      </c>
      <c r="D436" s="2">
        <v>415</v>
      </c>
      <c r="E436" s="2" t="str">
        <f>IF(ISNUMBER(SMALL(Order_Form!$D:$D,1+($D436))),(VLOOKUP(SMALL(Order_Form!$D:$D,1+($D436)),Order_Form!$C:$Q,3,FALSE)),"")</f>
        <v/>
      </c>
      <c r="F436" s="18" t="str">
        <f>IF(ISNUMBER(SMALL(Order_Form!$D:$D,1+($D436))),(VLOOKUP(SMALL(Order_Form!$D:$D,1+($D436)),Order_Form!$C:$Q,4,FALSE)),"")</f>
        <v/>
      </c>
      <c r="G436" s="18" t="str">
        <f>IF(ISNUMBER(SMALL(Order_Form!$D:$D,1+($D436))),(VLOOKUP(SMALL(Order_Form!$D:$D,1+($D436)),Order_Form!$C:$Q,5,FALSE)),"")</f>
        <v/>
      </c>
      <c r="H436" s="18" t="str">
        <f>IF(ISNUMBER(SMALL(Order_Form!$D:$D,1+($D436))),(VLOOKUP(SMALL(Order_Form!$D:$D,1+($D436)),Order_Form!$C:$Q,6,FALSE)),"")</f>
        <v/>
      </c>
      <c r="I436" s="15" t="str">
        <f>IF(ISNUMBER(SMALL(Order_Form!$D:$D,1+($D436))),(VLOOKUP(SMALL(Order_Form!$D:$D,1+($D436)),Order_Form!$C:$Q,7,FALSE)),"")</f>
        <v/>
      </c>
      <c r="J436" s="2"/>
      <c r="K436" s="2"/>
      <c r="L436" s="18" t="str">
        <f>IF(ISNUMBER(SMALL(Order_Form!$D:$D,1+($D436))),(VLOOKUP(SMALL(Order_Form!$D:$D,1+($D436)),Order_Form!$C:$Q,8,FALSE)),"")</f>
        <v/>
      </c>
      <c r="M436" s="18" t="str">
        <f>IF(ISNUMBER(SMALL(Order_Form!$D:$D,1+($D436))),(VLOOKUP(SMALL(Order_Form!$D:$D,1+($D436)),Order_Form!$C:$Q,9,FALSE)),"")</f>
        <v/>
      </c>
      <c r="N436" s="18" t="str">
        <f>IF(ISNUMBER(SMALL(Order_Form!$D:$D,1+($D436))),(VLOOKUP(SMALL(Order_Form!$D:$D,1+($D436)),Order_Form!$C:$Q,10,FALSE)),"")</f>
        <v/>
      </c>
      <c r="O436" s="18" t="str">
        <f>IF(ISNUMBER(SMALL(Order_Form!$D:$D,1+($D436))),(VLOOKUP(SMALL(Order_Form!$D:$D,1+($D436)),Order_Form!$C:$Q,11,FALSE)),"")</f>
        <v/>
      </c>
      <c r="P436" s="18" t="str">
        <f>IF(ISNUMBER(SMALL(Order_Form!$D:$D,1+($D436))),(VLOOKUP(SMALL(Order_Form!$D:$D,1+($D436)),Order_Form!$C:$Q,12,FALSE)),"")</f>
        <v/>
      </c>
      <c r="Q436" s="18" t="str">
        <f>IF(ISNUMBER(SMALL(Order_Form!$D:$D,1+($D436))),(VLOOKUP(SMALL(Order_Form!$D:$D,1+($D436)),Order_Form!$C:$Q,13,FALSE)),"")</f>
        <v/>
      </c>
      <c r="R436" s="18" t="str">
        <f>IF(ISNUMBER(SMALL(Order_Form!$D:$D,1+($D436))),(VLOOKUP(SMALL(Order_Form!$D:$D,1+($D436)),Order_Form!$C:$Q,14,FALSE)),"")</f>
        <v/>
      </c>
      <c r="S436" s="126" t="str">
        <f>IF(ISNUMBER(SMALL(Order_Form!$D:$D,1+($D436))),(VLOOKUP(SMALL(Order_Form!$D:$D,1+($D436)),Order_Form!$C:$Q,15,FALSE)),"")</f>
        <v/>
      </c>
      <c r="U436" s="2">
        <f t="shared" si="44"/>
        <v>0</v>
      </c>
      <c r="V436" s="2">
        <f t="shared" si="45"/>
        <v>0</v>
      </c>
      <c r="W436" s="2" t="str">
        <f t="shared" si="46"/>
        <v/>
      </c>
      <c r="X436" s="2">
        <f t="shared" si="47"/>
        <v>0</v>
      </c>
    </row>
    <row r="437" spans="2:24" ht="22.9" customHeight="1" x14ac:dyDescent="0.25">
      <c r="B437" s="2">
        <f t="shared" si="43"/>
        <v>0</v>
      </c>
      <c r="C437" s="2" t="str">
        <f t="shared" si="48"/>
        <v/>
      </c>
      <c r="D437" s="2">
        <v>416</v>
      </c>
      <c r="E437" s="2" t="str">
        <f>IF(ISNUMBER(SMALL(Order_Form!$D:$D,1+($D437))),(VLOOKUP(SMALL(Order_Form!$D:$D,1+($D437)),Order_Form!$C:$Q,3,FALSE)),"")</f>
        <v/>
      </c>
      <c r="F437" s="18" t="str">
        <f>IF(ISNUMBER(SMALL(Order_Form!$D:$D,1+($D437))),(VLOOKUP(SMALL(Order_Form!$D:$D,1+($D437)),Order_Form!$C:$Q,4,FALSE)),"")</f>
        <v/>
      </c>
      <c r="G437" s="18" t="str">
        <f>IF(ISNUMBER(SMALL(Order_Form!$D:$D,1+($D437))),(VLOOKUP(SMALL(Order_Form!$D:$D,1+($D437)),Order_Form!$C:$Q,5,FALSE)),"")</f>
        <v/>
      </c>
      <c r="H437" s="18" t="str">
        <f>IF(ISNUMBER(SMALL(Order_Form!$D:$D,1+($D437))),(VLOOKUP(SMALL(Order_Form!$D:$D,1+($D437)),Order_Form!$C:$Q,6,FALSE)),"")</f>
        <v/>
      </c>
      <c r="I437" s="15" t="str">
        <f>IF(ISNUMBER(SMALL(Order_Form!$D:$D,1+($D437))),(VLOOKUP(SMALL(Order_Form!$D:$D,1+($D437)),Order_Form!$C:$Q,7,FALSE)),"")</f>
        <v/>
      </c>
      <c r="J437" s="2"/>
      <c r="K437" s="2"/>
      <c r="L437" s="18" t="str">
        <f>IF(ISNUMBER(SMALL(Order_Form!$D:$D,1+($D437))),(VLOOKUP(SMALL(Order_Form!$D:$D,1+($D437)),Order_Form!$C:$Q,8,FALSE)),"")</f>
        <v/>
      </c>
      <c r="M437" s="18" t="str">
        <f>IF(ISNUMBER(SMALL(Order_Form!$D:$D,1+($D437))),(VLOOKUP(SMALL(Order_Form!$D:$D,1+($D437)),Order_Form!$C:$Q,9,FALSE)),"")</f>
        <v/>
      </c>
      <c r="N437" s="18" t="str">
        <f>IF(ISNUMBER(SMALL(Order_Form!$D:$D,1+($D437))),(VLOOKUP(SMALL(Order_Form!$D:$D,1+($D437)),Order_Form!$C:$Q,10,FALSE)),"")</f>
        <v/>
      </c>
      <c r="O437" s="18" t="str">
        <f>IF(ISNUMBER(SMALL(Order_Form!$D:$D,1+($D437))),(VLOOKUP(SMALL(Order_Form!$D:$D,1+($D437)),Order_Form!$C:$Q,11,FALSE)),"")</f>
        <v/>
      </c>
      <c r="P437" s="18" t="str">
        <f>IF(ISNUMBER(SMALL(Order_Form!$D:$D,1+($D437))),(VLOOKUP(SMALL(Order_Form!$D:$D,1+($D437)),Order_Form!$C:$Q,12,FALSE)),"")</f>
        <v/>
      </c>
      <c r="Q437" s="18" t="str">
        <f>IF(ISNUMBER(SMALL(Order_Form!$D:$D,1+($D437))),(VLOOKUP(SMALL(Order_Form!$D:$D,1+($D437)),Order_Form!$C:$Q,13,FALSE)),"")</f>
        <v/>
      </c>
      <c r="R437" s="18" t="str">
        <f>IF(ISNUMBER(SMALL(Order_Form!$D:$D,1+($D437))),(VLOOKUP(SMALL(Order_Form!$D:$D,1+($D437)),Order_Form!$C:$Q,14,FALSE)),"")</f>
        <v/>
      </c>
      <c r="S437" s="126" t="str">
        <f>IF(ISNUMBER(SMALL(Order_Form!$D:$D,1+($D437))),(VLOOKUP(SMALL(Order_Form!$D:$D,1+($D437)),Order_Form!$C:$Q,15,FALSE)),"")</f>
        <v/>
      </c>
      <c r="U437" s="2">
        <f t="shared" si="44"/>
        <v>0</v>
      </c>
      <c r="V437" s="2">
        <f t="shared" si="45"/>
        <v>0</v>
      </c>
      <c r="W437" s="2" t="str">
        <f t="shared" si="46"/>
        <v/>
      </c>
      <c r="X437" s="2">
        <f t="shared" si="47"/>
        <v>0</v>
      </c>
    </row>
    <row r="438" spans="2:24" ht="22.9" customHeight="1" x14ac:dyDescent="0.25">
      <c r="B438" s="2">
        <f t="shared" si="43"/>
        <v>0</v>
      </c>
      <c r="C438" s="2" t="str">
        <f t="shared" si="48"/>
        <v/>
      </c>
      <c r="D438" s="2">
        <v>417</v>
      </c>
      <c r="E438" s="2" t="str">
        <f>IF(ISNUMBER(SMALL(Order_Form!$D:$D,1+($D438))),(VLOOKUP(SMALL(Order_Form!$D:$D,1+($D438)),Order_Form!$C:$Q,3,FALSE)),"")</f>
        <v/>
      </c>
      <c r="F438" s="18" t="str">
        <f>IF(ISNUMBER(SMALL(Order_Form!$D:$D,1+($D438))),(VLOOKUP(SMALL(Order_Form!$D:$D,1+($D438)),Order_Form!$C:$Q,4,FALSE)),"")</f>
        <v/>
      </c>
      <c r="G438" s="18" t="str">
        <f>IF(ISNUMBER(SMALL(Order_Form!$D:$D,1+($D438))),(VLOOKUP(SMALL(Order_Form!$D:$D,1+($D438)),Order_Form!$C:$Q,5,FALSE)),"")</f>
        <v/>
      </c>
      <c r="H438" s="18" t="str">
        <f>IF(ISNUMBER(SMALL(Order_Form!$D:$D,1+($D438))),(VLOOKUP(SMALL(Order_Form!$D:$D,1+($D438)),Order_Form!$C:$Q,6,FALSE)),"")</f>
        <v/>
      </c>
      <c r="I438" s="15" t="str">
        <f>IF(ISNUMBER(SMALL(Order_Form!$D:$D,1+($D438))),(VLOOKUP(SMALL(Order_Form!$D:$D,1+($D438)),Order_Form!$C:$Q,7,FALSE)),"")</f>
        <v/>
      </c>
      <c r="J438" s="2"/>
      <c r="K438" s="2"/>
      <c r="L438" s="18" t="str">
        <f>IF(ISNUMBER(SMALL(Order_Form!$D:$D,1+($D438))),(VLOOKUP(SMALL(Order_Form!$D:$D,1+($D438)),Order_Form!$C:$Q,8,FALSE)),"")</f>
        <v/>
      </c>
      <c r="M438" s="18" t="str">
        <f>IF(ISNUMBER(SMALL(Order_Form!$D:$D,1+($D438))),(VLOOKUP(SMALL(Order_Form!$D:$D,1+($D438)),Order_Form!$C:$Q,9,FALSE)),"")</f>
        <v/>
      </c>
      <c r="N438" s="18" t="str">
        <f>IF(ISNUMBER(SMALL(Order_Form!$D:$D,1+($D438))),(VLOOKUP(SMALL(Order_Form!$D:$D,1+($D438)),Order_Form!$C:$Q,10,FALSE)),"")</f>
        <v/>
      </c>
      <c r="O438" s="18" t="str">
        <f>IF(ISNUMBER(SMALL(Order_Form!$D:$D,1+($D438))),(VLOOKUP(SMALL(Order_Form!$D:$D,1+($D438)),Order_Form!$C:$Q,11,FALSE)),"")</f>
        <v/>
      </c>
      <c r="P438" s="18" t="str">
        <f>IF(ISNUMBER(SMALL(Order_Form!$D:$D,1+($D438))),(VLOOKUP(SMALL(Order_Form!$D:$D,1+($D438)),Order_Form!$C:$Q,12,FALSE)),"")</f>
        <v/>
      </c>
      <c r="Q438" s="18" t="str">
        <f>IF(ISNUMBER(SMALL(Order_Form!$D:$D,1+($D438))),(VLOOKUP(SMALL(Order_Form!$D:$D,1+($D438)),Order_Form!$C:$Q,13,FALSE)),"")</f>
        <v/>
      </c>
      <c r="R438" s="18" t="str">
        <f>IF(ISNUMBER(SMALL(Order_Form!$D:$D,1+($D438))),(VLOOKUP(SMALL(Order_Form!$D:$D,1+($D438)),Order_Form!$C:$Q,14,FALSE)),"")</f>
        <v/>
      </c>
      <c r="S438" s="126" t="str">
        <f>IF(ISNUMBER(SMALL(Order_Form!$D:$D,1+($D438))),(VLOOKUP(SMALL(Order_Form!$D:$D,1+($D438)),Order_Form!$C:$Q,15,FALSE)),"")</f>
        <v/>
      </c>
      <c r="U438" s="2">
        <f t="shared" si="44"/>
        <v>0</v>
      </c>
      <c r="V438" s="2">
        <f t="shared" si="45"/>
        <v>0</v>
      </c>
      <c r="W438" s="2" t="str">
        <f t="shared" si="46"/>
        <v/>
      </c>
      <c r="X438" s="2">
        <f t="shared" si="47"/>
        <v>0</v>
      </c>
    </row>
    <row r="439" spans="2:24" ht="22.9" customHeight="1" x14ac:dyDescent="0.25">
      <c r="B439" s="2">
        <f t="shared" si="43"/>
        <v>0</v>
      </c>
      <c r="C439" s="2" t="str">
        <f t="shared" si="48"/>
        <v/>
      </c>
      <c r="D439" s="2">
        <v>418</v>
      </c>
      <c r="E439" s="2" t="str">
        <f>IF(ISNUMBER(SMALL(Order_Form!$D:$D,1+($D439))),(VLOOKUP(SMALL(Order_Form!$D:$D,1+($D439)),Order_Form!$C:$Q,3,FALSE)),"")</f>
        <v/>
      </c>
      <c r="F439" s="18" t="str">
        <f>IF(ISNUMBER(SMALL(Order_Form!$D:$D,1+($D439))),(VLOOKUP(SMALL(Order_Form!$D:$D,1+($D439)),Order_Form!$C:$Q,4,FALSE)),"")</f>
        <v/>
      </c>
      <c r="G439" s="18" t="str">
        <f>IF(ISNUMBER(SMALL(Order_Form!$D:$D,1+($D439))),(VLOOKUP(SMALL(Order_Form!$D:$D,1+($D439)),Order_Form!$C:$Q,5,FALSE)),"")</f>
        <v/>
      </c>
      <c r="H439" s="18" t="str">
        <f>IF(ISNUMBER(SMALL(Order_Form!$D:$D,1+($D439))),(VLOOKUP(SMALL(Order_Form!$D:$D,1+($D439)),Order_Form!$C:$Q,6,FALSE)),"")</f>
        <v/>
      </c>
      <c r="I439" s="15" t="str">
        <f>IF(ISNUMBER(SMALL(Order_Form!$D:$D,1+($D439))),(VLOOKUP(SMALL(Order_Form!$D:$D,1+($D439)),Order_Form!$C:$Q,7,FALSE)),"")</f>
        <v/>
      </c>
      <c r="J439" s="2"/>
      <c r="K439" s="2"/>
      <c r="L439" s="18" t="str">
        <f>IF(ISNUMBER(SMALL(Order_Form!$D:$D,1+($D439))),(VLOOKUP(SMALL(Order_Form!$D:$D,1+($D439)),Order_Form!$C:$Q,8,FALSE)),"")</f>
        <v/>
      </c>
      <c r="M439" s="18" t="str">
        <f>IF(ISNUMBER(SMALL(Order_Form!$D:$D,1+($D439))),(VLOOKUP(SMALL(Order_Form!$D:$D,1+($D439)),Order_Form!$C:$Q,9,FALSE)),"")</f>
        <v/>
      </c>
      <c r="N439" s="18" t="str">
        <f>IF(ISNUMBER(SMALL(Order_Form!$D:$D,1+($D439))),(VLOOKUP(SMALL(Order_Form!$D:$D,1+($D439)),Order_Form!$C:$Q,10,FALSE)),"")</f>
        <v/>
      </c>
      <c r="O439" s="18" t="str">
        <f>IF(ISNUMBER(SMALL(Order_Form!$D:$D,1+($D439))),(VLOOKUP(SMALL(Order_Form!$D:$D,1+($D439)),Order_Form!$C:$Q,11,FALSE)),"")</f>
        <v/>
      </c>
      <c r="P439" s="18" t="str">
        <f>IF(ISNUMBER(SMALL(Order_Form!$D:$D,1+($D439))),(VLOOKUP(SMALL(Order_Form!$D:$D,1+($D439)),Order_Form!$C:$Q,12,FALSE)),"")</f>
        <v/>
      </c>
      <c r="Q439" s="18" t="str">
        <f>IF(ISNUMBER(SMALL(Order_Form!$D:$D,1+($D439))),(VLOOKUP(SMALL(Order_Form!$D:$D,1+($D439)),Order_Form!$C:$Q,13,FALSE)),"")</f>
        <v/>
      </c>
      <c r="R439" s="18" t="str">
        <f>IF(ISNUMBER(SMALL(Order_Form!$D:$D,1+($D439))),(VLOOKUP(SMALL(Order_Form!$D:$D,1+($D439)),Order_Form!$C:$Q,14,FALSE)),"")</f>
        <v/>
      </c>
      <c r="S439" s="126" t="str">
        <f>IF(ISNUMBER(SMALL(Order_Form!$D:$D,1+($D439))),(VLOOKUP(SMALL(Order_Form!$D:$D,1+($D439)),Order_Form!$C:$Q,15,FALSE)),"")</f>
        <v/>
      </c>
      <c r="U439" s="2">
        <f t="shared" si="44"/>
        <v>0</v>
      </c>
      <c r="V439" s="2">
        <f t="shared" si="45"/>
        <v>0</v>
      </c>
      <c r="W439" s="2" t="str">
        <f t="shared" si="46"/>
        <v/>
      </c>
      <c r="X439" s="2">
        <f t="shared" si="47"/>
        <v>0</v>
      </c>
    </row>
    <row r="440" spans="2:24" ht="22.9" customHeight="1" x14ac:dyDescent="0.25">
      <c r="B440" s="2">
        <f t="shared" si="43"/>
        <v>0</v>
      </c>
      <c r="C440" s="2" t="str">
        <f t="shared" si="48"/>
        <v/>
      </c>
      <c r="D440" s="2">
        <v>419</v>
      </c>
      <c r="E440" s="2" t="str">
        <f>IF(ISNUMBER(SMALL(Order_Form!$D:$D,1+($D440))),(VLOOKUP(SMALL(Order_Form!$D:$D,1+($D440)),Order_Form!$C:$Q,3,FALSE)),"")</f>
        <v/>
      </c>
      <c r="F440" s="18" t="str">
        <f>IF(ISNUMBER(SMALL(Order_Form!$D:$D,1+($D440))),(VLOOKUP(SMALL(Order_Form!$D:$D,1+($D440)),Order_Form!$C:$Q,4,FALSE)),"")</f>
        <v/>
      </c>
      <c r="G440" s="18" t="str">
        <f>IF(ISNUMBER(SMALL(Order_Form!$D:$D,1+($D440))),(VLOOKUP(SMALL(Order_Form!$D:$D,1+($D440)),Order_Form!$C:$Q,5,FALSE)),"")</f>
        <v/>
      </c>
      <c r="H440" s="18" t="str">
        <f>IF(ISNUMBER(SMALL(Order_Form!$D:$D,1+($D440))),(VLOOKUP(SMALL(Order_Form!$D:$D,1+($D440)),Order_Form!$C:$Q,6,FALSE)),"")</f>
        <v/>
      </c>
      <c r="I440" s="15" t="str">
        <f>IF(ISNUMBER(SMALL(Order_Form!$D:$D,1+($D440))),(VLOOKUP(SMALL(Order_Form!$D:$D,1+($D440)),Order_Form!$C:$Q,7,FALSE)),"")</f>
        <v/>
      </c>
      <c r="J440" s="2"/>
      <c r="K440" s="2"/>
      <c r="L440" s="18" t="str">
        <f>IF(ISNUMBER(SMALL(Order_Form!$D:$D,1+($D440))),(VLOOKUP(SMALL(Order_Form!$D:$D,1+($D440)),Order_Form!$C:$Q,8,FALSE)),"")</f>
        <v/>
      </c>
      <c r="M440" s="18" t="str">
        <f>IF(ISNUMBER(SMALL(Order_Form!$D:$D,1+($D440))),(VLOOKUP(SMALL(Order_Form!$D:$D,1+($D440)),Order_Form!$C:$Q,9,FALSE)),"")</f>
        <v/>
      </c>
      <c r="N440" s="18" t="str">
        <f>IF(ISNUMBER(SMALL(Order_Form!$D:$D,1+($D440))),(VLOOKUP(SMALL(Order_Form!$D:$D,1+($D440)),Order_Form!$C:$Q,10,FALSE)),"")</f>
        <v/>
      </c>
      <c r="O440" s="18" t="str">
        <f>IF(ISNUMBER(SMALL(Order_Form!$D:$D,1+($D440))),(VLOOKUP(SMALL(Order_Form!$D:$D,1+($D440)),Order_Form!$C:$Q,11,FALSE)),"")</f>
        <v/>
      </c>
      <c r="P440" s="18" t="str">
        <f>IF(ISNUMBER(SMALL(Order_Form!$D:$D,1+($D440))),(VLOOKUP(SMALL(Order_Form!$D:$D,1+($D440)),Order_Form!$C:$Q,12,FALSE)),"")</f>
        <v/>
      </c>
      <c r="Q440" s="18" t="str">
        <f>IF(ISNUMBER(SMALL(Order_Form!$D:$D,1+($D440))),(VLOOKUP(SMALL(Order_Form!$D:$D,1+($D440)),Order_Form!$C:$Q,13,FALSE)),"")</f>
        <v/>
      </c>
      <c r="R440" s="18" t="str">
        <f>IF(ISNUMBER(SMALL(Order_Form!$D:$D,1+($D440))),(VLOOKUP(SMALL(Order_Form!$D:$D,1+($D440)),Order_Form!$C:$Q,14,FALSE)),"")</f>
        <v/>
      </c>
      <c r="S440" s="126" t="str">
        <f>IF(ISNUMBER(SMALL(Order_Form!$D:$D,1+($D440))),(VLOOKUP(SMALL(Order_Form!$D:$D,1+($D440)),Order_Form!$C:$Q,15,FALSE)),"")</f>
        <v/>
      </c>
      <c r="U440" s="2">
        <f t="shared" si="44"/>
        <v>0</v>
      </c>
      <c r="V440" s="2">
        <f t="shared" si="45"/>
        <v>0</v>
      </c>
      <c r="W440" s="2" t="str">
        <f t="shared" si="46"/>
        <v/>
      </c>
      <c r="X440" s="2">
        <f t="shared" si="47"/>
        <v>0</v>
      </c>
    </row>
    <row r="441" spans="2:24" ht="22.9" customHeight="1" x14ac:dyDescent="0.25">
      <c r="B441" s="2">
        <f t="shared" si="43"/>
        <v>0</v>
      </c>
      <c r="C441" s="2" t="str">
        <f t="shared" si="48"/>
        <v/>
      </c>
      <c r="D441" s="2">
        <v>420</v>
      </c>
      <c r="E441" s="2" t="str">
        <f>IF(ISNUMBER(SMALL(Order_Form!$D:$D,1+($D441))),(VLOOKUP(SMALL(Order_Form!$D:$D,1+($D441)),Order_Form!$C:$Q,3,FALSE)),"")</f>
        <v/>
      </c>
      <c r="F441" s="18" t="str">
        <f>IF(ISNUMBER(SMALL(Order_Form!$D:$D,1+($D441))),(VLOOKUP(SMALL(Order_Form!$D:$D,1+($D441)),Order_Form!$C:$Q,4,FALSE)),"")</f>
        <v/>
      </c>
      <c r="G441" s="18" t="str">
        <f>IF(ISNUMBER(SMALL(Order_Form!$D:$D,1+($D441))),(VLOOKUP(SMALL(Order_Form!$D:$D,1+($D441)),Order_Form!$C:$Q,5,FALSE)),"")</f>
        <v/>
      </c>
      <c r="H441" s="18" t="str">
        <f>IF(ISNUMBER(SMALL(Order_Form!$D:$D,1+($D441))),(VLOOKUP(SMALL(Order_Form!$D:$D,1+($D441)),Order_Form!$C:$Q,6,FALSE)),"")</f>
        <v/>
      </c>
      <c r="I441" s="15" t="str">
        <f>IF(ISNUMBER(SMALL(Order_Form!$D:$D,1+($D441))),(VLOOKUP(SMALL(Order_Form!$D:$D,1+($D441)),Order_Form!$C:$Q,7,FALSE)),"")</f>
        <v/>
      </c>
      <c r="J441" s="2"/>
      <c r="K441" s="2"/>
      <c r="L441" s="18" t="str">
        <f>IF(ISNUMBER(SMALL(Order_Form!$D:$D,1+($D441))),(VLOOKUP(SMALL(Order_Form!$D:$D,1+($D441)),Order_Form!$C:$Q,8,FALSE)),"")</f>
        <v/>
      </c>
      <c r="M441" s="18" t="str">
        <f>IF(ISNUMBER(SMALL(Order_Form!$D:$D,1+($D441))),(VLOOKUP(SMALL(Order_Form!$D:$D,1+($D441)),Order_Form!$C:$Q,9,FALSE)),"")</f>
        <v/>
      </c>
      <c r="N441" s="18" t="str">
        <f>IF(ISNUMBER(SMALL(Order_Form!$D:$D,1+($D441))),(VLOOKUP(SMALL(Order_Form!$D:$D,1+($D441)),Order_Form!$C:$Q,10,FALSE)),"")</f>
        <v/>
      </c>
      <c r="O441" s="18" t="str">
        <f>IF(ISNUMBER(SMALL(Order_Form!$D:$D,1+($D441))),(VLOOKUP(SMALL(Order_Form!$D:$D,1+($D441)),Order_Form!$C:$Q,11,FALSE)),"")</f>
        <v/>
      </c>
      <c r="P441" s="18" t="str">
        <f>IF(ISNUMBER(SMALL(Order_Form!$D:$D,1+($D441))),(VLOOKUP(SMALL(Order_Form!$D:$D,1+($D441)),Order_Form!$C:$Q,12,FALSE)),"")</f>
        <v/>
      </c>
      <c r="Q441" s="18" t="str">
        <f>IF(ISNUMBER(SMALL(Order_Form!$D:$D,1+($D441))),(VLOOKUP(SMALL(Order_Form!$D:$D,1+($D441)),Order_Form!$C:$Q,13,FALSE)),"")</f>
        <v/>
      </c>
      <c r="R441" s="18" t="str">
        <f>IF(ISNUMBER(SMALL(Order_Form!$D:$D,1+($D441))),(VLOOKUP(SMALL(Order_Form!$D:$D,1+($D441)),Order_Form!$C:$Q,14,FALSE)),"")</f>
        <v/>
      </c>
      <c r="S441" s="126" t="str">
        <f>IF(ISNUMBER(SMALL(Order_Form!$D:$D,1+($D441))),(VLOOKUP(SMALL(Order_Form!$D:$D,1+($D441)),Order_Form!$C:$Q,15,FALSE)),"")</f>
        <v/>
      </c>
      <c r="U441" s="2">
        <f t="shared" si="44"/>
        <v>0</v>
      </c>
      <c r="V441" s="2">
        <f t="shared" si="45"/>
        <v>0</v>
      </c>
      <c r="W441" s="2" t="str">
        <f t="shared" si="46"/>
        <v/>
      </c>
      <c r="X441" s="2">
        <f t="shared" si="47"/>
        <v>0</v>
      </c>
    </row>
    <row r="442" spans="2:24" ht="22.9" customHeight="1" x14ac:dyDescent="0.25">
      <c r="B442" s="2">
        <f t="shared" si="43"/>
        <v>0</v>
      </c>
      <c r="C442" s="2" t="str">
        <f t="shared" si="48"/>
        <v/>
      </c>
      <c r="D442" s="2">
        <v>421</v>
      </c>
      <c r="E442" s="2" t="str">
        <f>IF(ISNUMBER(SMALL(Order_Form!$D:$D,1+($D442))),(VLOOKUP(SMALL(Order_Form!$D:$D,1+($D442)),Order_Form!$C:$Q,3,FALSE)),"")</f>
        <v/>
      </c>
      <c r="F442" s="18" t="str">
        <f>IF(ISNUMBER(SMALL(Order_Form!$D:$D,1+($D442))),(VLOOKUP(SMALL(Order_Form!$D:$D,1+($D442)),Order_Form!$C:$Q,4,FALSE)),"")</f>
        <v/>
      </c>
      <c r="G442" s="18" t="str">
        <f>IF(ISNUMBER(SMALL(Order_Form!$D:$D,1+($D442))),(VLOOKUP(SMALL(Order_Form!$D:$D,1+($D442)),Order_Form!$C:$Q,5,FALSE)),"")</f>
        <v/>
      </c>
      <c r="H442" s="18" t="str">
        <f>IF(ISNUMBER(SMALL(Order_Form!$D:$D,1+($D442))),(VLOOKUP(SMALL(Order_Form!$D:$D,1+($D442)),Order_Form!$C:$Q,6,FALSE)),"")</f>
        <v/>
      </c>
      <c r="I442" s="15" t="str">
        <f>IF(ISNUMBER(SMALL(Order_Form!$D:$D,1+($D442))),(VLOOKUP(SMALL(Order_Form!$D:$D,1+($D442)),Order_Form!$C:$Q,7,FALSE)),"")</f>
        <v/>
      </c>
      <c r="J442" s="2"/>
      <c r="K442" s="2"/>
      <c r="L442" s="18" t="str">
        <f>IF(ISNUMBER(SMALL(Order_Form!$D:$D,1+($D442))),(VLOOKUP(SMALL(Order_Form!$D:$D,1+($D442)),Order_Form!$C:$Q,8,FALSE)),"")</f>
        <v/>
      </c>
      <c r="M442" s="18" t="str">
        <f>IF(ISNUMBER(SMALL(Order_Form!$D:$D,1+($D442))),(VLOOKUP(SMALL(Order_Form!$D:$D,1+($D442)),Order_Form!$C:$Q,9,FALSE)),"")</f>
        <v/>
      </c>
      <c r="N442" s="18" t="str">
        <f>IF(ISNUMBER(SMALL(Order_Form!$D:$D,1+($D442))),(VLOOKUP(SMALL(Order_Form!$D:$D,1+($D442)),Order_Form!$C:$Q,10,FALSE)),"")</f>
        <v/>
      </c>
      <c r="O442" s="18" t="str">
        <f>IF(ISNUMBER(SMALL(Order_Form!$D:$D,1+($D442))),(VLOOKUP(SMALL(Order_Form!$D:$D,1+($D442)),Order_Form!$C:$Q,11,FALSE)),"")</f>
        <v/>
      </c>
      <c r="P442" s="18" t="str">
        <f>IF(ISNUMBER(SMALL(Order_Form!$D:$D,1+($D442))),(VLOOKUP(SMALL(Order_Form!$D:$D,1+($D442)),Order_Form!$C:$Q,12,FALSE)),"")</f>
        <v/>
      </c>
      <c r="Q442" s="18" t="str">
        <f>IF(ISNUMBER(SMALL(Order_Form!$D:$D,1+($D442))),(VLOOKUP(SMALL(Order_Form!$D:$D,1+($D442)),Order_Form!$C:$Q,13,FALSE)),"")</f>
        <v/>
      </c>
      <c r="R442" s="18" t="str">
        <f>IF(ISNUMBER(SMALL(Order_Form!$D:$D,1+($D442))),(VLOOKUP(SMALL(Order_Form!$D:$D,1+($D442)),Order_Form!$C:$Q,14,FALSE)),"")</f>
        <v/>
      </c>
      <c r="S442" s="126" t="str">
        <f>IF(ISNUMBER(SMALL(Order_Form!$D:$D,1+($D442))),(VLOOKUP(SMALL(Order_Form!$D:$D,1+($D442)),Order_Form!$C:$Q,15,FALSE)),"")</f>
        <v/>
      </c>
      <c r="U442" s="2">
        <f t="shared" si="44"/>
        <v>0</v>
      </c>
      <c r="V442" s="2">
        <f t="shared" si="45"/>
        <v>0</v>
      </c>
      <c r="W442" s="2" t="str">
        <f t="shared" si="46"/>
        <v/>
      </c>
      <c r="X442" s="2">
        <f t="shared" si="47"/>
        <v>0</v>
      </c>
    </row>
    <row r="443" spans="2:24" ht="22.9" customHeight="1" x14ac:dyDescent="0.25">
      <c r="B443" s="2">
        <f t="shared" si="43"/>
        <v>0</v>
      </c>
      <c r="C443" s="2" t="str">
        <f t="shared" si="48"/>
        <v/>
      </c>
      <c r="D443" s="2">
        <v>422</v>
      </c>
      <c r="E443" s="2" t="str">
        <f>IF(ISNUMBER(SMALL(Order_Form!$D:$D,1+($D443))),(VLOOKUP(SMALL(Order_Form!$D:$D,1+($D443)),Order_Form!$C:$Q,3,FALSE)),"")</f>
        <v/>
      </c>
      <c r="F443" s="18" t="str">
        <f>IF(ISNUMBER(SMALL(Order_Form!$D:$D,1+($D443))),(VLOOKUP(SMALL(Order_Form!$D:$D,1+($D443)),Order_Form!$C:$Q,4,FALSE)),"")</f>
        <v/>
      </c>
      <c r="G443" s="18" t="str">
        <f>IF(ISNUMBER(SMALL(Order_Form!$D:$D,1+($D443))),(VLOOKUP(SMALL(Order_Form!$D:$D,1+($D443)),Order_Form!$C:$Q,5,FALSE)),"")</f>
        <v/>
      </c>
      <c r="H443" s="18" t="str">
        <f>IF(ISNUMBER(SMALL(Order_Form!$D:$D,1+($D443))),(VLOOKUP(SMALL(Order_Form!$D:$D,1+($D443)),Order_Form!$C:$Q,6,FALSE)),"")</f>
        <v/>
      </c>
      <c r="I443" s="15" t="str">
        <f>IF(ISNUMBER(SMALL(Order_Form!$D:$D,1+($D443))),(VLOOKUP(SMALL(Order_Form!$D:$D,1+($D443)),Order_Form!$C:$Q,7,FALSE)),"")</f>
        <v/>
      </c>
      <c r="J443" s="2"/>
      <c r="K443" s="2"/>
      <c r="L443" s="18" t="str">
        <f>IF(ISNUMBER(SMALL(Order_Form!$D:$D,1+($D443))),(VLOOKUP(SMALL(Order_Form!$D:$D,1+($D443)),Order_Form!$C:$Q,8,FALSE)),"")</f>
        <v/>
      </c>
      <c r="M443" s="18" t="str">
        <f>IF(ISNUMBER(SMALL(Order_Form!$D:$D,1+($D443))),(VLOOKUP(SMALL(Order_Form!$D:$D,1+($D443)),Order_Form!$C:$Q,9,FALSE)),"")</f>
        <v/>
      </c>
      <c r="N443" s="18" t="str">
        <f>IF(ISNUMBER(SMALL(Order_Form!$D:$D,1+($D443))),(VLOOKUP(SMALL(Order_Form!$D:$D,1+($D443)),Order_Form!$C:$Q,10,FALSE)),"")</f>
        <v/>
      </c>
      <c r="O443" s="18" t="str">
        <f>IF(ISNUMBER(SMALL(Order_Form!$D:$D,1+($D443))),(VLOOKUP(SMALL(Order_Form!$D:$D,1+($D443)),Order_Form!$C:$Q,11,FALSE)),"")</f>
        <v/>
      </c>
      <c r="P443" s="18" t="str">
        <f>IF(ISNUMBER(SMALL(Order_Form!$D:$D,1+($D443))),(VLOOKUP(SMALL(Order_Form!$D:$D,1+($D443)),Order_Form!$C:$Q,12,FALSE)),"")</f>
        <v/>
      </c>
      <c r="Q443" s="18" t="str">
        <f>IF(ISNUMBER(SMALL(Order_Form!$D:$D,1+($D443))),(VLOOKUP(SMALL(Order_Form!$D:$D,1+($D443)),Order_Form!$C:$Q,13,FALSE)),"")</f>
        <v/>
      </c>
      <c r="R443" s="18" t="str">
        <f>IF(ISNUMBER(SMALL(Order_Form!$D:$D,1+($D443))),(VLOOKUP(SMALL(Order_Form!$D:$D,1+($D443)),Order_Form!$C:$Q,14,FALSE)),"")</f>
        <v/>
      </c>
      <c r="S443" s="126" t="str">
        <f>IF(ISNUMBER(SMALL(Order_Form!$D:$D,1+($D443))),(VLOOKUP(SMALL(Order_Form!$D:$D,1+($D443)),Order_Form!$C:$Q,15,FALSE)),"")</f>
        <v/>
      </c>
      <c r="U443" s="2">
        <f t="shared" si="44"/>
        <v>0</v>
      </c>
      <c r="V443" s="2">
        <f t="shared" si="45"/>
        <v>0</v>
      </c>
      <c r="W443" s="2" t="str">
        <f t="shared" si="46"/>
        <v/>
      </c>
      <c r="X443" s="2">
        <f t="shared" si="47"/>
        <v>0</v>
      </c>
    </row>
    <row r="444" spans="2:24" ht="22.9" customHeight="1" x14ac:dyDescent="0.25">
      <c r="B444" s="2">
        <f t="shared" si="43"/>
        <v>0</v>
      </c>
      <c r="C444" s="2" t="str">
        <f t="shared" si="48"/>
        <v/>
      </c>
      <c r="D444" s="2">
        <v>423</v>
      </c>
      <c r="E444" s="2" t="str">
        <f>IF(ISNUMBER(SMALL(Order_Form!$D:$D,1+($D444))),(VLOOKUP(SMALL(Order_Form!$D:$D,1+($D444)),Order_Form!$C:$Q,3,FALSE)),"")</f>
        <v/>
      </c>
      <c r="F444" s="18" t="str">
        <f>IF(ISNUMBER(SMALL(Order_Form!$D:$D,1+($D444))),(VLOOKUP(SMALL(Order_Form!$D:$D,1+($D444)),Order_Form!$C:$Q,4,FALSE)),"")</f>
        <v/>
      </c>
      <c r="G444" s="18" t="str">
        <f>IF(ISNUMBER(SMALL(Order_Form!$D:$D,1+($D444))),(VLOOKUP(SMALL(Order_Form!$D:$D,1+($D444)),Order_Form!$C:$Q,5,FALSE)),"")</f>
        <v/>
      </c>
      <c r="H444" s="18" t="str">
        <f>IF(ISNUMBER(SMALL(Order_Form!$D:$D,1+($D444))),(VLOOKUP(SMALL(Order_Form!$D:$D,1+($D444)),Order_Form!$C:$Q,6,FALSE)),"")</f>
        <v/>
      </c>
      <c r="I444" s="15" t="str">
        <f>IF(ISNUMBER(SMALL(Order_Form!$D:$D,1+($D444))),(VLOOKUP(SMALL(Order_Form!$D:$D,1+($D444)),Order_Form!$C:$Q,7,FALSE)),"")</f>
        <v/>
      </c>
      <c r="J444" s="2"/>
      <c r="K444" s="2"/>
      <c r="L444" s="18" t="str">
        <f>IF(ISNUMBER(SMALL(Order_Form!$D:$D,1+($D444))),(VLOOKUP(SMALL(Order_Form!$D:$D,1+($D444)),Order_Form!$C:$Q,8,FALSE)),"")</f>
        <v/>
      </c>
      <c r="M444" s="18" t="str">
        <f>IF(ISNUMBER(SMALL(Order_Form!$D:$D,1+($D444))),(VLOOKUP(SMALL(Order_Form!$D:$D,1+($D444)),Order_Form!$C:$Q,9,FALSE)),"")</f>
        <v/>
      </c>
      <c r="N444" s="18" t="str">
        <f>IF(ISNUMBER(SMALL(Order_Form!$D:$D,1+($D444))),(VLOOKUP(SMALL(Order_Form!$D:$D,1+($D444)),Order_Form!$C:$Q,10,FALSE)),"")</f>
        <v/>
      </c>
      <c r="O444" s="18" t="str">
        <f>IF(ISNUMBER(SMALL(Order_Form!$D:$D,1+($D444))),(VLOOKUP(SMALL(Order_Form!$D:$D,1+($D444)),Order_Form!$C:$Q,11,FALSE)),"")</f>
        <v/>
      </c>
      <c r="P444" s="18" t="str">
        <f>IF(ISNUMBER(SMALL(Order_Form!$D:$D,1+($D444))),(VLOOKUP(SMALL(Order_Form!$D:$D,1+($D444)),Order_Form!$C:$Q,12,FALSE)),"")</f>
        <v/>
      </c>
      <c r="Q444" s="18" t="str">
        <f>IF(ISNUMBER(SMALL(Order_Form!$D:$D,1+($D444))),(VLOOKUP(SMALL(Order_Form!$D:$D,1+($D444)),Order_Form!$C:$Q,13,FALSE)),"")</f>
        <v/>
      </c>
      <c r="R444" s="18" t="str">
        <f>IF(ISNUMBER(SMALL(Order_Form!$D:$D,1+($D444))),(VLOOKUP(SMALL(Order_Form!$D:$D,1+($D444)),Order_Form!$C:$Q,14,FALSE)),"")</f>
        <v/>
      </c>
      <c r="S444" s="126" t="str">
        <f>IF(ISNUMBER(SMALL(Order_Form!$D:$D,1+($D444))),(VLOOKUP(SMALL(Order_Form!$D:$D,1+($D444)),Order_Form!$C:$Q,15,FALSE)),"")</f>
        <v/>
      </c>
      <c r="U444" s="2">
        <f t="shared" si="44"/>
        <v>0</v>
      </c>
      <c r="V444" s="2">
        <f t="shared" si="45"/>
        <v>0</v>
      </c>
      <c r="W444" s="2" t="str">
        <f t="shared" si="46"/>
        <v/>
      </c>
      <c r="X444" s="2">
        <f t="shared" si="47"/>
        <v>0</v>
      </c>
    </row>
    <row r="445" spans="2:24" ht="22.9" customHeight="1" x14ac:dyDescent="0.25">
      <c r="B445" s="2">
        <f t="shared" si="43"/>
        <v>0</v>
      </c>
      <c r="C445" s="2" t="str">
        <f t="shared" si="48"/>
        <v/>
      </c>
      <c r="D445" s="2">
        <v>424</v>
      </c>
      <c r="E445" s="2" t="str">
        <f>IF(ISNUMBER(SMALL(Order_Form!$D:$D,1+($D445))),(VLOOKUP(SMALL(Order_Form!$D:$D,1+($D445)),Order_Form!$C:$Q,3,FALSE)),"")</f>
        <v/>
      </c>
      <c r="F445" s="18" t="str">
        <f>IF(ISNUMBER(SMALL(Order_Form!$D:$D,1+($D445))),(VLOOKUP(SMALL(Order_Form!$D:$D,1+($D445)),Order_Form!$C:$Q,4,FALSE)),"")</f>
        <v/>
      </c>
      <c r="G445" s="18" t="str">
        <f>IF(ISNUMBER(SMALL(Order_Form!$D:$D,1+($D445))),(VLOOKUP(SMALL(Order_Form!$D:$D,1+($D445)),Order_Form!$C:$Q,5,FALSE)),"")</f>
        <v/>
      </c>
      <c r="H445" s="18" t="str">
        <f>IF(ISNUMBER(SMALL(Order_Form!$D:$D,1+($D445))),(VLOOKUP(SMALL(Order_Form!$D:$D,1+($D445)),Order_Form!$C:$Q,6,FALSE)),"")</f>
        <v/>
      </c>
      <c r="I445" s="15" t="str">
        <f>IF(ISNUMBER(SMALL(Order_Form!$D:$D,1+($D445))),(VLOOKUP(SMALL(Order_Form!$D:$D,1+($D445)),Order_Form!$C:$Q,7,FALSE)),"")</f>
        <v/>
      </c>
      <c r="J445" s="2"/>
      <c r="K445" s="2"/>
      <c r="L445" s="18" t="str">
        <f>IF(ISNUMBER(SMALL(Order_Form!$D:$D,1+($D445))),(VLOOKUP(SMALL(Order_Form!$D:$D,1+($D445)),Order_Form!$C:$Q,8,FALSE)),"")</f>
        <v/>
      </c>
      <c r="M445" s="18" t="str">
        <f>IF(ISNUMBER(SMALL(Order_Form!$D:$D,1+($D445))),(VLOOKUP(SMALL(Order_Form!$D:$D,1+($D445)),Order_Form!$C:$Q,9,FALSE)),"")</f>
        <v/>
      </c>
      <c r="N445" s="18" t="str">
        <f>IF(ISNUMBER(SMALL(Order_Form!$D:$D,1+($D445))),(VLOOKUP(SMALL(Order_Form!$D:$D,1+($D445)),Order_Form!$C:$Q,10,FALSE)),"")</f>
        <v/>
      </c>
      <c r="O445" s="18" t="str">
        <f>IF(ISNUMBER(SMALL(Order_Form!$D:$D,1+($D445))),(VLOOKUP(SMALL(Order_Form!$D:$D,1+($D445)),Order_Form!$C:$Q,11,FALSE)),"")</f>
        <v/>
      </c>
      <c r="P445" s="18" t="str">
        <f>IF(ISNUMBER(SMALL(Order_Form!$D:$D,1+($D445))),(VLOOKUP(SMALL(Order_Form!$D:$D,1+($D445)),Order_Form!$C:$Q,12,FALSE)),"")</f>
        <v/>
      </c>
      <c r="Q445" s="18" t="str">
        <f>IF(ISNUMBER(SMALL(Order_Form!$D:$D,1+($D445))),(VLOOKUP(SMALL(Order_Form!$D:$D,1+($D445)),Order_Form!$C:$Q,13,FALSE)),"")</f>
        <v/>
      </c>
      <c r="R445" s="18" t="str">
        <f>IF(ISNUMBER(SMALL(Order_Form!$D:$D,1+($D445))),(VLOOKUP(SMALL(Order_Form!$D:$D,1+($D445)),Order_Form!$C:$Q,14,FALSE)),"")</f>
        <v/>
      </c>
      <c r="S445" s="126" t="str">
        <f>IF(ISNUMBER(SMALL(Order_Form!$D:$D,1+($D445))),(VLOOKUP(SMALL(Order_Form!$D:$D,1+($D445)),Order_Form!$C:$Q,15,FALSE)),"")</f>
        <v/>
      </c>
      <c r="U445" s="2">
        <f t="shared" si="44"/>
        <v>0</v>
      </c>
      <c r="V445" s="2">
        <f t="shared" si="45"/>
        <v>0</v>
      </c>
      <c r="W445" s="2" t="str">
        <f t="shared" si="46"/>
        <v/>
      </c>
      <c r="X445" s="2">
        <f t="shared" si="47"/>
        <v>0</v>
      </c>
    </row>
    <row r="446" spans="2:24" ht="22.9" customHeight="1" x14ac:dyDescent="0.25">
      <c r="B446" s="2">
        <f t="shared" si="43"/>
        <v>0</v>
      </c>
      <c r="C446" s="2" t="str">
        <f t="shared" si="48"/>
        <v/>
      </c>
      <c r="D446" s="2">
        <v>425</v>
      </c>
      <c r="E446" s="2" t="str">
        <f>IF(ISNUMBER(SMALL(Order_Form!$D:$D,1+($D446))),(VLOOKUP(SMALL(Order_Form!$D:$D,1+($D446)),Order_Form!$C:$Q,3,FALSE)),"")</f>
        <v/>
      </c>
      <c r="F446" s="18" t="str">
        <f>IF(ISNUMBER(SMALL(Order_Form!$D:$D,1+($D446))),(VLOOKUP(SMALL(Order_Form!$D:$D,1+($D446)),Order_Form!$C:$Q,4,FALSE)),"")</f>
        <v/>
      </c>
      <c r="G446" s="18" t="str">
        <f>IF(ISNUMBER(SMALL(Order_Form!$D:$D,1+($D446))),(VLOOKUP(SMALL(Order_Form!$D:$D,1+($D446)),Order_Form!$C:$Q,5,FALSE)),"")</f>
        <v/>
      </c>
      <c r="H446" s="18" t="str">
        <f>IF(ISNUMBER(SMALL(Order_Form!$D:$D,1+($D446))),(VLOOKUP(SMALL(Order_Form!$D:$D,1+($D446)),Order_Form!$C:$Q,6,FALSE)),"")</f>
        <v/>
      </c>
      <c r="I446" s="15" t="str">
        <f>IF(ISNUMBER(SMALL(Order_Form!$D:$D,1+($D446))),(VLOOKUP(SMALL(Order_Form!$D:$D,1+($D446)),Order_Form!$C:$Q,7,FALSE)),"")</f>
        <v/>
      </c>
      <c r="J446" s="2"/>
      <c r="K446" s="2"/>
      <c r="L446" s="18" t="str">
        <f>IF(ISNUMBER(SMALL(Order_Form!$D:$D,1+($D446))),(VLOOKUP(SMALL(Order_Form!$D:$D,1+($D446)),Order_Form!$C:$Q,8,FALSE)),"")</f>
        <v/>
      </c>
      <c r="M446" s="18" t="str">
        <f>IF(ISNUMBER(SMALL(Order_Form!$D:$D,1+($D446))),(VLOOKUP(SMALL(Order_Form!$D:$D,1+($D446)),Order_Form!$C:$Q,9,FALSE)),"")</f>
        <v/>
      </c>
      <c r="N446" s="18" t="str">
        <f>IF(ISNUMBER(SMALL(Order_Form!$D:$D,1+($D446))),(VLOOKUP(SMALL(Order_Form!$D:$D,1+($D446)),Order_Form!$C:$Q,10,FALSE)),"")</f>
        <v/>
      </c>
      <c r="O446" s="18" t="str">
        <f>IF(ISNUMBER(SMALL(Order_Form!$D:$D,1+($D446))),(VLOOKUP(SMALL(Order_Form!$D:$D,1+($D446)),Order_Form!$C:$Q,11,FALSE)),"")</f>
        <v/>
      </c>
      <c r="P446" s="18" t="str">
        <f>IF(ISNUMBER(SMALL(Order_Form!$D:$D,1+($D446))),(VLOOKUP(SMALL(Order_Form!$D:$D,1+($D446)),Order_Form!$C:$Q,12,FALSE)),"")</f>
        <v/>
      </c>
      <c r="Q446" s="18" t="str">
        <f>IF(ISNUMBER(SMALL(Order_Form!$D:$D,1+($D446))),(VLOOKUP(SMALL(Order_Form!$D:$D,1+($D446)),Order_Form!$C:$Q,13,FALSE)),"")</f>
        <v/>
      </c>
      <c r="R446" s="18" t="str">
        <f>IF(ISNUMBER(SMALL(Order_Form!$D:$D,1+($D446))),(VLOOKUP(SMALL(Order_Form!$D:$D,1+($D446)),Order_Form!$C:$Q,14,FALSE)),"")</f>
        <v/>
      </c>
      <c r="S446" s="126" t="str">
        <f>IF(ISNUMBER(SMALL(Order_Form!$D:$D,1+($D446))),(VLOOKUP(SMALL(Order_Form!$D:$D,1+($D446)),Order_Form!$C:$Q,15,FALSE)),"")</f>
        <v/>
      </c>
      <c r="U446" s="2">
        <f t="shared" si="44"/>
        <v>0</v>
      </c>
      <c r="V446" s="2">
        <f t="shared" si="45"/>
        <v>0</v>
      </c>
      <c r="W446" s="2" t="str">
        <f t="shared" si="46"/>
        <v/>
      </c>
      <c r="X446" s="2">
        <f t="shared" si="47"/>
        <v>0</v>
      </c>
    </row>
    <row r="447" spans="2:24" ht="22.9" customHeight="1" x14ac:dyDescent="0.25">
      <c r="B447" s="2">
        <f t="shared" si="43"/>
        <v>0</v>
      </c>
      <c r="C447" s="2" t="str">
        <f t="shared" si="48"/>
        <v/>
      </c>
      <c r="D447" s="2">
        <v>426</v>
      </c>
      <c r="E447" s="2" t="str">
        <f>IF(ISNUMBER(SMALL(Order_Form!$D:$D,1+($D447))),(VLOOKUP(SMALL(Order_Form!$D:$D,1+($D447)),Order_Form!$C:$Q,3,FALSE)),"")</f>
        <v/>
      </c>
      <c r="F447" s="18" t="str">
        <f>IF(ISNUMBER(SMALL(Order_Form!$D:$D,1+($D447))),(VLOOKUP(SMALL(Order_Form!$D:$D,1+($D447)),Order_Form!$C:$Q,4,FALSE)),"")</f>
        <v/>
      </c>
      <c r="G447" s="18" t="str">
        <f>IF(ISNUMBER(SMALL(Order_Form!$D:$D,1+($D447))),(VLOOKUP(SMALL(Order_Form!$D:$D,1+($D447)),Order_Form!$C:$Q,5,FALSE)),"")</f>
        <v/>
      </c>
      <c r="H447" s="18" t="str">
        <f>IF(ISNUMBER(SMALL(Order_Form!$D:$D,1+($D447))),(VLOOKUP(SMALL(Order_Form!$D:$D,1+($D447)),Order_Form!$C:$Q,6,FALSE)),"")</f>
        <v/>
      </c>
      <c r="I447" s="15" t="str">
        <f>IF(ISNUMBER(SMALL(Order_Form!$D:$D,1+($D447))),(VLOOKUP(SMALL(Order_Form!$D:$D,1+($D447)),Order_Form!$C:$Q,7,FALSE)),"")</f>
        <v/>
      </c>
      <c r="J447" s="2"/>
      <c r="K447" s="2"/>
      <c r="L447" s="18" t="str">
        <f>IF(ISNUMBER(SMALL(Order_Form!$D:$D,1+($D447))),(VLOOKUP(SMALL(Order_Form!$D:$D,1+($D447)),Order_Form!$C:$Q,8,FALSE)),"")</f>
        <v/>
      </c>
      <c r="M447" s="18" t="str">
        <f>IF(ISNUMBER(SMALL(Order_Form!$D:$D,1+($D447))),(VLOOKUP(SMALL(Order_Form!$D:$D,1+($D447)),Order_Form!$C:$Q,9,FALSE)),"")</f>
        <v/>
      </c>
      <c r="N447" s="18" t="str">
        <f>IF(ISNUMBER(SMALL(Order_Form!$D:$D,1+($D447))),(VLOOKUP(SMALL(Order_Form!$D:$D,1+($D447)),Order_Form!$C:$Q,10,FALSE)),"")</f>
        <v/>
      </c>
      <c r="O447" s="18" t="str">
        <f>IF(ISNUMBER(SMALL(Order_Form!$D:$D,1+($D447))),(VLOOKUP(SMALL(Order_Form!$D:$D,1+($D447)),Order_Form!$C:$Q,11,FALSE)),"")</f>
        <v/>
      </c>
      <c r="P447" s="18" t="str">
        <f>IF(ISNUMBER(SMALL(Order_Form!$D:$D,1+($D447))),(VLOOKUP(SMALL(Order_Form!$D:$D,1+($D447)),Order_Form!$C:$Q,12,FALSE)),"")</f>
        <v/>
      </c>
      <c r="Q447" s="18" t="str">
        <f>IF(ISNUMBER(SMALL(Order_Form!$D:$D,1+($D447))),(VLOOKUP(SMALL(Order_Form!$D:$D,1+($D447)),Order_Form!$C:$Q,13,FALSE)),"")</f>
        <v/>
      </c>
      <c r="R447" s="18" t="str">
        <f>IF(ISNUMBER(SMALL(Order_Form!$D:$D,1+($D447))),(VLOOKUP(SMALL(Order_Form!$D:$D,1+($D447)),Order_Form!$C:$Q,14,FALSE)),"")</f>
        <v/>
      </c>
      <c r="S447" s="126" t="str">
        <f>IF(ISNUMBER(SMALL(Order_Form!$D:$D,1+($D447))),(VLOOKUP(SMALL(Order_Form!$D:$D,1+($D447)),Order_Form!$C:$Q,15,FALSE)),"")</f>
        <v/>
      </c>
      <c r="U447" s="2">
        <f t="shared" si="44"/>
        <v>0</v>
      </c>
      <c r="V447" s="2">
        <f t="shared" si="45"/>
        <v>0</v>
      </c>
      <c r="W447" s="2" t="str">
        <f t="shared" si="46"/>
        <v/>
      </c>
      <c r="X447" s="2">
        <f t="shared" si="47"/>
        <v>0</v>
      </c>
    </row>
    <row r="448" spans="2:24" ht="22.9" customHeight="1" x14ac:dyDescent="0.25">
      <c r="B448" s="2">
        <f t="shared" si="43"/>
        <v>0</v>
      </c>
      <c r="C448" s="2" t="str">
        <f t="shared" si="48"/>
        <v/>
      </c>
      <c r="D448" s="2">
        <v>427</v>
      </c>
      <c r="E448" s="2" t="str">
        <f>IF(ISNUMBER(SMALL(Order_Form!$D:$D,1+($D448))),(VLOOKUP(SMALL(Order_Form!$D:$D,1+($D448)),Order_Form!$C:$Q,3,FALSE)),"")</f>
        <v/>
      </c>
      <c r="F448" s="18" t="str">
        <f>IF(ISNUMBER(SMALL(Order_Form!$D:$D,1+($D448))),(VLOOKUP(SMALL(Order_Form!$D:$D,1+($D448)),Order_Form!$C:$Q,4,FALSE)),"")</f>
        <v/>
      </c>
      <c r="G448" s="18" t="str">
        <f>IF(ISNUMBER(SMALL(Order_Form!$D:$D,1+($D448))),(VLOOKUP(SMALL(Order_Form!$D:$D,1+($D448)),Order_Form!$C:$Q,5,FALSE)),"")</f>
        <v/>
      </c>
      <c r="H448" s="18" t="str">
        <f>IF(ISNUMBER(SMALL(Order_Form!$D:$D,1+($D448))),(VLOOKUP(SMALL(Order_Form!$D:$D,1+($D448)),Order_Form!$C:$Q,6,FALSE)),"")</f>
        <v/>
      </c>
      <c r="I448" s="15" t="str">
        <f>IF(ISNUMBER(SMALL(Order_Form!$D:$D,1+($D448))),(VLOOKUP(SMALL(Order_Form!$D:$D,1+($D448)),Order_Form!$C:$Q,7,FALSE)),"")</f>
        <v/>
      </c>
      <c r="J448" s="2"/>
      <c r="K448" s="2"/>
      <c r="L448" s="18" t="str">
        <f>IF(ISNUMBER(SMALL(Order_Form!$D:$D,1+($D448))),(VLOOKUP(SMALL(Order_Form!$D:$D,1+($D448)),Order_Form!$C:$Q,8,FALSE)),"")</f>
        <v/>
      </c>
      <c r="M448" s="18" t="str">
        <f>IF(ISNUMBER(SMALL(Order_Form!$D:$D,1+($D448))),(VLOOKUP(SMALL(Order_Form!$D:$D,1+($D448)),Order_Form!$C:$Q,9,FALSE)),"")</f>
        <v/>
      </c>
      <c r="N448" s="18" t="str">
        <f>IF(ISNUMBER(SMALL(Order_Form!$D:$D,1+($D448))),(VLOOKUP(SMALL(Order_Form!$D:$D,1+($D448)),Order_Form!$C:$Q,10,FALSE)),"")</f>
        <v/>
      </c>
      <c r="O448" s="18" t="str">
        <f>IF(ISNUMBER(SMALL(Order_Form!$D:$D,1+($D448))),(VLOOKUP(SMALL(Order_Form!$D:$D,1+($D448)),Order_Form!$C:$Q,11,FALSE)),"")</f>
        <v/>
      </c>
      <c r="P448" s="18" t="str">
        <f>IF(ISNUMBER(SMALL(Order_Form!$D:$D,1+($D448))),(VLOOKUP(SMALL(Order_Form!$D:$D,1+($D448)),Order_Form!$C:$Q,12,FALSE)),"")</f>
        <v/>
      </c>
      <c r="Q448" s="18" t="str">
        <f>IF(ISNUMBER(SMALL(Order_Form!$D:$D,1+($D448))),(VLOOKUP(SMALL(Order_Form!$D:$D,1+($D448)),Order_Form!$C:$Q,13,FALSE)),"")</f>
        <v/>
      </c>
      <c r="R448" s="18" t="str">
        <f>IF(ISNUMBER(SMALL(Order_Form!$D:$D,1+($D448))),(VLOOKUP(SMALL(Order_Form!$D:$D,1+($D448)),Order_Form!$C:$Q,14,FALSE)),"")</f>
        <v/>
      </c>
      <c r="S448" s="126" t="str">
        <f>IF(ISNUMBER(SMALL(Order_Form!$D:$D,1+($D448))),(VLOOKUP(SMALL(Order_Form!$D:$D,1+($D448)),Order_Form!$C:$Q,15,FALSE)),"")</f>
        <v/>
      </c>
      <c r="U448" s="2">
        <f t="shared" si="44"/>
        <v>0</v>
      </c>
      <c r="V448" s="2">
        <f t="shared" si="45"/>
        <v>0</v>
      </c>
      <c r="W448" s="2" t="str">
        <f t="shared" si="46"/>
        <v/>
      </c>
      <c r="X448" s="2">
        <f t="shared" si="47"/>
        <v>0</v>
      </c>
    </row>
    <row r="449" spans="2:24" ht="22.9" customHeight="1" x14ac:dyDescent="0.25">
      <c r="B449" s="2">
        <f t="shared" si="43"/>
        <v>0</v>
      </c>
      <c r="C449" s="2" t="str">
        <f t="shared" si="48"/>
        <v/>
      </c>
      <c r="D449" s="2">
        <v>428</v>
      </c>
      <c r="E449" s="2" t="str">
        <f>IF(ISNUMBER(SMALL(Order_Form!$D:$D,1+($D449))),(VLOOKUP(SMALL(Order_Form!$D:$D,1+($D449)),Order_Form!$C:$Q,3,FALSE)),"")</f>
        <v/>
      </c>
      <c r="F449" s="18" t="str">
        <f>IF(ISNUMBER(SMALL(Order_Form!$D:$D,1+($D449))),(VLOOKUP(SMALL(Order_Form!$D:$D,1+($D449)),Order_Form!$C:$Q,4,FALSE)),"")</f>
        <v/>
      </c>
      <c r="G449" s="18" t="str">
        <f>IF(ISNUMBER(SMALL(Order_Form!$D:$D,1+($D449))),(VLOOKUP(SMALL(Order_Form!$D:$D,1+($D449)),Order_Form!$C:$Q,5,FALSE)),"")</f>
        <v/>
      </c>
      <c r="H449" s="18" t="str">
        <f>IF(ISNUMBER(SMALL(Order_Form!$D:$D,1+($D449))),(VLOOKUP(SMALL(Order_Form!$D:$D,1+($D449)),Order_Form!$C:$Q,6,FALSE)),"")</f>
        <v/>
      </c>
      <c r="I449" s="15" t="str">
        <f>IF(ISNUMBER(SMALL(Order_Form!$D:$D,1+($D449))),(VLOOKUP(SMALL(Order_Form!$D:$D,1+($D449)),Order_Form!$C:$Q,7,FALSE)),"")</f>
        <v/>
      </c>
      <c r="J449" s="2"/>
      <c r="K449" s="2"/>
      <c r="L449" s="18" t="str">
        <f>IF(ISNUMBER(SMALL(Order_Form!$D:$D,1+($D449))),(VLOOKUP(SMALL(Order_Form!$D:$D,1+($D449)),Order_Form!$C:$Q,8,FALSE)),"")</f>
        <v/>
      </c>
      <c r="M449" s="18" t="str">
        <f>IF(ISNUMBER(SMALL(Order_Form!$D:$D,1+($D449))),(VLOOKUP(SMALL(Order_Form!$D:$D,1+($D449)),Order_Form!$C:$Q,9,FALSE)),"")</f>
        <v/>
      </c>
      <c r="N449" s="18" t="str">
        <f>IF(ISNUMBER(SMALL(Order_Form!$D:$D,1+($D449))),(VLOOKUP(SMALL(Order_Form!$D:$D,1+($D449)),Order_Form!$C:$Q,10,FALSE)),"")</f>
        <v/>
      </c>
      <c r="O449" s="18" t="str">
        <f>IF(ISNUMBER(SMALL(Order_Form!$D:$D,1+($D449))),(VLOOKUP(SMALL(Order_Form!$D:$D,1+($D449)),Order_Form!$C:$Q,11,FALSE)),"")</f>
        <v/>
      </c>
      <c r="P449" s="18" t="str">
        <f>IF(ISNUMBER(SMALL(Order_Form!$D:$D,1+($D449))),(VLOOKUP(SMALL(Order_Form!$D:$D,1+($D449)),Order_Form!$C:$Q,12,FALSE)),"")</f>
        <v/>
      </c>
      <c r="Q449" s="18" t="str">
        <f>IF(ISNUMBER(SMALL(Order_Form!$D:$D,1+($D449))),(VLOOKUP(SMALL(Order_Form!$D:$D,1+($D449)),Order_Form!$C:$Q,13,FALSE)),"")</f>
        <v/>
      </c>
      <c r="R449" s="18" t="str">
        <f>IF(ISNUMBER(SMALL(Order_Form!$D:$D,1+($D449))),(VLOOKUP(SMALL(Order_Form!$D:$D,1+($D449)),Order_Form!$C:$Q,14,FALSE)),"")</f>
        <v/>
      </c>
      <c r="S449" s="126" t="str">
        <f>IF(ISNUMBER(SMALL(Order_Form!$D:$D,1+($D449))),(VLOOKUP(SMALL(Order_Form!$D:$D,1+($D449)),Order_Form!$C:$Q,15,FALSE)),"")</f>
        <v/>
      </c>
      <c r="U449" s="2">
        <f t="shared" si="44"/>
        <v>0</v>
      </c>
      <c r="V449" s="2">
        <f t="shared" si="45"/>
        <v>0</v>
      </c>
      <c r="W449" s="2" t="str">
        <f t="shared" si="46"/>
        <v/>
      </c>
      <c r="X449" s="2">
        <f t="shared" si="47"/>
        <v>0</v>
      </c>
    </row>
    <row r="450" spans="2:24" ht="22.9" customHeight="1" x14ac:dyDescent="0.25">
      <c r="B450" s="2">
        <f t="shared" si="43"/>
        <v>0</v>
      </c>
      <c r="C450" s="2" t="str">
        <f t="shared" si="48"/>
        <v/>
      </c>
      <c r="D450" s="2">
        <v>429</v>
      </c>
      <c r="E450" s="2" t="str">
        <f>IF(ISNUMBER(SMALL(Order_Form!$D:$D,1+($D450))),(VLOOKUP(SMALL(Order_Form!$D:$D,1+($D450)),Order_Form!$C:$Q,3,FALSE)),"")</f>
        <v/>
      </c>
      <c r="F450" s="18" t="str">
        <f>IF(ISNUMBER(SMALL(Order_Form!$D:$D,1+($D450))),(VLOOKUP(SMALL(Order_Form!$D:$D,1+($D450)),Order_Form!$C:$Q,4,FALSE)),"")</f>
        <v/>
      </c>
      <c r="G450" s="18" t="str">
        <f>IF(ISNUMBER(SMALL(Order_Form!$D:$D,1+($D450))),(VLOOKUP(SMALL(Order_Form!$D:$D,1+($D450)),Order_Form!$C:$Q,5,FALSE)),"")</f>
        <v/>
      </c>
      <c r="H450" s="18" t="str">
        <f>IF(ISNUMBER(SMALL(Order_Form!$D:$D,1+($D450))),(VLOOKUP(SMALL(Order_Form!$D:$D,1+($D450)),Order_Form!$C:$Q,6,FALSE)),"")</f>
        <v/>
      </c>
      <c r="I450" s="15" t="str">
        <f>IF(ISNUMBER(SMALL(Order_Form!$D:$D,1+($D450))),(VLOOKUP(SMALL(Order_Form!$D:$D,1+($D450)),Order_Form!$C:$Q,7,FALSE)),"")</f>
        <v/>
      </c>
      <c r="J450" s="2"/>
      <c r="K450" s="2"/>
      <c r="L450" s="18" t="str">
        <f>IF(ISNUMBER(SMALL(Order_Form!$D:$D,1+($D450))),(VLOOKUP(SMALL(Order_Form!$D:$D,1+($D450)),Order_Form!$C:$Q,8,FALSE)),"")</f>
        <v/>
      </c>
      <c r="M450" s="18" t="str">
        <f>IF(ISNUMBER(SMALL(Order_Form!$D:$D,1+($D450))),(VLOOKUP(SMALL(Order_Form!$D:$D,1+($D450)),Order_Form!$C:$Q,9,FALSE)),"")</f>
        <v/>
      </c>
      <c r="N450" s="18" t="str">
        <f>IF(ISNUMBER(SMALL(Order_Form!$D:$D,1+($D450))),(VLOOKUP(SMALL(Order_Form!$D:$D,1+($D450)),Order_Form!$C:$Q,10,FALSE)),"")</f>
        <v/>
      </c>
      <c r="O450" s="18" t="str">
        <f>IF(ISNUMBER(SMALL(Order_Form!$D:$D,1+($D450))),(VLOOKUP(SMALL(Order_Form!$D:$D,1+($D450)),Order_Form!$C:$Q,11,FALSE)),"")</f>
        <v/>
      </c>
      <c r="P450" s="18" t="str">
        <f>IF(ISNUMBER(SMALL(Order_Form!$D:$D,1+($D450))),(VLOOKUP(SMALL(Order_Form!$D:$D,1+($D450)),Order_Form!$C:$Q,12,FALSE)),"")</f>
        <v/>
      </c>
      <c r="Q450" s="18" t="str">
        <f>IF(ISNUMBER(SMALL(Order_Form!$D:$D,1+($D450))),(VLOOKUP(SMALL(Order_Form!$D:$D,1+($D450)),Order_Form!$C:$Q,13,FALSE)),"")</f>
        <v/>
      </c>
      <c r="R450" s="18" t="str">
        <f>IF(ISNUMBER(SMALL(Order_Form!$D:$D,1+($D450))),(VLOOKUP(SMALL(Order_Form!$D:$D,1+($D450)),Order_Form!$C:$Q,14,FALSE)),"")</f>
        <v/>
      </c>
      <c r="S450" s="126" t="str">
        <f>IF(ISNUMBER(SMALL(Order_Form!$D:$D,1+($D450))),(VLOOKUP(SMALL(Order_Form!$D:$D,1+($D450)),Order_Form!$C:$Q,15,FALSE)),"")</f>
        <v/>
      </c>
      <c r="U450" s="2">
        <f t="shared" si="44"/>
        <v>0</v>
      </c>
      <c r="V450" s="2">
        <f t="shared" si="45"/>
        <v>0</v>
      </c>
      <c r="W450" s="2" t="str">
        <f t="shared" si="46"/>
        <v/>
      </c>
      <c r="X450" s="2">
        <f t="shared" si="47"/>
        <v>0</v>
      </c>
    </row>
    <row r="451" spans="2:24" ht="22.9" customHeight="1" x14ac:dyDescent="0.25">
      <c r="B451" s="2">
        <f t="shared" si="43"/>
        <v>0</v>
      </c>
      <c r="C451" s="2" t="str">
        <f t="shared" si="48"/>
        <v/>
      </c>
      <c r="D451" s="2">
        <v>430</v>
      </c>
      <c r="E451" s="2" t="str">
        <f>IF(ISNUMBER(SMALL(Order_Form!$D:$D,1+($D451))),(VLOOKUP(SMALL(Order_Form!$D:$D,1+($D451)),Order_Form!$C:$Q,3,FALSE)),"")</f>
        <v/>
      </c>
      <c r="F451" s="18" t="str">
        <f>IF(ISNUMBER(SMALL(Order_Form!$D:$D,1+($D451))),(VLOOKUP(SMALL(Order_Form!$D:$D,1+($D451)),Order_Form!$C:$Q,4,FALSE)),"")</f>
        <v/>
      </c>
      <c r="G451" s="18" t="str">
        <f>IF(ISNUMBER(SMALL(Order_Form!$D:$D,1+($D451))),(VLOOKUP(SMALL(Order_Form!$D:$D,1+($D451)),Order_Form!$C:$Q,5,FALSE)),"")</f>
        <v/>
      </c>
      <c r="H451" s="18" t="str">
        <f>IF(ISNUMBER(SMALL(Order_Form!$D:$D,1+($D451))),(VLOOKUP(SMALL(Order_Form!$D:$D,1+($D451)),Order_Form!$C:$Q,6,FALSE)),"")</f>
        <v/>
      </c>
      <c r="I451" s="15" t="str">
        <f>IF(ISNUMBER(SMALL(Order_Form!$D:$D,1+($D451))),(VLOOKUP(SMALL(Order_Form!$D:$D,1+($D451)),Order_Form!$C:$Q,7,FALSE)),"")</f>
        <v/>
      </c>
      <c r="J451" s="2"/>
      <c r="K451" s="2"/>
      <c r="L451" s="18" t="str">
        <f>IF(ISNUMBER(SMALL(Order_Form!$D:$D,1+($D451))),(VLOOKUP(SMALL(Order_Form!$D:$D,1+($D451)),Order_Form!$C:$Q,8,FALSE)),"")</f>
        <v/>
      </c>
      <c r="M451" s="18" t="str">
        <f>IF(ISNUMBER(SMALL(Order_Form!$D:$D,1+($D451))),(VLOOKUP(SMALL(Order_Form!$D:$D,1+($D451)),Order_Form!$C:$Q,9,FALSE)),"")</f>
        <v/>
      </c>
      <c r="N451" s="18" t="str">
        <f>IF(ISNUMBER(SMALL(Order_Form!$D:$D,1+($D451))),(VLOOKUP(SMALL(Order_Form!$D:$D,1+($D451)),Order_Form!$C:$Q,10,FALSE)),"")</f>
        <v/>
      </c>
      <c r="O451" s="18" t="str">
        <f>IF(ISNUMBER(SMALL(Order_Form!$D:$D,1+($D451))),(VLOOKUP(SMALL(Order_Form!$D:$D,1+($D451)),Order_Form!$C:$Q,11,FALSE)),"")</f>
        <v/>
      </c>
      <c r="P451" s="18" t="str">
        <f>IF(ISNUMBER(SMALL(Order_Form!$D:$D,1+($D451))),(VLOOKUP(SMALL(Order_Form!$D:$D,1+($D451)),Order_Form!$C:$Q,12,FALSE)),"")</f>
        <v/>
      </c>
      <c r="Q451" s="18" t="str">
        <f>IF(ISNUMBER(SMALL(Order_Form!$D:$D,1+($D451))),(VLOOKUP(SMALL(Order_Form!$D:$D,1+($D451)),Order_Form!$C:$Q,13,FALSE)),"")</f>
        <v/>
      </c>
      <c r="R451" s="18" t="str">
        <f>IF(ISNUMBER(SMALL(Order_Form!$D:$D,1+($D451))),(VLOOKUP(SMALL(Order_Form!$D:$D,1+($D451)),Order_Form!$C:$Q,14,FALSE)),"")</f>
        <v/>
      </c>
      <c r="S451" s="126" t="str">
        <f>IF(ISNUMBER(SMALL(Order_Form!$D:$D,1+($D451))),(VLOOKUP(SMALL(Order_Form!$D:$D,1+($D451)),Order_Form!$C:$Q,15,FALSE)),"")</f>
        <v/>
      </c>
      <c r="U451" s="2">
        <f t="shared" si="44"/>
        <v>0</v>
      </c>
      <c r="V451" s="2">
        <f t="shared" si="45"/>
        <v>0</v>
      </c>
      <c r="W451" s="2" t="str">
        <f t="shared" si="46"/>
        <v/>
      </c>
      <c r="X451" s="2">
        <f t="shared" si="47"/>
        <v>0</v>
      </c>
    </row>
    <row r="452" spans="2:24" ht="22.9" customHeight="1" x14ac:dyDescent="0.25">
      <c r="B452" s="2">
        <f t="shared" si="43"/>
        <v>0</v>
      </c>
      <c r="C452" s="2" t="str">
        <f t="shared" si="48"/>
        <v/>
      </c>
      <c r="D452" s="2">
        <v>431</v>
      </c>
      <c r="E452" s="2" t="str">
        <f>IF(ISNUMBER(SMALL(Order_Form!$D:$D,1+($D452))),(VLOOKUP(SMALL(Order_Form!$D:$D,1+($D452)),Order_Form!$C:$Q,3,FALSE)),"")</f>
        <v/>
      </c>
      <c r="F452" s="18" t="str">
        <f>IF(ISNUMBER(SMALL(Order_Form!$D:$D,1+($D452))),(VLOOKUP(SMALL(Order_Form!$D:$D,1+($D452)),Order_Form!$C:$Q,4,FALSE)),"")</f>
        <v/>
      </c>
      <c r="G452" s="18" t="str">
        <f>IF(ISNUMBER(SMALL(Order_Form!$D:$D,1+($D452))),(VLOOKUP(SMALL(Order_Form!$D:$D,1+($D452)),Order_Form!$C:$Q,5,FALSE)),"")</f>
        <v/>
      </c>
      <c r="H452" s="18" t="str">
        <f>IF(ISNUMBER(SMALL(Order_Form!$D:$D,1+($D452))),(VLOOKUP(SMALL(Order_Form!$D:$D,1+($D452)),Order_Form!$C:$Q,6,FALSE)),"")</f>
        <v/>
      </c>
      <c r="I452" s="15" t="str">
        <f>IF(ISNUMBER(SMALL(Order_Form!$D:$D,1+($D452))),(VLOOKUP(SMALL(Order_Form!$D:$D,1+($D452)),Order_Form!$C:$Q,7,FALSE)),"")</f>
        <v/>
      </c>
      <c r="J452" s="2"/>
      <c r="K452" s="2"/>
      <c r="L452" s="18" t="str">
        <f>IF(ISNUMBER(SMALL(Order_Form!$D:$D,1+($D452))),(VLOOKUP(SMALL(Order_Form!$D:$D,1+($D452)),Order_Form!$C:$Q,8,FALSE)),"")</f>
        <v/>
      </c>
      <c r="M452" s="18" t="str">
        <f>IF(ISNUMBER(SMALL(Order_Form!$D:$D,1+($D452))),(VLOOKUP(SMALL(Order_Form!$D:$D,1+($D452)),Order_Form!$C:$Q,9,FALSE)),"")</f>
        <v/>
      </c>
      <c r="N452" s="18" t="str">
        <f>IF(ISNUMBER(SMALL(Order_Form!$D:$D,1+($D452))),(VLOOKUP(SMALL(Order_Form!$D:$D,1+($D452)),Order_Form!$C:$Q,10,FALSE)),"")</f>
        <v/>
      </c>
      <c r="O452" s="18" t="str">
        <f>IF(ISNUMBER(SMALL(Order_Form!$D:$D,1+($D452))),(VLOOKUP(SMALL(Order_Form!$D:$D,1+($D452)),Order_Form!$C:$Q,11,FALSE)),"")</f>
        <v/>
      </c>
      <c r="P452" s="18" t="str">
        <f>IF(ISNUMBER(SMALL(Order_Form!$D:$D,1+($D452))),(VLOOKUP(SMALL(Order_Form!$D:$D,1+($D452)),Order_Form!$C:$Q,12,FALSE)),"")</f>
        <v/>
      </c>
      <c r="Q452" s="18" t="str">
        <f>IF(ISNUMBER(SMALL(Order_Form!$D:$D,1+($D452))),(VLOOKUP(SMALL(Order_Form!$D:$D,1+($D452)),Order_Form!$C:$Q,13,FALSE)),"")</f>
        <v/>
      </c>
      <c r="R452" s="18" t="str">
        <f>IF(ISNUMBER(SMALL(Order_Form!$D:$D,1+($D452))),(VLOOKUP(SMALL(Order_Form!$D:$D,1+($D452)),Order_Form!$C:$Q,14,FALSE)),"")</f>
        <v/>
      </c>
      <c r="S452" s="126" t="str">
        <f>IF(ISNUMBER(SMALL(Order_Form!$D:$D,1+($D452))),(VLOOKUP(SMALL(Order_Form!$D:$D,1+($D452)),Order_Form!$C:$Q,15,FALSE)),"")</f>
        <v/>
      </c>
      <c r="U452" s="2">
        <f t="shared" si="44"/>
        <v>0</v>
      </c>
      <c r="V452" s="2">
        <f t="shared" si="45"/>
        <v>0</v>
      </c>
      <c r="W452" s="2" t="str">
        <f t="shared" si="46"/>
        <v/>
      </c>
      <c r="X452" s="2">
        <f t="shared" si="47"/>
        <v>0</v>
      </c>
    </row>
    <row r="453" spans="2:24" ht="22.9" customHeight="1" x14ac:dyDescent="0.25">
      <c r="B453" s="2">
        <f t="shared" si="43"/>
        <v>0</v>
      </c>
      <c r="C453" s="2" t="str">
        <f t="shared" si="48"/>
        <v/>
      </c>
      <c r="D453" s="2">
        <v>432</v>
      </c>
      <c r="E453" s="2" t="str">
        <f>IF(ISNUMBER(SMALL(Order_Form!$D:$D,1+($D453))),(VLOOKUP(SMALL(Order_Form!$D:$D,1+($D453)),Order_Form!$C:$Q,3,FALSE)),"")</f>
        <v/>
      </c>
      <c r="F453" s="18" t="str">
        <f>IF(ISNUMBER(SMALL(Order_Form!$D:$D,1+($D453))),(VLOOKUP(SMALL(Order_Form!$D:$D,1+($D453)),Order_Form!$C:$Q,4,FALSE)),"")</f>
        <v/>
      </c>
      <c r="G453" s="18" t="str">
        <f>IF(ISNUMBER(SMALL(Order_Form!$D:$D,1+($D453))),(VLOOKUP(SMALL(Order_Form!$D:$D,1+($D453)),Order_Form!$C:$Q,5,FALSE)),"")</f>
        <v/>
      </c>
      <c r="H453" s="18" t="str">
        <f>IF(ISNUMBER(SMALL(Order_Form!$D:$D,1+($D453))),(VLOOKUP(SMALL(Order_Form!$D:$D,1+($D453)),Order_Form!$C:$Q,6,FALSE)),"")</f>
        <v/>
      </c>
      <c r="I453" s="15" t="str">
        <f>IF(ISNUMBER(SMALL(Order_Form!$D:$D,1+($D453))),(VLOOKUP(SMALL(Order_Form!$D:$D,1+($D453)),Order_Form!$C:$Q,7,FALSE)),"")</f>
        <v/>
      </c>
      <c r="J453" s="2"/>
      <c r="K453" s="2"/>
      <c r="L453" s="18" t="str">
        <f>IF(ISNUMBER(SMALL(Order_Form!$D:$D,1+($D453))),(VLOOKUP(SMALL(Order_Form!$D:$D,1+($D453)),Order_Form!$C:$Q,8,FALSE)),"")</f>
        <v/>
      </c>
      <c r="M453" s="18" t="str">
        <f>IF(ISNUMBER(SMALL(Order_Form!$D:$D,1+($D453))),(VLOOKUP(SMALL(Order_Form!$D:$D,1+($D453)),Order_Form!$C:$Q,9,FALSE)),"")</f>
        <v/>
      </c>
      <c r="N453" s="18" t="str">
        <f>IF(ISNUMBER(SMALL(Order_Form!$D:$D,1+($D453))),(VLOOKUP(SMALL(Order_Form!$D:$D,1+($D453)),Order_Form!$C:$Q,10,FALSE)),"")</f>
        <v/>
      </c>
      <c r="O453" s="18" t="str">
        <f>IF(ISNUMBER(SMALL(Order_Form!$D:$D,1+($D453))),(VLOOKUP(SMALL(Order_Form!$D:$D,1+($D453)),Order_Form!$C:$Q,11,FALSE)),"")</f>
        <v/>
      </c>
      <c r="P453" s="18" t="str">
        <f>IF(ISNUMBER(SMALL(Order_Form!$D:$D,1+($D453))),(VLOOKUP(SMALL(Order_Form!$D:$D,1+($D453)),Order_Form!$C:$Q,12,FALSE)),"")</f>
        <v/>
      </c>
      <c r="Q453" s="18" t="str">
        <f>IF(ISNUMBER(SMALL(Order_Form!$D:$D,1+($D453))),(VLOOKUP(SMALL(Order_Form!$D:$D,1+($D453)),Order_Form!$C:$Q,13,FALSE)),"")</f>
        <v/>
      </c>
      <c r="R453" s="18" t="str">
        <f>IF(ISNUMBER(SMALL(Order_Form!$D:$D,1+($D453))),(VLOOKUP(SMALL(Order_Form!$D:$D,1+($D453)),Order_Form!$C:$Q,14,FALSE)),"")</f>
        <v/>
      </c>
      <c r="S453" s="126" t="str">
        <f>IF(ISNUMBER(SMALL(Order_Form!$D:$D,1+($D453))),(VLOOKUP(SMALL(Order_Form!$D:$D,1+($D453)),Order_Form!$C:$Q,15,FALSE)),"")</f>
        <v/>
      </c>
      <c r="U453" s="2">
        <f t="shared" si="44"/>
        <v>0</v>
      </c>
      <c r="V453" s="2">
        <f t="shared" si="45"/>
        <v>0</v>
      </c>
      <c r="W453" s="2" t="str">
        <f t="shared" si="46"/>
        <v/>
      </c>
      <c r="X453" s="2">
        <f t="shared" si="47"/>
        <v>0</v>
      </c>
    </row>
    <row r="454" spans="2:24" ht="22.9" customHeight="1" x14ac:dyDescent="0.25">
      <c r="B454" s="2">
        <f t="shared" si="43"/>
        <v>0</v>
      </c>
      <c r="C454" s="2" t="str">
        <f t="shared" si="48"/>
        <v/>
      </c>
      <c r="D454" s="2">
        <v>433</v>
      </c>
      <c r="E454" s="2" t="str">
        <f>IF(ISNUMBER(SMALL(Order_Form!$D:$D,1+($D454))),(VLOOKUP(SMALL(Order_Form!$D:$D,1+($D454)),Order_Form!$C:$Q,3,FALSE)),"")</f>
        <v/>
      </c>
      <c r="F454" s="18" t="str">
        <f>IF(ISNUMBER(SMALL(Order_Form!$D:$D,1+($D454))),(VLOOKUP(SMALL(Order_Form!$D:$D,1+($D454)),Order_Form!$C:$Q,4,FALSE)),"")</f>
        <v/>
      </c>
      <c r="G454" s="18" t="str">
        <f>IF(ISNUMBER(SMALL(Order_Form!$D:$D,1+($D454))),(VLOOKUP(SMALL(Order_Form!$D:$D,1+($D454)),Order_Form!$C:$Q,5,FALSE)),"")</f>
        <v/>
      </c>
      <c r="H454" s="18" t="str">
        <f>IF(ISNUMBER(SMALL(Order_Form!$D:$D,1+($D454))),(VLOOKUP(SMALL(Order_Form!$D:$D,1+($D454)),Order_Form!$C:$Q,6,FALSE)),"")</f>
        <v/>
      </c>
      <c r="I454" s="15" t="str">
        <f>IF(ISNUMBER(SMALL(Order_Form!$D:$D,1+($D454))),(VLOOKUP(SMALL(Order_Form!$D:$D,1+($D454)),Order_Form!$C:$Q,7,FALSE)),"")</f>
        <v/>
      </c>
      <c r="J454" s="2"/>
      <c r="K454" s="2"/>
      <c r="L454" s="18" t="str">
        <f>IF(ISNUMBER(SMALL(Order_Form!$D:$D,1+($D454))),(VLOOKUP(SMALL(Order_Form!$D:$D,1+($D454)),Order_Form!$C:$Q,8,FALSE)),"")</f>
        <v/>
      </c>
      <c r="M454" s="18" t="str">
        <f>IF(ISNUMBER(SMALL(Order_Form!$D:$D,1+($D454))),(VLOOKUP(SMALL(Order_Form!$D:$D,1+($D454)),Order_Form!$C:$Q,9,FALSE)),"")</f>
        <v/>
      </c>
      <c r="N454" s="18" t="str">
        <f>IF(ISNUMBER(SMALL(Order_Form!$D:$D,1+($D454))),(VLOOKUP(SMALL(Order_Form!$D:$D,1+($D454)),Order_Form!$C:$Q,10,FALSE)),"")</f>
        <v/>
      </c>
      <c r="O454" s="18" t="str">
        <f>IF(ISNUMBER(SMALL(Order_Form!$D:$D,1+($D454))),(VLOOKUP(SMALL(Order_Form!$D:$D,1+($D454)),Order_Form!$C:$Q,11,FALSE)),"")</f>
        <v/>
      </c>
      <c r="P454" s="18" t="str">
        <f>IF(ISNUMBER(SMALL(Order_Form!$D:$D,1+($D454))),(VLOOKUP(SMALL(Order_Form!$D:$D,1+($D454)),Order_Form!$C:$Q,12,FALSE)),"")</f>
        <v/>
      </c>
      <c r="Q454" s="18" t="str">
        <f>IF(ISNUMBER(SMALL(Order_Form!$D:$D,1+($D454))),(VLOOKUP(SMALL(Order_Form!$D:$D,1+($D454)),Order_Form!$C:$Q,13,FALSE)),"")</f>
        <v/>
      </c>
      <c r="R454" s="18" t="str">
        <f>IF(ISNUMBER(SMALL(Order_Form!$D:$D,1+($D454))),(VLOOKUP(SMALL(Order_Form!$D:$D,1+($D454)),Order_Form!$C:$Q,14,FALSE)),"")</f>
        <v/>
      </c>
      <c r="S454" s="126" t="str">
        <f>IF(ISNUMBER(SMALL(Order_Form!$D:$D,1+($D454))),(VLOOKUP(SMALL(Order_Form!$D:$D,1+($D454)),Order_Form!$C:$Q,15,FALSE)),"")</f>
        <v/>
      </c>
      <c r="U454" s="2">
        <f t="shared" si="44"/>
        <v>0</v>
      </c>
      <c r="V454" s="2">
        <f t="shared" si="45"/>
        <v>0</v>
      </c>
      <c r="W454" s="2" t="str">
        <f t="shared" si="46"/>
        <v/>
      </c>
      <c r="X454" s="2">
        <f t="shared" si="47"/>
        <v>0</v>
      </c>
    </row>
    <row r="455" spans="2:24" ht="22.9" customHeight="1" x14ac:dyDescent="0.25">
      <c r="B455" s="2">
        <f t="shared" si="43"/>
        <v>0</v>
      </c>
      <c r="C455" s="2" t="str">
        <f t="shared" si="48"/>
        <v/>
      </c>
      <c r="D455" s="2">
        <v>434</v>
      </c>
      <c r="E455" s="2" t="str">
        <f>IF(ISNUMBER(SMALL(Order_Form!$D:$D,1+($D455))),(VLOOKUP(SMALL(Order_Form!$D:$D,1+($D455)),Order_Form!$C:$Q,3,FALSE)),"")</f>
        <v/>
      </c>
      <c r="F455" s="18" t="str">
        <f>IF(ISNUMBER(SMALL(Order_Form!$D:$D,1+($D455))),(VLOOKUP(SMALL(Order_Form!$D:$D,1+($D455)),Order_Form!$C:$Q,4,FALSE)),"")</f>
        <v/>
      </c>
      <c r="G455" s="18" t="str">
        <f>IF(ISNUMBER(SMALL(Order_Form!$D:$D,1+($D455))),(VLOOKUP(SMALL(Order_Form!$D:$D,1+($D455)),Order_Form!$C:$Q,5,FALSE)),"")</f>
        <v/>
      </c>
      <c r="H455" s="18" t="str">
        <f>IF(ISNUMBER(SMALL(Order_Form!$D:$D,1+($D455))),(VLOOKUP(SMALL(Order_Form!$D:$D,1+($D455)),Order_Form!$C:$Q,6,FALSE)),"")</f>
        <v/>
      </c>
      <c r="I455" s="15" t="str">
        <f>IF(ISNUMBER(SMALL(Order_Form!$D:$D,1+($D455))),(VLOOKUP(SMALL(Order_Form!$D:$D,1+($D455)),Order_Form!$C:$Q,7,FALSE)),"")</f>
        <v/>
      </c>
      <c r="J455" s="2"/>
      <c r="K455" s="2"/>
      <c r="L455" s="18" t="str">
        <f>IF(ISNUMBER(SMALL(Order_Form!$D:$D,1+($D455))),(VLOOKUP(SMALL(Order_Form!$D:$D,1+($D455)),Order_Form!$C:$Q,8,FALSE)),"")</f>
        <v/>
      </c>
      <c r="M455" s="18" t="str">
        <f>IF(ISNUMBER(SMALL(Order_Form!$D:$D,1+($D455))),(VLOOKUP(SMALL(Order_Form!$D:$D,1+($D455)),Order_Form!$C:$Q,9,FALSE)),"")</f>
        <v/>
      </c>
      <c r="N455" s="18" t="str">
        <f>IF(ISNUMBER(SMALL(Order_Form!$D:$D,1+($D455))),(VLOOKUP(SMALL(Order_Form!$D:$D,1+($D455)),Order_Form!$C:$Q,10,FALSE)),"")</f>
        <v/>
      </c>
      <c r="O455" s="18" t="str">
        <f>IF(ISNUMBER(SMALL(Order_Form!$D:$D,1+($D455))),(VLOOKUP(SMALL(Order_Form!$D:$D,1+($D455)),Order_Form!$C:$Q,11,FALSE)),"")</f>
        <v/>
      </c>
      <c r="P455" s="18" t="str">
        <f>IF(ISNUMBER(SMALL(Order_Form!$D:$D,1+($D455))),(VLOOKUP(SMALL(Order_Form!$D:$D,1+($D455)),Order_Form!$C:$Q,12,FALSE)),"")</f>
        <v/>
      </c>
      <c r="Q455" s="18" t="str">
        <f>IF(ISNUMBER(SMALL(Order_Form!$D:$D,1+($D455))),(VLOOKUP(SMALL(Order_Form!$D:$D,1+($D455)),Order_Form!$C:$Q,13,FALSE)),"")</f>
        <v/>
      </c>
      <c r="R455" s="18" t="str">
        <f>IF(ISNUMBER(SMALL(Order_Form!$D:$D,1+($D455))),(VLOOKUP(SMALL(Order_Form!$D:$D,1+($D455)),Order_Form!$C:$Q,14,FALSE)),"")</f>
        <v/>
      </c>
      <c r="S455" s="126" t="str">
        <f>IF(ISNUMBER(SMALL(Order_Form!$D:$D,1+($D455))),(VLOOKUP(SMALL(Order_Form!$D:$D,1+($D455)),Order_Form!$C:$Q,15,FALSE)),"")</f>
        <v/>
      </c>
      <c r="U455" s="2">
        <f t="shared" si="44"/>
        <v>0</v>
      </c>
      <c r="V455" s="2">
        <f t="shared" si="45"/>
        <v>0</v>
      </c>
      <c r="W455" s="2" t="str">
        <f t="shared" si="46"/>
        <v/>
      </c>
      <c r="X455" s="2">
        <f t="shared" si="47"/>
        <v>0</v>
      </c>
    </row>
    <row r="456" spans="2:24" ht="22.9" customHeight="1" x14ac:dyDescent="0.25">
      <c r="B456" s="2">
        <f t="shared" si="43"/>
        <v>0</v>
      </c>
      <c r="C456" s="2" t="str">
        <f t="shared" si="48"/>
        <v/>
      </c>
      <c r="D456" s="2">
        <v>435</v>
      </c>
      <c r="E456" s="2" t="str">
        <f>IF(ISNUMBER(SMALL(Order_Form!$D:$D,1+($D456))),(VLOOKUP(SMALL(Order_Form!$D:$D,1+($D456)),Order_Form!$C:$Q,3,FALSE)),"")</f>
        <v/>
      </c>
      <c r="F456" s="18" t="str">
        <f>IF(ISNUMBER(SMALL(Order_Form!$D:$D,1+($D456))),(VLOOKUP(SMALL(Order_Form!$D:$D,1+($D456)),Order_Form!$C:$Q,4,FALSE)),"")</f>
        <v/>
      </c>
      <c r="G456" s="18" t="str">
        <f>IF(ISNUMBER(SMALL(Order_Form!$D:$D,1+($D456))),(VLOOKUP(SMALL(Order_Form!$D:$D,1+($D456)),Order_Form!$C:$Q,5,FALSE)),"")</f>
        <v/>
      </c>
      <c r="H456" s="18" t="str">
        <f>IF(ISNUMBER(SMALL(Order_Form!$D:$D,1+($D456))),(VLOOKUP(SMALL(Order_Form!$D:$D,1+($D456)),Order_Form!$C:$Q,6,FALSE)),"")</f>
        <v/>
      </c>
      <c r="I456" s="15" t="str">
        <f>IF(ISNUMBER(SMALL(Order_Form!$D:$D,1+($D456))),(VLOOKUP(SMALL(Order_Form!$D:$D,1+($D456)),Order_Form!$C:$Q,7,FALSE)),"")</f>
        <v/>
      </c>
      <c r="J456" s="2"/>
      <c r="K456" s="2"/>
      <c r="L456" s="18" t="str">
        <f>IF(ISNUMBER(SMALL(Order_Form!$D:$D,1+($D456))),(VLOOKUP(SMALL(Order_Form!$D:$D,1+($D456)),Order_Form!$C:$Q,8,FALSE)),"")</f>
        <v/>
      </c>
      <c r="M456" s="18" t="str">
        <f>IF(ISNUMBER(SMALL(Order_Form!$D:$D,1+($D456))),(VLOOKUP(SMALL(Order_Form!$D:$D,1+($D456)),Order_Form!$C:$Q,9,FALSE)),"")</f>
        <v/>
      </c>
      <c r="N456" s="18" t="str">
        <f>IF(ISNUMBER(SMALL(Order_Form!$D:$D,1+($D456))),(VLOOKUP(SMALL(Order_Form!$D:$D,1+($D456)),Order_Form!$C:$Q,10,FALSE)),"")</f>
        <v/>
      </c>
      <c r="O456" s="18" t="str">
        <f>IF(ISNUMBER(SMALL(Order_Form!$D:$D,1+($D456))),(VLOOKUP(SMALL(Order_Form!$D:$D,1+($D456)),Order_Form!$C:$Q,11,FALSE)),"")</f>
        <v/>
      </c>
      <c r="P456" s="18" t="str">
        <f>IF(ISNUMBER(SMALL(Order_Form!$D:$D,1+($D456))),(VLOOKUP(SMALL(Order_Form!$D:$D,1+($D456)),Order_Form!$C:$Q,12,FALSE)),"")</f>
        <v/>
      </c>
      <c r="Q456" s="18" t="str">
        <f>IF(ISNUMBER(SMALL(Order_Form!$D:$D,1+($D456))),(VLOOKUP(SMALL(Order_Form!$D:$D,1+($D456)),Order_Form!$C:$Q,13,FALSE)),"")</f>
        <v/>
      </c>
      <c r="R456" s="18" t="str">
        <f>IF(ISNUMBER(SMALL(Order_Form!$D:$D,1+($D456))),(VLOOKUP(SMALL(Order_Form!$D:$D,1+($D456)),Order_Form!$C:$Q,14,FALSE)),"")</f>
        <v/>
      </c>
      <c r="S456" s="126" t="str">
        <f>IF(ISNUMBER(SMALL(Order_Form!$D:$D,1+($D456))),(VLOOKUP(SMALL(Order_Form!$D:$D,1+($D456)),Order_Form!$C:$Q,15,FALSE)),"")</f>
        <v/>
      </c>
      <c r="U456" s="2">
        <f t="shared" si="44"/>
        <v>0</v>
      </c>
      <c r="V456" s="2">
        <f t="shared" si="45"/>
        <v>0</v>
      </c>
      <c r="W456" s="2" t="str">
        <f t="shared" si="46"/>
        <v/>
      </c>
      <c r="X456" s="2">
        <f t="shared" si="47"/>
        <v>0</v>
      </c>
    </row>
    <row r="457" spans="2:24" ht="22.9" customHeight="1" x14ac:dyDescent="0.25">
      <c r="B457" s="2">
        <f t="shared" si="43"/>
        <v>0</v>
      </c>
      <c r="C457" s="2" t="str">
        <f t="shared" si="48"/>
        <v/>
      </c>
      <c r="D457" s="2">
        <v>436</v>
      </c>
      <c r="E457" s="2" t="str">
        <f>IF(ISNUMBER(SMALL(Order_Form!$D:$D,1+($D457))),(VLOOKUP(SMALL(Order_Form!$D:$D,1+($D457)),Order_Form!$C:$Q,3,FALSE)),"")</f>
        <v/>
      </c>
      <c r="F457" s="18" t="str">
        <f>IF(ISNUMBER(SMALL(Order_Form!$D:$D,1+($D457))),(VLOOKUP(SMALL(Order_Form!$D:$D,1+($D457)),Order_Form!$C:$Q,4,FALSE)),"")</f>
        <v/>
      </c>
      <c r="G457" s="18" t="str">
        <f>IF(ISNUMBER(SMALL(Order_Form!$D:$D,1+($D457))),(VLOOKUP(SMALL(Order_Form!$D:$D,1+($D457)),Order_Form!$C:$Q,5,FALSE)),"")</f>
        <v/>
      </c>
      <c r="H457" s="18" t="str">
        <f>IF(ISNUMBER(SMALL(Order_Form!$D:$D,1+($D457))),(VLOOKUP(SMALL(Order_Form!$D:$D,1+($D457)),Order_Form!$C:$Q,6,FALSE)),"")</f>
        <v/>
      </c>
      <c r="I457" s="15" t="str">
        <f>IF(ISNUMBER(SMALL(Order_Form!$D:$D,1+($D457))),(VLOOKUP(SMALL(Order_Form!$D:$D,1+($D457)),Order_Form!$C:$Q,7,FALSE)),"")</f>
        <v/>
      </c>
      <c r="J457" s="2"/>
      <c r="K457" s="2"/>
      <c r="L457" s="18" t="str">
        <f>IF(ISNUMBER(SMALL(Order_Form!$D:$D,1+($D457))),(VLOOKUP(SMALL(Order_Form!$D:$D,1+($D457)),Order_Form!$C:$Q,8,FALSE)),"")</f>
        <v/>
      </c>
      <c r="M457" s="18" t="str">
        <f>IF(ISNUMBER(SMALL(Order_Form!$D:$D,1+($D457))),(VLOOKUP(SMALL(Order_Form!$D:$D,1+($D457)),Order_Form!$C:$Q,9,FALSE)),"")</f>
        <v/>
      </c>
      <c r="N457" s="18" t="str">
        <f>IF(ISNUMBER(SMALL(Order_Form!$D:$D,1+($D457))),(VLOOKUP(SMALL(Order_Form!$D:$D,1+($D457)),Order_Form!$C:$Q,10,FALSE)),"")</f>
        <v/>
      </c>
      <c r="O457" s="18" t="str">
        <f>IF(ISNUMBER(SMALL(Order_Form!$D:$D,1+($D457))),(VLOOKUP(SMALL(Order_Form!$D:$D,1+($D457)),Order_Form!$C:$Q,11,FALSE)),"")</f>
        <v/>
      </c>
      <c r="P457" s="18" t="str">
        <f>IF(ISNUMBER(SMALL(Order_Form!$D:$D,1+($D457))),(VLOOKUP(SMALL(Order_Form!$D:$D,1+($D457)),Order_Form!$C:$Q,12,FALSE)),"")</f>
        <v/>
      </c>
      <c r="Q457" s="18" t="str">
        <f>IF(ISNUMBER(SMALL(Order_Form!$D:$D,1+($D457))),(VLOOKUP(SMALL(Order_Form!$D:$D,1+($D457)),Order_Form!$C:$Q,13,FALSE)),"")</f>
        <v/>
      </c>
      <c r="R457" s="18" t="str">
        <f>IF(ISNUMBER(SMALL(Order_Form!$D:$D,1+($D457))),(VLOOKUP(SMALL(Order_Form!$D:$D,1+($D457)),Order_Form!$C:$Q,14,FALSE)),"")</f>
        <v/>
      </c>
      <c r="S457" s="126" t="str">
        <f>IF(ISNUMBER(SMALL(Order_Form!$D:$D,1+($D457))),(VLOOKUP(SMALL(Order_Form!$D:$D,1+($D457)),Order_Form!$C:$Q,15,FALSE)),"")</f>
        <v/>
      </c>
      <c r="U457" s="2">
        <f t="shared" si="44"/>
        <v>0</v>
      </c>
      <c r="V457" s="2">
        <f t="shared" si="45"/>
        <v>0</v>
      </c>
      <c r="W457" s="2" t="str">
        <f t="shared" si="46"/>
        <v/>
      </c>
      <c r="X457" s="2">
        <f t="shared" si="47"/>
        <v>0</v>
      </c>
    </row>
    <row r="458" spans="2:24" ht="22.9" customHeight="1" x14ac:dyDescent="0.25">
      <c r="B458" s="2">
        <f t="shared" si="43"/>
        <v>0</v>
      </c>
      <c r="C458" s="2" t="str">
        <f t="shared" si="48"/>
        <v/>
      </c>
      <c r="D458" s="2">
        <v>437</v>
      </c>
      <c r="E458" s="2" t="str">
        <f>IF(ISNUMBER(SMALL(Order_Form!$D:$D,1+($D458))),(VLOOKUP(SMALL(Order_Form!$D:$D,1+($D458)),Order_Form!$C:$Q,3,FALSE)),"")</f>
        <v/>
      </c>
      <c r="F458" s="18" t="str">
        <f>IF(ISNUMBER(SMALL(Order_Form!$D:$D,1+($D458))),(VLOOKUP(SMALL(Order_Form!$D:$D,1+($D458)),Order_Form!$C:$Q,4,FALSE)),"")</f>
        <v/>
      </c>
      <c r="G458" s="18" t="str">
        <f>IF(ISNUMBER(SMALL(Order_Form!$D:$D,1+($D458))),(VLOOKUP(SMALL(Order_Form!$D:$D,1+($D458)),Order_Form!$C:$Q,5,FALSE)),"")</f>
        <v/>
      </c>
      <c r="H458" s="18" t="str">
        <f>IF(ISNUMBER(SMALL(Order_Form!$D:$D,1+($D458))),(VLOOKUP(SMALL(Order_Form!$D:$D,1+($D458)),Order_Form!$C:$Q,6,FALSE)),"")</f>
        <v/>
      </c>
      <c r="I458" s="15" t="str">
        <f>IF(ISNUMBER(SMALL(Order_Form!$D:$D,1+($D458))),(VLOOKUP(SMALL(Order_Form!$D:$D,1+($D458)),Order_Form!$C:$Q,7,FALSE)),"")</f>
        <v/>
      </c>
      <c r="J458" s="2"/>
      <c r="K458" s="2"/>
      <c r="L458" s="18" t="str">
        <f>IF(ISNUMBER(SMALL(Order_Form!$D:$D,1+($D458))),(VLOOKUP(SMALL(Order_Form!$D:$D,1+($D458)),Order_Form!$C:$Q,8,FALSE)),"")</f>
        <v/>
      </c>
      <c r="M458" s="18" t="str">
        <f>IF(ISNUMBER(SMALL(Order_Form!$D:$D,1+($D458))),(VLOOKUP(SMALL(Order_Form!$D:$D,1+($D458)),Order_Form!$C:$Q,9,FALSE)),"")</f>
        <v/>
      </c>
      <c r="N458" s="18" t="str">
        <f>IF(ISNUMBER(SMALL(Order_Form!$D:$D,1+($D458))),(VLOOKUP(SMALL(Order_Form!$D:$D,1+($D458)),Order_Form!$C:$Q,10,FALSE)),"")</f>
        <v/>
      </c>
      <c r="O458" s="18" t="str">
        <f>IF(ISNUMBER(SMALL(Order_Form!$D:$D,1+($D458))),(VLOOKUP(SMALL(Order_Form!$D:$D,1+($D458)),Order_Form!$C:$Q,11,FALSE)),"")</f>
        <v/>
      </c>
      <c r="P458" s="18" t="str">
        <f>IF(ISNUMBER(SMALL(Order_Form!$D:$D,1+($D458))),(VLOOKUP(SMALL(Order_Form!$D:$D,1+($D458)),Order_Form!$C:$Q,12,FALSE)),"")</f>
        <v/>
      </c>
      <c r="Q458" s="18" t="str">
        <f>IF(ISNUMBER(SMALL(Order_Form!$D:$D,1+($D458))),(VLOOKUP(SMALL(Order_Form!$D:$D,1+($D458)),Order_Form!$C:$Q,13,FALSE)),"")</f>
        <v/>
      </c>
      <c r="R458" s="18" t="str">
        <f>IF(ISNUMBER(SMALL(Order_Form!$D:$D,1+($D458))),(VLOOKUP(SMALL(Order_Form!$D:$D,1+($D458)),Order_Form!$C:$Q,14,FALSE)),"")</f>
        <v/>
      </c>
      <c r="S458" s="126" t="str">
        <f>IF(ISNUMBER(SMALL(Order_Form!$D:$D,1+($D458))),(VLOOKUP(SMALL(Order_Form!$D:$D,1+($D458)),Order_Form!$C:$Q,15,FALSE)),"")</f>
        <v/>
      </c>
      <c r="U458" s="2">
        <f t="shared" si="44"/>
        <v>0</v>
      </c>
      <c r="V458" s="2">
        <f t="shared" si="45"/>
        <v>0</v>
      </c>
      <c r="W458" s="2" t="str">
        <f t="shared" si="46"/>
        <v/>
      </c>
      <c r="X458" s="2">
        <f t="shared" si="47"/>
        <v>0</v>
      </c>
    </row>
    <row r="459" spans="2:24" ht="22.9" customHeight="1" x14ac:dyDescent="0.25">
      <c r="B459" s="2">
        <f t="shared" si="43"/>
        <v>0</v>
      </c>
      <c r="C459" s="2" t="str">
        <f t="shared" si="48"/>
        <v/>
      </c>
      <c r="D459" s="2">
        <v>438</v>
      </c>
      <c r="E459" s="2" t="str">
        <f>IF(ISNUMBER(SMALL(Order_Form!$D:$D,1+($D459))),(VLOOKUP(SMALL(Order_Form!$D:$D,1+($D459)),Order_Form!$C:$Q,3,FALSE)),"")</f>
        <v/>
      </c>
      <c r="F459" s="18" t="str">
        <f>IF(ISNUMBER(SMALL(Order_Form!$D:$D,1+($D459))),(VLOOKUP(SMALL(Order_Form!$D:$D,1+($D459)),Order_Form!$C:$Q,4,FALSE)),"")</f>
        <v/>
      </c>
      <c r="G459" s="18" t="str">
        <f>IF(ISNUMBER(SMALL(Order_Form!$D:$D,1+($D459))),(VLOOKUP(SMALL(Order_Form!$D:$D,1+($D459)),Order_Form!$C:$Q,5,FALSE)),"")</f>
        <v/>
      </c>
      <c r="H459" s="18" t="str">
        <f>IF(ISNUMBER(SMALL(Order_Form!$D:$D,1+($D459))),(VLOOKUP(SMALL(Order_Form!$D:$D,1+($D459)),Order_Form!$C:$Q,6,FALSE)),"")</f>
        <v/>
      </c>
      <c r="I459" s="15" t="str">
        <f>IF(ISNUMBER(SMALL(Order_Form!$D:$D,1+($D459))),(VLOOKUP(SMALL(Order_Form!$D:$D,1+($D459)),Order_Form!$C:$Q,7,FALSE)),"")</f>
        <v/>
      </c>
      <c r="J459" s="2"/>
      <c r="K459" s="2"/>
      <c r="L459" s="18" t="str">
        <f>IF(ISNUMBER(SMALL(Order_Form!$D:$D,1+($D459))),(VLOOKUP(SMALL(Order_Form!$D:$D,1+($D459)),Order_Form!$C:$Q,8,FALSE)),"")</f>
        <v/>
      </c>
      <c r="M459" s="18" t="str">
        <f>IF(ISNUMBER(SMALL(Order_Form!$D:$D,1+($D459))),(VLOOKUP(SMALL(Order_Form!$D:$D,1+($D459)),Order_Form!$C:$Q,9,FALSE)),"")</f>
        <v/>
      </c>
      <c r="N459" s="18" t="str">
        <f>IF(ISNUMBER(SMALL(Order_Form!$D:$D,1+($D459))),(VLOOKUP(SMALL(Order_Form!$D:$D,1+($D459)),Order_Form!$C:$Q,10,FALSE)),"")</f>
        <v/>
      </c>
      <c r="O459" s="18" t="str">
        <f>IF(ISNUMBER(SMALL(Order_Form!$D:$D,1+($D459))),(VLOOKUP(SMALL(Order_Form!$D:$D,1+($D459)),Order_Form!$C:$Q,11,FALSE)),"")</f>
        <v/>
      </c>
      <c r="P459" s="18" t="str">
        <f>IF(ISNUMBER(SMALL(Order_Form!$D:$D,1+($D459))),(VLOOKUP(SMALL(Order_Form!$D:$D,1+($D459)),Order_Form!$C:$Q,12,FALSE)),"")</f>
        <v/>
      </c>
      <c r="Q459" s="18" t="str">
        <f>IF(ISNUMBER(SMALL(Order_Form!$D:$D,1+($D459))),(VLOOKUP(SMALL(Order_Form!$D:$D,1+($D459)),Order_Form!$C:$Q,13,FALSE)),"")</f>
        <v/>
      </c>
      <c r="R459" s="18" t="str">
        <f>IF(ISNUMBER(SMALL(Order_Form!$D:$D,1+($D459))),(VLOOKUP(SMALL(Order_Form!$D:$D,1+($D459)),Order_Form!$C:$Q,14,FALSE)),"")</f>
        <v/>
      </c>
      <c r="S459" s="126" t="str">
        <f>IF(ISNUMBER(SMALL(Order_Form!$D:$D,1+($D459))),(VLOOKUP(SMALL(Order_Form!$D:$D,1+($D459)),Order_Form!$C:$Q,15,FALSE)),"")</f>
        <v/>
      </c>
      <c r="U459" s="2">
        <f t="shared" si="44"/>
        <v>0</v>
      </c>
      <c r="V459" s="2">
        <f t="shared" si="45"/>
        <v>0</v>
      </c>
      <c r="W459" s="2" t="str">
        <f t="shared" si="46"/>
        <v/>
      </c>
      <c r="X459" s="2">
        <f t="shared" si="47"/>
        <v>0</v>
      </c>
    </row>
    <row r="460" spans="2:24" ht="22.9" customHeight="1" x14ac:dyDescent="0.25">
      <c r="B460" s="2">
        <f t="shared" si="43"/>
        <v>0</v>
      </c>
      <c r="C460" s="2" t="str">
        <f t="shared" si="48"/>
        <v/>
      </c>
      <c r="D460" s="2">
        <v>439</v>
      </c>
      <c r="E460" s="2" t="str">
        <f>IF(ISNUMBER(SMALL(Order_Form!$D:$D,1+($D460))),(VLOOKUP(SMALL(Order_Form!$D:$D,1+($D460)),Order_Form!$C:$Q,3,FALSE)),"")</f>
        <v/>
      </c>
      <c r="F460" s="18" t="str">
        <f>IF(ISNUMBER(SMALL(Order_Form!$D:$D,1+($D460))),(VLOOKUP(SMALL(Order_Form!$D:$D,1+($D460)),Order_Form!$C:$Q,4,FALSE)),"")</f>
        <v/>
      </c>
      <c r="G460" s="18" t="str">
        <f>IF(ISNUMBER(SMALL(Order_Form!$D:$D,1+($D460))),(VLOOKUP(SMALL(Order_Form!$D:$D,1+($D460)),Order_Form!$C:$Q,5,FALSE)),"")</f>
        <v/>
      </c>
      <c r="H460" s="18" t="str">
        <f>IF(ISNUMBER(SMALL(Order_Form!$D:$D,1+($D460))),(VLOOKUP(SMALL(Order_Form!$D:$D,1+($D460)),Order_Form!$C:$Q,6,FALSE)),"")</f>
        <v/>
      </c>
      <c r="I460" s="15" t="str">
        <f>IF(ISNUMBER(SMALL(Order_Form!$D:$D,1+($D460))),(VLOOKUP(SMALL(Order_Form!$D:$D,1+($D460)),Order_Form!$C:$Q,7,FALSE)),"")</f>
        <v/>
      </c>
      <c r="J460" s="2"/>
      <c r="K460" s="2"/>
      <c r="L460" s="18" t="str">
        <f>IF(ISNUMBER(SMALL(Order_Form!$D:$D,1+($D460))),(VLOOKUP(SMALL(Order_Form!$D:$D,1+($D460)),Order_Form!$C:$Q,8,FALSE)),"")</f>
        <v/>
      </c>
      <c r="M460" s="18" t="str">
        <f>IF(ISNUMBER(SMALL(Order_Form!$D:$D,1+($D460))),(VLOOKUP(SMALL(Order_Form!$D:$D,1+($D460)),Order_Form!$C:$Q,9,FALSE)),"")</f>
        <v/>
      </c>
      <c r="N460" s="18" t="str">
        <f>IF(ISNUMBER(SMALL(Order_Form!$D:$D,1+($D460))),(VLOOKUP(SMALL(Order_Form!$D:$D,1+($D460)),Order_Form!$C:$Q,10,FALSE)),"")</f>
        <v/>
      </c>
      <c r="O460" s="18" t="str">
        <f>IF(ISNUMBER(SMALL(Order_Form!$D:$D,1+($D460))),(VLOOKUP(SMALL(Order_Form!$D:$D,1+($D460)),Order_Form!$C:$Q,11,FALSE)),"")</f>
        <v/>
      </c>
      <c r="P460" s="18" t="str">
        <f>IF(ISNUMBER(SMALL(Order_Form!$D:$D,1+($D460))),(VLOOKUP(SMALL(Order_Form!$D:$D,1+($D460)),Order_Form!$C:$Q,12,FALSE)),"")</f>
        <v/>
      </c>
      <c r="Q460" s="18" t="str">
        <f>IF(ISNUMBER(SMALL(Order_Form!$D:$D,1+($D460))),(VLOOKUP(SMALL(Order_Form!$D:$D,1+($D460)),Order_Form!$C:$Q,13,FALSE)),"")</f>
        <v/>
      </c>
      <c r="R460" s="18" t="str">
        <f>IF(ISNUMBER(SMALL(Order_Form!$D:$D,1+($D460))),(VLOOKUP(SMALL(Order_Form!$D:$D,1+($D460)),Order_Form!$C:$Q,14,FALSE)),"")</f>
        <v/>
      </c>
      <c r="S460" s="126" t="str">
        <f>IF(ISNUMBER(SMALL(Order_Form!$D:$D,1+($D460))),(VLOOKUP(SMALL(Order_Form!$D:$D,1+($D460)),Order_Form!$C:$Q,15,FALSE)),"")</f>
        <v/>
      </c>
      <c r="U460" s="2">
        <f t="shared" si="44"/>
        <v>0</v>
      </c>
      <c r="V460" s="2">
        <f t="shared" si="45"/>
        <v>0</v>
      </c>
      <c r="W460" s="2" t="str">
        <f t="shared" si="46"/>
        <v/>
      </c>
      <c r="X460" s="2">
        <f t="shared" si="47"/>
        <v>0</v>
      </c>
    </row>
    <row r="461" spans="2:24" ht="22.9" customHeight="1" x14ac:dyDescent="0.25">
      <c r="B461" s="2">
        <f t="shared" si="43"/>
        <v>0</v>
      </c>
      <c r="C461" s="2" t="str">
        <f t="shared" si="48"/>
        <v/>
      </c>
      <c r="D461" s="2">
        <v>440</v>
      </c>
      <c r="E461" s="2" t="str">
        <f>IF(ISNUMBER(SMALL(Order_Form!$D:$D,1+($D461))),(VLOOKUP(SMALL(Order_Form!$D:$D,1+($D461)),Order_Form!$C:$Q,3,FALSE)),"")</f>
        <v/>
      </c>
      <c r="F461" s="18" t="str">
        <f>IF(ISNUMBER(SMALL(Order_Form!$D:$D,1+($D461))),(VLOOKUP(SMALL(Order_Form!$D:$D,1+($D461)),Order_Form!$C:$Q,4,FALSE)),"")</f>
        <v/>
      </c>
      <c r="G461" s="18" t="str">
        <f>IF(ISNUMBER(SMALL(Order_Form!$D:$D,1+($D461))),(VLOOKUP(SMALL(Order_Form!$D:$D,1+($D461)),Order_Form!$C:$Q,5,FALSE)),"")</f>
        <v/>
      </c>
      <c r="H461" s="18" t="str">
        <f>IF(ISNUMBER(SMALL(Order_Form!$D:$D,1+($D461))),(VLOOKUP(SMALL(Order_Form!$D:$D,1+($D461)),Order_Form!$C:$Q,6,FALSE)),"")</f>
        <v/>
      </c>
      <c r="I461" s="15" t="str">
        <f>IF(ISNUMBER(SMALL(Order_Form!$D:$D,1+($D461))),(VLOOKUP(SMALL(Order_Form!$D:$D,1+($D461)),Order_Form!$C:$Q,7,FALSE)),"")</f>
        <v/>
      </c>
      <c r="J461" s="2"/>
      <c r="K461" s="2"/>
      <c r="L461" s="18" t="str">
        <f>IF(ISNUMBER(SMALL(Order_Form!$D:$D,1+($D461))),(VLOOKUP(SMALL(Order_Form!$D:$D,1+($D461)),Order_Form!$C:$Q,8,FALSE)),"")</f>
        <v/>
      </c>
      <c r="M461" s="18" t="str">
        <f>IF(ISNUMBER(SMALL(Order_Form!$D:$D,1+($D461))),(VLOOKUP(SMALL(Order_Form!$D:$D,1+($D461)),Order_Form!$C:$Q,9,FALSE)),"")</f>
        <v/>
      </c>
      <c r="N461" s="18" t="str">
        <f>IF(ISNUMBER(SMALL(Order_Form!$D:$D,1+($D461))),(VLOOKUP(SMALL(Order_Form!$D:$D,1+($D461)),Order_Form!$C:$Q,10,FALSE)),"")</f>
        <v/>
      </c>
      <c r="O461" s="18" t="str">
        <f>IF(ISNUMBER(SMALL(Order_Form!$D:$D,1+($D461))),(VLOOKUP(SMALL(Order_Form!$D:$D,1+($D461)),Order_Form!$C:$Q,11,FALSE)),"")</f>
        <v/>
      </c>
      <c r="P461" s="18" t="str">
        <f>IF(ISNUMBER(SMALL(Order_Form!$D:$D,1+($D461))),(VLOOKUP(SMALL(Order_Form!$D:$D,1+($D461)),Order_Form!$C:$Q,12,FALSE)),"")</f>
        <v/>
      </c>
      <c r="Q461" s="18" t="str">
        <f>IF(ISNUMBER(SMALL(Order_Form!$D:$D,1+($D461))),(VLOOKUP(SMALL(Order_Form!$D:$D,1+($D461)),Order_Form!$C:$Q,13,FALSE)),"")</f>
        <v/>
      </c>
      <c r="R461" s="18" t="str">
        <f>IF(ISNUMBER(SMALL(Order_Form!$D:$D,1+($D461))),(VLOOKUP(SMALL(Order_Form!$D:$D,1+($D461)),Order_Form!$C:$Q,14,FALSE)),"")</f>
        <v/>
      </c>
      <c r="S461" s="126" t="str">
        <f>IF(ISNUMBER(SMALL(Order_Form!$D:$D,1+($D461))),(VLOOKUP(SMALL(Order_Form!$D:$D,1+($D461)),Order_Form!$C:$Q,15,FALSE)),"")</f>
        <v/>
      </c>
      <c r="U461" s="2">
        <f t="shared" si="44"/>
        <v>0</v>
      </c>
      <c r="V461" s="2">
        <f t="shared" si="45"/>
        <v>0</v>
      </c>
      <c r="W461" s="2" t="str">
        <f t="shared" si="46"/>
        <v/>
      </c>
      <c r="X461" s="2">
        <f t="shared" si="47"/>
        <v>0</v>
      </c>
    </row>
    <row r="462" spans="2:24" ht="22.9" customHeight="1" x14ac:dyDescent="0.25">
      <c r="B462" s="2">
        <f t="shared" si="43"/>
        <v>0</v>
      </c>
      <c r="C462" s="2" t="str">
        <f t="shared" si="48"/>
        <v/>
      </c>
      <c r="D462" s="2">
        <v>441</v>
      </c>
      <c r="E462" s="2" t="str">
        <f>IF(ISNUMBER(SMALL(Order_Form!$D:$D,1+($D462))),(VLOOKUP(SMALL(Order_Form!$D:$D,1+($D462)),Order_Form!$C:$Q,3,FALSE)),"")</f>
        <v/>
      </c>
      <c r="F462" s="18" t="str">
        <f>IF(ISNUMBER(SMALL(Order_Form!$D:$D,1+($D462))),(VLOOKUP(SMALL(Order_Form!$D:$D,1+($D462)),Order_Form!$C:$Q,4,FALSE)),"")</f>
        <v/>
      </c>
      <c r="G462" s="18" t="str">
        <f>IF(ISNUMBER(SMALL(Order_Form!$D:$D,1+($D462))),(VLOOKUP(SMALL(Order_Form!$D:$D,1+($D462)),Order_Form!$C:$Q,5,FALSE)),"")</f>
        <v/>
      </c>
      <c r="H462" s="18" t="str">
        <f>IF(ISNUMBER(SMALL(Order_Form!$D:$D,1+($D462))),(VLOOKUP(SMALL(Order_Form!$D:$D,1+($D462)),Order_Form!$C:$Q,6,FALSE)),"")</f>
        <v/>
      </c>
      <c r="I462" s="15" t="str">
        <f>IF(ISNUMBER(SMALL(Order_Form!$D:$D,1+($D462))),(VLOOKUP(SMALL(Order_Form!$D:$D,1+($D462)),Order_Form!$C:$Q,7,FALSE)),"")</f>
        <v/>
      </c>
      <c r="J462" s="2"/>
      <c r="K462" s="2"/>
      <c r="L462" s="18" t="str">
        <f>IF(ISNUMBER(SMALL(Order_Form!$D:$D,1+($D462))),(VLOOKUP(SMALL(Order_Form!$D:$D,1+($D462)),Order_Form!$C:$Q,8,FALSE)),"")</f>
        <v/>
      </c>
      <c r="M462" s="18" t="str">
        <f>IF(ISNUMBER(SMALL(Order_Form!$D:$D,1+($D462))),(VLOOKUP(SMALL(Order_Form!$D:$D,1+($D462)),Order_Form!$C:$Q,9,FALSE)),"")</f>
        <v/>
      </c>
      <c r="N462" s="18" t="str">
        <f>IF(ISNUMBER(SMALL(Order_Form!$D:$D,1+($D462))),(VLOOKUP(SMALL(Order_Form!$D:$D,1+($D462)),Order_Form!$C:$Q,10,FALSE)),"")</f>
        <v/>
      </c>
      <c r="O462" s="18" t="str">
        <f>IF(ISNUMBER(SMALL(Order_Form!$D:$D,1+($D462))),(VLOOKUP(SMALL(Order_Form!$D:$D,1+($D462)),Order_Form!$C:$Q,11,FALSE)),"")</f>
        <v/>
      </c>
      <c r="P462" s="18" t="str">
        <f>IF(ISNUMBER(SMALL(Order_Form!$D:$D,1+($D462))),(VLOOKUP(SMALL(Order_Form!$D:$D,1+($D462)),Order_Form!$C:$Q,12,FALSE)),"")</f>
        <v/>
      </c>
      <c r="Q462" s="18" t="str">
        <f>IF(ISNUMBER(SMALL(Order_Form!$D:$D,1+($D462))),(VLOOKUP(SMALL(Order_Form!$D:$D,1+($D462)),Order_Form!$C:$Q,13,FALSE)),"")</f>
        <v/>
      </c>
      <c r="R462" s="18" t="str">
        <f>IF(ISNUMBER(SMALL(Order_Form!$D:$D,1+($D462))),(VLOOKUP(SMALL(Order_Form!$D:$D,1+($D462)),Order_Form!$C:$Q,14,FALSE)),"")</f>
        <v/>
      </c>
      <c r="S462" s="126" t="str">
        <f>IF(ISNUMBER(SMALL(Order_Form!$D:$D,1+($D462))),(VLOOKUP(SMALL(Order_Form!$D:$D,1+($D462)),Order_Form!$C:$Q,15,FALSE)),"")</f>
        <v/>
      </c>
      <c r="U462" s="2">
        <f t="shared" si="44"/>
        <v>0</v>
      </c>
      <c r="V462" s="2">
        <f t="shared" si="45"/>
        <v>0</v>
      </c>
      <c r="W462" s="2" t="str">
        <f t="shared" si="46"/>
        <v/>
      </c>
      <c r="X462" s="2">
        <f t="shared" si="47"/>
        <v>0</v>
      </c>
    </row>
    <row r="463" spans="2:24" ht="22.9" customHeight="1" x14ac:dyDescent="0.25">
      <c r="B463" s="2">
        <f t="shared" si="43"/>
        <v>0</v>
      </c>
      <c r="C463" s="2" t="str">
        <f t="shared" si="48"/>
        <v/>
      </c>
      <c r="D463" s="2">
        <v>442</v>
      </c>
      <c r="E463" s="2" t="str">
        <f>IF(ISNUMBER(SMALL(Order_Form!$D:$D,1+($D463))),(VLOOKUP(SMALL(Order_Form!$D:$D,1+($D463)),Order_Form!$C:$Q,3,FALSE)),"")</f>
        <v/>
      </c>
      <c r="F463" s="18" t="str">
        <f>IF(ISNUMBER(SMALL(Order_Form!$D:$D,1+($D463))),(VLOOKUP(SMALL(Order_Form!$D:$D,1+($D463)),Order_Form!$C:$Q,4,FALSE)),"")</f>
        <v/>
      </c>
      <c r="G463" s="18" t="str">
        <f>IF(ISNUMBER(SMALL(Order_Form!$D:$D,1+($D463))),(VLOOKUP(SMALL(Order_Form!$D:$D,1+($D463)),Order_Form!$C:$Q,5,FALSE)),"")</f>
        <v/>
      </c>
      <c r="H463" s="18" t="str">
        <f>IF(ISNUMBER(SMALL(Order_Form!$D:$D,1+($D463))),(VLOOKUP(SMALL(Order_Form!$D:$D,1+($D463)),Order_Form!$C:$Q,6,FALSE)),"")</f>
        <v/>
      </c>
      <c r="I463" s="15" t="str">
        <f>IF(ISNUMBER(SMALL(Order_Form!$D:$D,1+($D463))),(VLOOKUP(SMALL(Order_Form!$D:$D,1+($D463)),Order_Form!$C:$Q,7,FALSE)),"")</f>
        <v/>
      </c>
      <c r="J463" s="2"/>
      <c r="K463" s="2"/>
      <c r="L463" s="18" t="str">
        <f>IF(ISNUMBER(SMALL(Order_Form!$D:$D,1+($D463))),(VLOOKUP(SMALL(Order_Form!$D:$D,1+($D463)),Order_Form!$C:$Q,8,FALSE)),"")</f>
        <v/>
      </c>
      <c r="M463" s="18" t="str">
        <f>IF(ISNUMBER(SMALL(Order_Form!$D:$D,1+($D463))),(VLOOKUP(SMALL(Order_Form!$D:$D,1+($D463)),Order_Form!$C:$Q,9,FALSE)),"")</f>
        <v/>
      </c>
      <c r="N463" s="18" t="str">
        <f>IF(ISNUMBER(SMALL(Order_Form!$D:$D,1+($D463))),(VLOOKUP(SMALL(Order_Form!$D:$D,1+($D463)),Order_Form!$C:$Q,10,FALSE)),"")</f>
        <v/>
      </c>
      <c r="O463" s="18" t="str">
        <f>IF(ISNUMBER(SMALL(Order_Form!$D:$D,1+($D463))),(VLOOKUP(SMALL(Order_Form!$D:$D,1+($D463)),Order_Form!$C:$Q,11,FALSE)),"")</f>
        <v/>
      </c>
      <c r="P463" s="18" t="str">
        <f>IF(ISNUMBER(SMALL(Order_Form!$D:$D,1+($D463))),(VLOOKUP(SMALL(Order_Form!$D:$D,1+($D463)),Order_Form!$C:$Q,12,FALSE)),"")</f>
        <v/>
      </c>
      <c r="Q463" s="18" t="str">
        <f>IF(ISNUMBER(SMALL(Order_Form!$D:$D,1+($D463))),(VLOOKUP(SMALL(Order_Form!$D:$D,1+($D463)),Order_Form!$C:$Q,13,FALSE)),"")</f>
        <v/>
      </c>
      <c r="R463" s="18" t="str">
        <f>IF(ISNUMBER(SMALL(Order_Form!$D:$D,1+($D463))),(VLOOKUP(SMALL(Order_Form!$D:$D,1+($D463)),Order_Form!$C:$Q,14,FALSE)),"")</f>
        <v/>
      </c>
      <c r="S463" s="126" t="str">
        <f>IF(ISNUMBER(SMALL(Order_Form!$D:$D,1+($D463))),(VLOOKUP(SMALL(Order_Form!$D:$D,1+($D463)),Order_Form!$C:$Q,15,FALSE)),"")</f>
        <v/>
      </c>
      <c r="U463" s="2">
        <f t="shared" si="44"/>
        <v>0</v>
      </c>
      <c r="V463" s="2">
        <f t="shared" si="45"/>
        <v>0</v>
      </c>
      <c r="W463" s="2" t="str">
        <f t="shared" si="46"/>
        <v/>
      </c>
      <c r="X463" s="2">
        <f t="shared" si="47"/>
        <v>0</v>
      </c>
    </row>
    <row r="464" spans="2:24" ht="22.9" customHeight="1" x14ac:dyDescent="0.25">
      <c r="B464" s="2">
        <f t="shared" si="43"/>
        <v>0</v>
      </c>
      <c r="C464" s="2" t="str">
        <f t="shared" si="48"/>
        <v/>
      </c>
      <c r="D464" s="2">
        <v>443</v>
      </c>
      <c r="E464" s="2" t="str">
        <f>IF(ISNUMBER(SMALL(Order_Form!$D:$D,1+($D464))),(VLOOKUP(SMALL(Order_Form!$D:$D,1+($D464)),Order_Form!$C:$Q,3,FALSE)),"")</f>
        <v/>
      </c>
      <c r="F464" s="18" t="str">
        <f>IF(ISNUMBER(SMALL(Order_Form!$D:$D,1+($D464))),(VLOOKUP(SMALL(Order_Form!$D:$D,1+($D464)),Order_Form!$C:$Q,4,FALSE)),"")</f>
        <v/>
      </c>
      <c r="G464" s="18" t="str">
        <f>IF(ISNUMBER(SMALL(Order_Form!$D:$D,1+($D464))),(VLOOKUP(SMALL(Order_Form!$D:$D,1+($D464)),Order_Form!$C:$Q,5,FALSE)),"")</f>
        <v/>
      </c>
      <c r="H464" s="18" t="str">
        <f>IF(ISNUMBER(SMALL(Order_Form!$D:$D,1+($D464))),(VLOOKUP(SMALL(Order_Form!$D:$D,1+($D464)),Order_Form!$C:$Q,6,FALSE)),"")</f>
        <v/>
      </c>
      <c r="I464" s="15" t="str">
        <f>IF(ISNUMBER(SMALL(Order_Form!$D:$D,1+($D464))),(VLOOKUP(SMALL(Order_Form!$D:$D,1+($D464)),Order_Form!$C:$Q,7,FALSE)),"")</f>
        <v/>
      </c>
      <c r="J464" s="2"/>
      <c r="K464" s="2"/>
      <c r="L464" s="18" t="str">
        <f>IF(ISNUMBER(SMALL(Order_Form!$D:$D,1+($D464))),(VLOOKUP(SMALL(Order_Form!$D:$D,1+($D464)),Order_Form!$C:$Q,8,FALSE)),"")</f>
        <v/>
      </c>
      <c r="M464" s="18" t="str">
        <f>IF(ISNUMBER(SMALL(Order_Form!$D:$D,1+($D464))),(VLOOKUP(SMALL(Order_Form!$D:$D,1+($D464)),Order_Form!$C:$Q,9,FALSE)),"")</f>
        <v/>
      </c>
      <c r="N464" s="18" t="str">
        <f>IF(ISNUMBER(SMALL(Order_Form!$D:$D,1+($D464))),(VLOOKUP(SMALL(Order_Form!$D:$D,1+($D464)),Order_Form!$C:$Q,10,FALSE)),"")</f>
        <v/>
      </c>
      <c r="O464" s="18" t="str">
        <f>IF(ISNUMBER(SMALL(Order_Form!$D:$D,1+($D464))),(VLOOKUP(SMALL(Order_Form!$D:$D,1+($D464)),Order_Form!$C:$Q,11,FALSE)),"")</f>
        <v/>
      </c>
      <c r="P464" s="18" t="str">
        <f>IF(ISNUMBER(SMALL(Order_Form!$D:$D,1+($D464))),(VLOOKUP(SMALL(Order_Form!$D:$D,1+($D464)),Order_Form!$C:$Q,12,FALSE)),"")</f>
        <v/>
      </c>
      <c r="Q464" s="18" t="str">
        <f>IF(ISNUMBER(SMALL(Order_Form!$D:$D,1+($D464))),(VLOOKUP(SMALL(Order_Form!$D:$D,1+($D464)),Order_Form!$C:$Q,13,FALSE)),"")</f>
        <v/>
      </c>
      <c r="R464" s="18" t="str">
        <f>IF(ISNUMBER(SMALL(Order_Form!$D:$D,1+($D464))),(VLOOKUP(SMALL(Order_Form!$D:$D,1+($D464)),Order_Form!$C:$Q,14,FALSE)),"")</f>
        <v/>
      </c>
      <c r="S464" s="126" t="str">
        <f>IF(ISNUMBER(SMALL(Order_Form!$D:$D,1+($D464))),(VLOOKUP(SMALL(Order_Form!$D:$D,1+($D464)),Order_Form!$C:$Q,15,FALSE)),"")</f>
        <v/>
      </c>
      <c r="U464" s="2">
        <f t="shared" si="44"/>
        <v>0</v>
      </c>
      <c r="V464" s="2">
        <f t="shared" si="45"/>
        <v>0</v>
      </c>
      <c r="W464" s="2" t="str">
        <f t="shared" si="46"/>
        <v/>
      </c>
      <c r="X464" s="2">
        <f t="shared" si="47"/>
        <v>0</v>
      </c>
    </row>
    <row r="465" spans="2:24" ht="22.9" customHeight="1" x14ac:dyDescent="0.25">
      <c r="B465" s="2">
        <f t="shared" si="43"/>
        <v>0</v>
      </c>
      <c r="C465" s="2" t="str">
        <f t="shared" si="48"/>
        <v/>
      </c>
      <c r="D465" s="2">
        <v>444</v>
      </c>
      <c r="E465" s="2" t="str">
        <f>IF(ISNUMBER(SMALL(Order_Form!$D:$D,1+($D465))),(VLOOKUP(SMALL(Order_Form!$D:$D,1+($D465)),Order_Form!$C:$Q,3,FALSE)),"")</f>
        <v/>
      </c>
      <c r="F465" s="18" t="str">
        <f>IF(ISNUMBER(SMALL(Order_Form!$D:$D,1+($D465))),(VLOOKUP(SMALL(Order_Form!$D:$D,1+($D465)),Order_Form!$C:$Q,4,FALSE)),"")</f>
        <v/>
      </c>
      <c r="G465" s="18" t="str">
        <f>IF(ISNUMBER(SMALL(Order_Form!$D:$D,1+($D465))),(VLOOKUP(SMALL(Order_Form!$D:$D,1+($D465)),Order_Form!$C:$Q,5,FALSE)),"")</f>
        <v/>
      </c>
      <c r="H465" s="18" t="str">
        <f>IF(ISNUMBER(SMALL(Order_Form!$D:$D,1+($D465))),(VLOOKUP(SMALL(Order_Form!$D:$D,1+($D465)),Order_Form!$C:$Q,6,FALSE)),"")</f>
        <v/>
      </c>
      <c r="I465" s="15" t="str">
        <f>IF(ISNUMBER(SMALL(Order_Form!$D:$D,1+($D465))),(VLOOKUP(SMALL(Order_Form!$D:$D,1+($D465)),Order_Form!$C:$Q,7,FALSE)),"")</f>
        <v/>
      </c>
      <c r="J465" s="2"/>
      <c r="K465" s="2"/>
      <c r="L465" s="18" t="str">
        <f>IF(ISNUMBER(SMALL(Order_Form!$D:$D,1+($D465))),(VLOOKUP(SMALL(Order_Form!$D:$D,1+($D465)),Order_Form!$C:$Q,8,FALSE)),"")</f>
        <v/>
      </c>
      <c r="M465" s="18" t="str">
        <f>IF(ISNUMBER(SMALL(Order_Form!$D:$D,1+($D465))),(VLOOKUP(SMALL(Order_Form!$D:$D,1+($D465)),Order_Form!$C:$Q,9,FALSE)),"")</f>
        <v/>
      </c>
      <c r="N465" s="18" t="str">
        <f>IF(ISNUMBER(SMALL(Order_Form!$D:$D,1+($D465))),(VLOOKUP(SMALL(Order_Form!$D:$D,1+($D465)),Order_Form!$C:$Q,10,FALSE)),"")</f>
        <v/>
      </c>
      <c r="O465" s="18" t="str">
        <f>IF(ISNUMBER(SMALL(Order_Form!$D:$D,1+($D465))),(VLOOKUP(SMALL(Order_Form!$D:$D,1+($D465)),Order_Form!$C:$Q,11,FALSE)),"")</f>
        <v/>
      </c>
      <c r="P465" s="18" t="str">
        <f>IF(ISNUMBER(SMALL(Order_Form!$D:$D,1+($D465))),(VLOOKUP(SMALL(Order_Form!$D:$D,1+($D465)),Order_Form!$C:$Q,12,FALSE)),"")</f>
        <v/>
      </c>
      <c r="Q465" s="18" t="str">
        <f>IF(ISNUMBER(SMALL(Order_Form!$D:$D,1+($D465))),(VLOOKUP(SMALL(Order_Form!$D:$D,1+($D465)),Order_Form!$C:$Q,13,FALSE)),"")</f>
        <v/>
      </c>
      <c r="R465" s="18" t="str">
        <f>IF(ISNUMBER(SMALL(Order_Form!$D:$D,1+($D465))),(VLOOKUP(SMALL(Order_Form!$D:$D,1+($D465)),Order_Form!$C:$Q,14,FALSE)),"")</f>
        <v/>
      </c>
      <c r="S465" s="126" t="str">
        <f>IF(ISNUMBER(SMALL(Order_Form!$D:$D,1+($D465))),(VLOOKUP(SMALL(Order_Form!$D:$D,1+($D465)),Order_Form!$C:$Q,15,FALSE)),"")</f>
        <v/>
      </c>
      <c r="U465" s="2">
        <f t="shared" si="44"/>
        <v>0</v>
      </c>
      <c r="V465" s="2">
        <f t="shared" si="45"/>
        <v>0</v>
      </c>
      <c r="W465" s="2" t="str">
        <f t="shared" si="46"/>
        <v/>
      </c>
      <c r="X465" s="2">
        <f t="shared" si="47"/>
        <v>0</v>
      </c>
    </row>
    <row r="466" spans="2:24" ht="22.9" customHeight="1" x14ac:dyDescent="0.25">
      <c r="B466" s="2">
        <f t="shared" si="43"/>
        <v>0</v>
      </c>
      <c r="C466" s="2" t="str">
        <f t="shared" si="48"/>
        <v/>
      </c>
      <c r="D466" s="2">
        <v>445</v>
      </c>
      <c r="E466" s="2" t="str">
        <f>IF(ISNUMBER(SMALL(Order_Form!$D:$D,1+($D466))),(VLOOKUP(SMALL(Order_Form!$D:$D,1+($D466)),Order_Form!$C:$Q,3,FALSE)),"")</f>
        <v/>
      </c>
      <c r="F466" s="18" t="str">
        <f>IF(ISNUMBER(SMALL(Order_Form!$D:$D,1+($D466))),(VLOOKUP(SMALL(Order_Form!$D:$D,1+($D466)),Order_Form!$C:$Q,4,FALSE)),"")</f>
        <v/>
      </c>
      <c r="G466" s="18" t="str">
        <f>IF(ISNUMBER(SMALL(Order_Form!$D:$D,1+($D466))),(VLOOKUP(SMALL(Order_Form!$D:$D,1+($D466)),Order_Form!$C:$Q,5,FALSE)),"")</f>
        <v/>
      </c>
      <c r="H466" s="18" t="str">
        <f>IF(ISNUMBER(SMALL(Order_Form!$D:$D,1+($D466))),(VLOOKUP(SMALL(Order_Form!$D:$D,1+($D466)),Order_Form!$C:$Q,6,FALSE)),"")</f>
        <v/>
      </c>
      <c r="I466" s="15" t="str">
        <f>IF(ISNUMBER(SMALL(Order_Form!$D:$D,1+($D466))),(VLOOKUP(SMALL(Order_Form!$D:$D,1+($D466)),Order_Form!$C:$Q,7,FALSE)),"")</f>
        <v/>
      </c>
      <c r="J466" s="2"/>
      <c r="K466" s="2"/>
      <c r="L466" s="18" t="str">
        <f>IF(ISNUMBER(SMALL(Order_Form!$D:$D,1+($D466))),(VLOOKUP(SMALL(Order_Form!$D:$D,1+($D466)),Order_Form!$C:$Q,8,FALSE)),"")</f>
        <v/>
      </c>
      <c r="M466" s="18" t="str">
        <f>IF(ISNUMBER(SMALL(Order_Form!$D:$D,1+($D466))),(VLOOKUP(SMALL(Order_Form!$D:$D,1+($D466)),Order_Form!$C:$Q,9,FALSE)),"")</f>
        <v/>
      </c>
      <c r="N466" s="18" t="str">
        <f>IF(ISNUMBER(SMALL(Order_Form!$D:$D,1+($D466))),(VLOOKUP(SMALL(Order_Form!$D:$D,1+($D466)),Order_Form!$C:$Q,10,FALSE)),"")</f>
        <v/>
      </c>
      <c r="O466" s="18" t="str">
        <f>IF(ISNUMBER(SMALL(Order_Form!$D:$D,1+($D466))),(VLOOKUP(SMALL(Order_Form!$D:$D,1+($D466)),Order_Form!$C:$Q,11,FALSE)),"")</f>
        <v/>
      </c>
      <c r="P466" s="18" t="str">
        <f>IF(ISNUMBER(SMALL(Order_Form!$D:$D,1+($D466))),(VLOOKUP(SMALL(Order_Form!$D:$D,1+($D466)),Order_Form!$C:$Q,12,FALSE)),"")</f>
        <v/>
      </c>
      <c r="Q466" s="18" t="str">
        <f>IF(ISNUMBER(SMALL(Order_Form!$D:$D,1+($D466))),(VLOOKUP(SMALL(Order_Form!$D:$D,1+($D466)),Order_Form!$C:$Q,13,FALSE)),"")</f>
        <v/>
      </c>
      <c r="R466" s="18" t="str">
        <f>IF(ISNUMBER(SMALL(Order_Form!$D:$D,1+($D466))),(VLOOKUP(SMALL(Order_Form!$D:$D,1+($D466)),Order_Form!$C:$Q,14,FALSE)),"")</f>
        <v/>
      </c>
      <c r="S466" s="126" t="str">
        <f>IF(ISNUMBER(SMALL(Order_Form!$D:$D,1+($D466))),(VLOOKUP(SMALL(Order_Form!$D:$D,1+($D466)),Order_Form!$C:$Q,15,FALSE)),"")</f>
        <v/>
      </c>
      <c r="U466" s="2">
        <f t="shared" si="44"/>
        <v>0</v>
      </c>
      <c r="V466" s="2">
        <f t="shared" si="45"/>
        <v>0</v>
      </c>
      <c r="W466" s="2" t="str">
        <f t="shared" si="46"/>
        <v/>
      </c>
      <c r="X466" s="2">
        <f t="shared" si="47"/>
        <v>0</v>
      </c>
    </row>
    <row r="467" spans="2:24" ht="22.9" customHeight="1" x14ac:dyDescent="0.25">
      <c r="B467" s="2">
        <f t="shared" si="43"/>
        <v>0</v>
      </c>
      <c r="C467" s="2" t="str">
        <f t="shared" si="48"/>
        <v/>
      </c>
      <c r="D467" s="2">
        <v>446</v>
      </c>
      <c r="E467" s="2" t="str">
        <f>IF(ISNUMBER(SMALL(Order_Form!$D:$D,1+($D467))),(VLOOKUP(SMALL(Order_Form!$D:$D,1+($D467)),Order_Form!$C:$Q,3,FALSE)),"")</f>
        <v/>
      </c>
      <c r="F467" s="18" t="str">
        <f>IF(ISNUMBER(SMALL(Order_Form!$D:$D,1+($D467))),(VLOOKUP(SMALL(Order_Form!$D:$D,1+($D467)),Order_Form!$C:$Q,4,FALSE)),"")</f>
        <v/>
      </c>
      <c r="G467" s="18" t="str">
        <f>IF(ISNUMBER(SMALL(Order_Form!$D:$D,1+($D467))),(VLOOKUP(SMALL(Order_Form!$D:$D,1+($D467)),Order_Form!$C:$Q,5,FALSE)),"")</f>
        <v/>
      </c>
      <c r="H467" s="18" t="str">
        <f>IF(ISNUMBER(SMALL(Order_Form!$D:$D,1+($D467))),(VLOOKUP(SMALL(Order_Form!$D:$D,1+($D467)),Order_Form!$C:$Q,6,FALSE)),"")</f>
        <v/>
      </c>
      <c r="I467" s="15" t="str">
        <f>IF(ISNUMBER(SMALL(Order_Form!$D:$D,1+($D467))),(VLOOKUP(SMALL(Order_Form!$D:$D,1+($D467)),Order_Form!$C:$Q,7,FALSE)),"")</f>
        <v/>
      </c>
      <c r="J467" s="2"/>
      <c r="K467" s="2"/>
      <c r="L467" s="18" t="str">
        <f>IF(ISNUMBER(SMALL(Order_Form!$D:$D,1+($D467))),(VLOOKUP(SMALL(Order_Form!$D:$D,1+($D467)),Order_Form!$C:$Q,8,FALSE)),"")</f>
        <v/>
      </c>
      <c r="M467" s="18" t="str">
        <f>IF(ISNUMBER(SMALL(Order_Form!$D:$D,1+($D467))),(VLOOKUP(SMALL(Order_Form!$D:$D,1+($D467)),Order_Form!$C:$Q,9,FALSE)),"")</f>
        <v/>
      </c>
      <c r="N467" s="18" t="str">
        <f>IF(ISNUMBER(SMALL(Order_Form!$D:$D,1+($D467))),(VLOOKUP(SMALL(Order_Form!$D:$D,1+($D467)),Order_Form!$C:$Q,10,FALSE)),"")</f>
        <v/>
      </c>
      <c r="O467" s="18" t="str">
        <f>IF(ISNUMBER(SMALL(Order_Form!$D:$D,1+($D467))),(VLOOKUP(SMALL(Order_Form!$D:$D,1+($D467)),Order_Form!$C:$Q,11,FALSE)),"")</f>
        <v/>
      </c>
      <c r="P467" s="18" t="str">
        <f>IF(ISNUMBER(SMALL(Order_Form!$D:$D,1+($D467))),(VLOOKUP(SMALL(Order_Form!$D:$D,1+($D467)),Order_Form!$C:$Q,12,FALSE)),"")</f>
        <v/>
      </c>
      <c r="Q467" s="18" t="str">
        <f>IF(ISNUMBER(SMALL(Order_Form!$D:$D,1+($D467))),(VLOOKUP(SMALL(Order_Form!$D:$D,1+($D467)),Order_Form!$C:$Q,13,FALSE)),"")</f>
        <v/>
      </c>
      <c r="R467" s="18" t="str">
        <f>IF(ISNUMBER(SMALL(Order_Form!$D:$D,1+($D467))),(VLOOKUP(SMALL(Order_Form!$D:$D,1+($D467)),Order_Form!$C:$Q,14,FALSE)),"")</f>
        <v/>
      </c>
      <c r="S467" s="126" t="str">
        <f>IF(ISNUMBER(SMALL(Order_Form!$D:$D,1+($D467))),(VLOOKUP(SMALL(Order_Form!$D:$D,1+($D467)),Order_Form!$C:$Q,15,FALSE)),"")</f>
        <v/>
      </c>
      <c r="U467" s="2">
        <f t="shared" si="44"/>
        <v>0</v>
      </c>
      <c r="V467" s="2">
        <f t="shared" si="45"/>
        <v>0</v>
      </c>
      <c r="W467" s="2" t="str">
        <f t="shared" si="46"/>
        <v/>
      </c>
      <c r="X467" s="2">
        <f t="shared" si="47"/>
        <v>0</v>
      </c>
    </row>
    <row r="468" spans="2:24" ht="22.9" customHeight="1" x14ac:dyDescent="0.25">
      <c r="B468" s="2">
        <f t="shared" ref="B468:B531" si="49">IF(AND(H468&gt;0,ISNONTEXT(H468)),1,0)</f>
        <v>0</v>
      </c>
      <c r="C468" s="2" t="str">
        <f t="shared" si="48"/>
        <v/>
      </c>
      <c r="D468" s="2">
        <v>447</v>
      </c>
      <c r="E468" s="2" t="str">
        <f>IF(ISNUMBER(SMALL(Order_Form!$D:$D,1+($D468))),(VLOOKUP(SMALL(Order_Form!$D:$D,1+($D468)),Order_Form!$C:$Q,3,FALSE)),"")</f>
        <v/>
      </c>
      <c r="F468" s="18" t="str">
        <f>IF(ISNUMBER(SMALL(Order_Form!$D:$D,1+($D468))),(VLOOKUP(SMALL(Order_Form!$D:$D,1+($D468)),Order_Form!$C:$Q,4,FALSE)),"")</f>
        <v/>
      </c>
      <c r="G468" s="18" t="str">
        <f>IF(ISNUMBER(SMALL(Order_Form!$D:$D,1+($D468))),(VLOOKUP(SMALL(Order_Form!$D:$D,1+($D468)),Order_Form!$C:$Q,5,FALSE)),"")</f>
        <v/>
      </c>
      <c r="H468" s="18" t="str">
        <f>IF(ISNUMBER(SMALL(Order_Form!$D:$D,1+($D468))),(VLOOKUP(SMALL(Order_Form!$D:$D,1+($D468)),Order_Form!$C:$Q,6,FALSE)),"")</f>
        <v/>
      </c>
      <c r="I468" s="15" t="str">
        <f>IF(ISNUMBER(SMALL(Order_Form!$D:$D,1+($D468))),(VLOOKUP(SMALL(Order_Form!$D:$D,1+($D468)),Order_Form!$C:$Q,7,FALSE)),"")</f>
        <v/>
      </c>
      <c r="J468" s="2"/>
      <c r="K468" s="2"/>
      <c r="L468" s="18" t="str">
        <f>IF(ISNUMBER(SMALL(Order_Form!$D:$D,1+($D468))),(VLOOKUP(SMALL(Order_Form!$D:$D,1+($D468)),Order_Form!$C:$Q,8,FALSE)),"")</f>
        <v/>
      </c>
      <c r="M468" s="18" t="str">
        <f>IF(ISNUMBER(SMALL(Order_Form!$D:$D,1+($D468))),(VLOOKUP(SMALL(Order_Form!$D:$D,1+($D468)),Order_Form!$C:$Q,9,FALSE)),"")</f>
        <v/>
      </c>
      <c r="N468" s="18" t="str">
        <f>IF(ISNUMBER(SMALL(Order_Form!$D:$D,1+($D468))),(VLOOKUP(SMALL(Order_Form!$D:$D,1+($D468)),Order_Form!$C:$Q,10,FALSE)),"")</f>
        <v/>
      </c>
      <c r="O468" s="18" t="str">
        <f>IF(ISNUMBER(SMALL(Order_Form!$D:$D,1+($D468))),(VLOOKUP(SMALL(Order_Form!$D:$D,1+($D468)),Order_Form!$C:$Q,11,FALSE)),"")</f>
        <v/>
      </c>
      <c r="P468" s="18" t="str">
        <f>IF(ISNUMBER(SMALL(Order_Form!$D:$D,1+($D468))),(VLOOKUP(SMALL(Order_Form!$D:$D,1+($D468)),Order_Form!$C:$Q,12,FALSE)),"")</f>
        <v/>
      </c>
      <c r="Q468" s="18" t="str">
        <f>IF(ISNUMBER(SMALL(Order_Form!$D:$D,1+($D468))),(VLOOKUP(SMALL(Order_Form!$D:$D,1+($D468)),Order_Form!$C:$Q,13,FALSE)),"")</f>
        <v/>
      </c>
      <c r="R468" s="18" t="str">
        <f>IF(ISNUMBER(SMALL(Order_Form!$D:$D,1+($D468))),(VLOOKUP(SMALL(Order_Form!$D:$D,1+($D468)),Order_Form!$C:$Q,14,FALSE)),"")</f>
        <v/>
      </c>
      <c r="S468" s="126" t="str">
        <f>IF(ISNUMBER(SMALL(Order_Form!$D:$D,1+($D468))),(VLOOKUP(SMALL(Order_Form!$D:$D,1+($D468)),Order_Form!$C:$Q,15,FALSE)),"")</f>
        <v/>
      </c>
      <c r="U468" s="2">
        <f t="shared" si="44"/>
        <v>0</v>
      </c>
      <c r="V468" s="2">
        <f t="shared" si="45"/>
        <v>0</v>
      </c>
      <c r="W468" s="2" t="str">
        <f t="shared" si="46"/>
        <v/>
      </c>
      <c r="X468" s="2">
        <f t="shared" si="47"/>
        <v>0</v>
      </c>
    </row>
    <row r="469" spans="2:24" ht="22.9" customHeight="1" x14ac:dyDescent="0.25">
      <c r="B469" s="2">
        <f t="shared" si="49"/>
        <v>0</v>
      </c>
      <c r="C469" s="2" t="str">
        <f t="shared" si="48"/>
        <v/>
      </c>
      <c r="D469" s="2">
        <v>448</v>
      </c>
      <c r="E469" s="2" t="str">
        <f>IF(ISNUMBER(SMALL(Order_Form!$D:$D,1+($D469))),(VLOOKUP(SMALL(Order_Form!$D:$D,1+($D469)),Order_Form!$C:$Q,3,FALSE)),"")</f>
        <v/>
      </c>
      <c r="F469" s="18" t="str">
        <f>IF(ISNUMBER(SMALL(Order_Form!$D:$D,1+($D469))),(VLOOKUP(SMALL(Order_Form!$D:$D,1+($D469)),Order_Form!$C:$Q,4,FALSE)),"")</f>
        <v/>
      </c>
      <c r="G469" s="18" t="str">
        <f>IF(ISNUMBER(SMALL(Order_Form!$D:$D,1+($D469))),(VLOOKUP(SMALL(Order_Form!$D:$D,1+($D469)),Order_Form!$C:$Q,5,FALSE)),"")</f>
        <v/>
      </c>
      <c r="H469" s="18" t="str">
        <f>IF(ISNUMBER(SMALL(Order_Form!$D:$D,1+($D469))),(VLOOKUP(SMALL(Order_Form!$D:$D,1+($D469)),Order_Form!$C:$Q,6,FALSE)),"")</f>
        <v/>
      </c>
      <c r="I469" s="15" t="str">
        <f>IF(ISNUMBER(SMALL(Order_Form!$D:$D,1+($D469))),(VLOOKUP(SMALL(Order_Form!$D:$D,1+($D469)),Order_Form!$C:$Q,7,FALSE)),"")</f>
        <v/>
      </c>
      <c r="J469" s="2"/>
      <c r="K469" s="2"/>
      <c r="L469" s="18" t="str">
        <f>IF(ISNUMBER(SMALL(Order_Form!$D:$D,1+($D469))),(VLOOKUP(SMALL(Order_Form!$D:$D,1+($D469)),Order_Form!$C:$Q,8,FALSE)),"")</f>
        <v/>
      </c>
      <c r="M469" s="18" t="str">
        <f>IF(ISNUMBER(SMALL(Order_Form!$D:$D,1+($D469))),(VLOOKUP(SMALL(Order_Form!$D:$D,1+($D469)),Order_Form!$C:$Q,9,FALSE)),"")</f>
        <v/>
      </c>
      <c r="N469" s="18" t="str">
        <f>IF(ISNUMBER(SMALL(Order_Form!$D:$D,1+($D469))),(VLOOKUP(SMALL(Order_Form!$D:$D,1+($D469)),Order_Form!$C:$Q,10,FALSE)),"")</f>
        <v/>
      </c>
      <c r="O469" s="18" t="str">
        <f>IF(ISNUMBER(SMALL(Order_Form!$D:$D,1+($D469))),(VLOOKUP(SMALL(Order_Form!$D:$D,1+($D469)),Order_Form!$C:$Q,11,FALSE)),"")</f>
        <v/>
      </c>
      <c r="P469" s="18" t="str">
        <f>IF(ISNUMBER(SMALL(Order_Form!$D:$D,1+($D469))),(VLOOKUP(SMALL(Order_Form!$D:$D,1+($D469)),Order_Form!$C:$Q,12,FALSE)),"")</f>
        <v/>
      </c>
      <c r="Q469" s="18" t="str">
        <f>IF(ISNUMBER(SMALL(Order_Form!$D:$D,1+($D469))),(VLOOKUP(SMALL(Order_Form!$D:$D,1+($D469)),Order_Form!$C:$Q,13,FALSE)),"")</f>
        <v/>
      </c>
      <c r="R469" s="18" t="str">
        <f>IF(ISNUMBER(SMALL(Order_Form!$D:$D,1+($D469))),(VLOOKUP(SMALL(Order_Form!$D:$D,1+($D469)),Order_Form!$C:$Q,14,FALSE)),"")</f>
        <v/>
      </c>
      <c r="S469" s="126" t="str">
        <f>IF(ISNUMBER(SMALL(Order_Form!$D:$D,1+($D469))),(VLOOKUP(SMALL(Order_Form!$D:$D,1+($D469)),Order_Form!$C:$Q,15,FALSE)),"")</f>
        <v/>
      </c>
      <c r="U469" s="2">
        <f t="shared" ref="U469:U532" si="50">IF(OR(E469=1,V469=1),1,0)</f>
        <v>0</v>
      </c>
      <c r="V469" s="2">
        <f t="shared" ref="V469:V532" si="51">IF(OR(B469=1,E469=2),1,0)</f>
        <v>0</v>
      </c>
      <c r="W469" s="2" t="str">
        <f t="shared" ref="W469:W532" si="52">IF(ISNUMBER(H469),H469,"")</f>
        <v/>
      </c>
      <c r="X469" s="2">
        <f t="shared" ref="X469:X532" si="53">IF(OR(AND(L469&gt;0,ISNONTEXT(L469)),L469="Assorted"),1,0)</f>
        <v>0</v>
      </c>
    </row>
    <row r="470" spans="2:24" ht="22.9" customHeight="1" x14ac:dyDescent="0.25">
      <c r="B470" s="2">
        <f t="shared" si="49"/>
        <v>0</v>
      </c>
      <c r="C470" s="2" t="str">
        <f t="shared" si="48"/>
        <v/>
      </c>
      <c r="D470" s="2">
        <v>449</v>
      </c>
      <c r="E470" s="2" t="str">
        <f>IF(ISNUMBER(SMALL(Order_Form!$D:$D,1+($D470))),(VLOOKUP(SMALL(Order_Form!$D:$D,1+($D470)),Order_Form!$C:$Q,3,FALSE)),"")</f>
        <v/>
      </c>
      <c r="F470" s="18" t="str">
        <f>IF(ISNUMBER(SMALL(Order_Form!$D:$D,1+($D470))),(VLOOKUP(SMALL(Order_Form!$D:$D,1+($D470)),Order_Form!$C:$Q,4,FALSE)),"")</f>
        <v/>
      </c>
      <c r="G470" s="18" t="str">
        <f>IF(ISNUMBER(SMALL(Order_Form!$D:$D,1+($D470))),(VLOOKUP(SMALL(Order_Form!$D:$D,1+($D470)),Order_Form!$C:$Q,5,FALSE)),"")</f>
        <v/>
      </c>
      <c r="H470" s="18" t="str">
        <f>IF(ISNUMBER(SMALL(Order_Form!$D:$D,1+($D470))),(VLOOKUP(SMALL(Order_Form!$D:$D,1+($D470)),Order_Form!$C:$Q,6,FALSE)),"")</f>
        <v/>
      </c>
      <c r="I470" s="15" t="str">
        <f>IF(ISNUMBER(SMALL(Order_Form!$D:$D,1+($D470))),(VLOOKUP(SMALL(Order_Form!$D:$D,1+($D470)),Order_Form!$C:$Q,7,FALSE)),"")</f>
        <v/>
      </c>
      <c r="J470" s="2"/>
      <c r="K470" s="2"/>
      <c r="L470" s="18" t="str">
        <f>IF(ISNUMBER(SMALL(Order_Form!$D:$D,1+($D470))),(VLOOKUP(SMALL(Order_Form!$D:$D,1+($D470)),Order_Form!$C:$Q,8,FALSE)),"")</f>
        <v/>
      </c>
      <c r="M470" s="18" t="str">
        <f>IF(ISNUMBER(SMALL(Order_Form!$D:$D,1+($D470))),(VLOOKUP(SMALL(Order_Form!$D:$D,1+($D470)),Order_Form!$C:$Q,9,FALSE)),"")</f>
        <v/>
      </c>
      <c r="N470" s="18" t="str">
        <f>IF(ISNUMBER(SMALL(Order_Form!$D:$D,1+($D470))),(VLOOKUP(SMALL(Order_Form!$D:$D,1+($D470)),Order_Form!$C:$Q,10,FALSE)),"")</f>
        <v/>
      </c>
      <c r="O470" s="18" t="str">
        <f>IF(ISNUMBER(SMALL(Order_Form!$D:$D,1+($D470))),(VLOOKUP(SMALL(Order_Form!$D:$D,1+($D470)),Order_Form!$C:$Q,11,FALSE)),"")</f>
        <v/>
      </c>
      <c r="P470" s="18" t="str">
        <f>IF(ISNUMBER(SMALL(Order_Form!$D:$D,1+($D470))),(VLOOKUP(SMALL(Order_Form!$D:$D,1+($D470)),Order_Form!$C:$Q,12,FALSE)),"")</f>
        <v/>
      </c>
      <c r="Q470" s="18" t="str">
        <f>IF(ISNUMBER(SMALL(Order_Form!$D:$D,1+($D470))),(VLOOKUP(SMALL(Order_Form!$D:$D,1+($D470)),Order_Form!$C:$Q,13,FALSE)),"")</f>
        <v/>
      </c>
      <c r="R470" s="18" t="str">
        <f>IF(ISNUMBER(SMALL(Order_Form!$D:$D,1+($D470))),(VLOOKUP(SMALL(Order_Form!$D:$D,1+($D470)),Order_Form!$C:$Q,14,FALSE)),"")</f>
        <v/>
      </c>
      <c r="S470" s="126" t="str">
        <f>IF(ISNUMBER(SMALL(Order_Form!$D:$D,1+($D470))),(VLOOKUP(SMALL(Order_Form!$D:$D,1+($D470)),Order_Form!$C:$Q,15,FALSE)),"")</f>
        <v/>
      </c>
      <c r="U470" s="2">
        <f t="shared" si="50"/>
        <v>0</v>
      </c>
      <c r="V470" s="2">
        <f t="shared" si="51"/>
        <v>0</v>
      </c>
      <c r="W470" s="2" t="str">
        <f t="shared" si="52"/>
        <v/>
      </c>
      <c r="X470" s="2">
        <f t="shared" si="53"/>
        <v>0</v>
      </c>
    </row>
    <row r="471" spans="2:24" ht="22.9" customHeight="1" x14ac:dyDescent="0.25">
      <c r="B471" s="2">
        <f t="shared" si="49"/>
        <v>0</v>
      </c>
      <c r="C471" s="2" t="str">
        <f t="shared" si="48"/>
        <v/>
      </c>
      <c r="D471" s="2">
        <v>450</v>
      </c>
      <c r="E471" s="2" t="str">
        <f>IF(ISNUMBER(SMALL(Order_Form!$D:$D,1+($D471))),(VLOOKUP(SMALL(Order_Form!$D:$D,1+($D471)),Order_Form!$C:$Q,3,FALSE)),"")</f>
        <v/>
      </c>
      <c r="F471" s="18" t="str">
        <f>IF(ISNUMBER(SMALL(Order_Form!$D:$D,1+($D471))),(VLOOKUP(SMALL(Order_Form!$D:$D,1+($D471)),Order_Form!$C:$Q,4,FALSE)),"")</f>
        <v/>
      </c>
      <c r="G471" s="18" t="str">
        <f>IF(ISNUMBER(SMALL(Order_Form!$D:$D,1+($D471))),(VLOOKUP(SMALL(Order_Form!$D:$D,1+($D471)),Order_Form!$C:$Q,5,FALSE)),"")</f>
        <v/>
      </c>
      <c r="H471" s="18" t="str">
        <f>IF(ISNUMBER(SMALL(Order_Form!$D:$D,1+($D471))),(VLOOKUP(SMALL(Order_Form!$D:$D,1+($D471)),Order_Form!$C:$Q,6,FALSE)),"")</f>
        <v/>
      </c>
      <c r="I471" s="15" t="str">
        <f>IF(ISNUMBER(SMALL(Order_Form!$D:$D,1+($D471))),(VLOOKUP(SMALL(Order_Form!$D:$D,1+($D471)),Order_Form!$C:$Q,7,FALSE)),"")</f>
        <v/>
      </c>
      <c r="J471" s="2"/>
      <c r="K471" s="2"/>
      <c r="L471" s="18" t="str">
        <f>IF(ISNUMBER(SMALL(Order_Form!$D:$D,1+($D471))),(VLOOKUP(SMALL(Order_Form!$D:$D,1+($D471)),Order_Form!$C:$Q,8,FALSE)),"")</f>
        <v/>
      </c>
      <c r="M471" s="18" t="str">
        <f>IF(ISNUMBER(SMALL(Order_Form!$D:$D,1+($D471))),(VLOOKUP(SMALL(Order_Form!$D:$D,1+($D471)),Order_Form!$C:$Q,9,FALSE)),"")</f>
        <v/>
      </c>
      <c r="N471" s="18" t="str">
        <f>IF(ISNUMBER(SMALL(Order_Form!$D:$D,1+($D471))),(VLOOKUP(SMALL(Order_Form!$D:$D,1+($D471)),Order_Form!$C:$Q,10,FALSE)),"")</f>
        <v/>
      </c>
      <c r="O471" s="18" t="str">
        <f>IF(ISNUMBER(SMALL(Order_Form!$D:$D,1+($D471))),(VLOOKUP(SMALL(Order_Form!$D:$D,1+($D471)),Order_Form!$C:$Q,11,FALSE)),"")</f>
        <v/>
      </c>
      <c r="P471" s="18" t="str">
        <f>IF(ISNUMBER(SMALL(Order_Form!$D:$D,1+($D471))),(VLOOKUP(SMALL(Order_Form!$D:$D,1+($D471)),Order_Form!$C:$Q,12,FALSE)),"")</f>
        <v/>
      </c>
      <c r="Q471" s="18" t="str">
        <f>IF(ISNUMBER(SMALL(Order_Form!$D:$D,1+($D471))),(VLOOKUP(SMALL(Order_Form!$D:$D,1+($D471)),Order_Form!$C:$Q,13,FALSE)),"")</f>
        <v/>
      </c>
      <c r="R471" s="18" t="str">
        <f>IF(ISNUMBER(SMALL(Order_Form!$D:$D,1+($D471))),(VLOOKUP(SMALL(Order_Form!$D:$D,1+($D471)),Order_Form!$C:$Q,14,FALSE)),"")</f>
        <v/>
      </c>
      <c r="S471" s="126" t="str">
        <f>IF(ISNUMBER(SMALL(Order_Form!$D:$D,1+($D471))),(VLOOKUP(SMALL(Order_Form!$D:$D,1+($D471)),Order_Form!$C:$Q,15,FALSE)),"")</f>
        <v/>
      </c>
      <c r="U471" s="2">
        <f t="shared" si="50"/>
        <v>0</v>
      </c>
      <c r="V471" s="2">
        <f t="shared" si="51"/>
        <v>0</v>
      </c>
      <c r="W471" s="2" t="str">
        <f t="shared" si="52"/>
        <v/>
      </c>
      <c r="X471" s="2">
        <f t="shared" si="53"/>
        <v>0</v>
      </c>
    </row>
    <row r="472" spans="2:24" ht="22.9" customHeight="1" x14ac:dyDescent="0.25">
      <c r="B472" s="2">
        <f t="shared" si="49"/>
        <v>0</v>
      </c>
      <c r="C472" s="2" t="str">
        <f t="shared" si="48"/>
        <v/>
      </c>
      <c r="D472" s="2">
        <v>451</v>
      </c>
      <c r="E472" s="2" t="str">
        <f>IF(ISNUMBER(SMALL(Order_Form!$D:$D,1+($D472))),(VLOOKUP(SMALL(Order_Form!$D:$D,1+($D472)),Order_Form!$C:$Q,3,FALSE)),"")</f>
        <v/>
      </c>
      <c r="F472" s="18" t="str">
        <f>IF(ISNUMBER(SMALL(Order_Form!$D:$D,1+($D472))),(VLOOKUP(SMALL(Order_Form!$D:$D,1+($D472)),Order_Form!$C:$Q,4,FALSE)),"")</f>
        <v/>
      </c>
      <c r="G472" s="18" t="str">
        <f>IF(ISNUMBER(SMALL(Order_Form!$D:$D,1+($D472))),(VLOOKUP(SMALL(Order_Form!$D:$D,1+($D472)),Order_Form!$C:$Q,5,FALSE)),"")</f>
        <v/>
      </c>
      <c r="H472" s="18" t="str">
        <f>IF(ISNUMBER(SMALL(Order_Form!$D:$D,1+($D472))),(VLOOKUP(SMALL(Order_Form!$D:$D,1+($D472)),Order_Form!$C:$Q,6,FALSE)),"")</f>
        <v/>
      </c>
      <c r="I472" s="15" t="str">
        <f>IF(ISNUMBER(SMALL(Order_Form!$D:$D,1+($D472))),(VLOOKUP(SMALL(Order_Form!$D:$D,1+($D472)),Order_Form!$C:$Q,7,FALSE)),"")</f>
        <v/>
      </c>
      <c r="J472" s="2"/>
      <c r="K472" s="2"/>
      <c r="L472" s="18" t="str">
        <f>IF(ISNUMBER(SMALL(Order_Form!$D:$D,1+($D472))),(VLOOKUP(SMALL(Order_Form!$D:$D,1+($D472)),Order_Form!$C:$Q,8,FALSE)),"")</f>
        <v/>
      </c>
      <c r="M472" s="18" t="str">
        <f>IF(ISNUMBER(SMALL(Order_Form!$D:$D,1+($D472))),(VLOOKUP(SMALL(Order_Form!$D:$D,1+($D472)),Order_Form!$C:$Q,9,FALSE)),"")</f>
        <v/>
      </c>
      <c r="N472" s="18" t="str">
        <f>IF(ISNUMBER(SMALL(Order_Form!$D:$D,1+($D472))),(VLOOKUP(SMALL(Order_Form!$D:$D,1+($D472)),Order_Form!$C:$Q,10,FALSE)),"")</f>
        <v/>
      </c>
      <c r="O472" s="18" t="str">
        <f>IF(ISNUMBER(SMALL(Order_Form!$D:$D,1+($D472))),(VLOOKUP(SMALL(Order_Form!$D:$D,1+($D472)),Order_Form!$C:$Q,11,FALSE)),"")</f>
        <v/>
      </c>
      <c r="P472" s="18" t="str">
        <f>IF(ISNUMBER(SMALL(Order_Form!$D:$D,1+($D472))),(VLOOKUP(SMALL(Order_Form!$D:$D,1+($D472)),Order_Form!$C:$Q,12,FALSE)),"")</f>
        <v/>
      </c>
      <c r="Q472" s="18" t="str">
        <f>IF(ISNUMBER(SMALL(Order_Form!$D:$D,1+($D472))),(VLOOKUP(SMALL(Order_Form!$D:$D,1+($D472)),Order_Form!$C:$Q,13,FALSE)),"")</f>
        <v/>
      </c>
      <c r="R472" s="18" t="str">
        <f>IF(ISNUMBER(SMALL(Order_Form!$D:$D,1+($D472))),(VLOOKUP(SMALL(Order_Form!$D:$D,1+($D472)),Order_Form!$C:$Q,14,FALSE)),"")</f>
        <v/>
      </c>
      <c r="S472" s="126" t="str">
        <f>IF(ISNUMBER(SMALL(Order_Form!$D:$D,1+($D472))),(VLOOKUP(SMALL(Order_Form!$D:$D,1+($D472)),Order_Form!$C:$Q,15,FALSE)),"")</f>
        <v/>
      </c>
      <c r="U472" s="2">
        <f t="shared" si="50"/>
        <v>0</v>
      </c>
      <c r="V472" s="2">
        <f t="shared" si="51"/>
        <v>0</v>
      </c>
      <c r="W472" s="2" t="str">
        <f t="shared" si="52"/>
        <v/>
      </c>
      <c r="X472" s="2">
        <f t="shared" si="53"/>
        <v>0</v>
      </c>
    </row>
    <row r="473" spans="2:24" ht="22.9" customHeight="1" x14ac:dyDescent="0.25">
      <c r="B473" s="2">
        <f t="shared" si="49"/>
        <v>0</v>
      </c>
      <c r="C473" s="2" t="str">
        <f t="shared" si="48"/>
        <v/>
      </c>
      <c r="D473" s="2">
        <v>452</v>
      </c>
      <c r="E473" s="2" t="str">
        <f>IF(ISNUMBER(SMALL(Order_Form!$D:$D,1+($D473))),(VLOOKUP(SMALL(Order_Form!$D:$D,1+($D473)),Order_Form!$C:$Q,3,FALSE)),"")</f>
        <v/>
      </c>
      <c r="F473" s="18" t="str">
        <f>IF(ISNUMBER(SMALL(Order_Form!$D:$D,1+($D473))),(VLOOKUP(SMALL(Order_Form!$D:$D,1+($D473)),Order_Form!$C:$Q,4,FALSE)),"")</f>
        <v/>
      </c>
      <c r="G473" s="18" t="str">
        <f>IF(ISNUMBER(SMALL(Order_Form!$D:$D,1+($D473))),(VLOOKUP(SMALL(Order_Form!$D:$D,1+($D473)),Order_Form!$C:$Q,5,FALSE)),"")</f>
        <v/>
      </c>
      <c r="H473" s="18" t="str">
        <f>IF(ISNUMBER(SMALL(Order_Form!$D:$D,1+($D473))),(VLOOKUP(SMALL(Order_Form!$D:$D,1+($D473)),Order_Form!$C:$Q,6,FALSE)),"")</f>
        <v/>
      </c>
      <c r="I473" s="15" t="str">
        <f>IF(ISNUMBER(SMALL(Order_Form!$D:$D,1+($D473))),(VLOOKUP(SMALL(Order_Form!$D:$D,1+($D473)),Order_Form!$C:$Q,7,FALSE)),"")</f>
        <v/>
      </c>
      <c r="J473" s="2"/>
      <c r="K473" s="2"/>
      <c r="L473" s="18" t="str">
        <f>IF(ISNUMBER(SMALL(Order_Form!$D:$D,1+($D473))),(VLOOKUP(SMALL(Order_Form!$D:$D,1+($D473)),Order_Form!$C:$Q,8,FALSE)),"")</f>
        <v/>
      </c>
      <c r="M473" s="18" t="str">
        <f>IF(ISNUMBER(SMALL(Order_Form!$D:$D,1+($D473))),(VLOOKUP(SMALL(Order_Form!$D:$D,1+($D473)),Order_Form!$C:$Q,9,FALSE)),"")</f>
        <v/>
      </c>
      <c r="N473" s="18" t="str">
        <f>IF(ISNUMBER(SMALL(Order_Form!$D:$D,1+($D473))),(VLOOKUP(SMALL(Order_Form!$D:$D,1+($D473)),Order_Form!$C:$Q,10,FALSE)),"")</f>
        <v/>
      </c>
      <c r="O473" s="18" t="str">
        <f>IF(ISNUMBER(SMALL(Order_Form!$D:$D,1+($D473))),(VLOOKUP(SMALL(Order_Form!$D:$D,1+($D473)),Order_Form!$C:$Q,11,FALSE)),"")</f>
        <v/>
      </c>
      <c r="P473" s="18" t="str">
        <f>IF(ISNUMBER(SMALL(Order_Form!$D:$D,1+($D473))),(VLOOKUP(SMALL(Order_Form!$D:$D,1+($D473)),Order_Form!$C:$Q,12,FALSE)),"")</f>
        <v/>
      </c>
      <c r="Q473" s="18" t="str">
        <f>IF(ISNUMBER(SMALL(Order_Form!$D:$D,1+($D473))),(VLOOKUP(SMALL(Order_Form!$D:$D,1+($D473)),Order_Form!$C:$Q,13,FALSE)),"")</f>
        <v/>
      </c>
      <c r="R473" s="18" t="str">
        <f>IF(ISNUMBER(SMALL(Order_Form!$D:$D,1+($D473))),(VLOOKUP(SMALL(Order_Form!$D:$D,1+($D473)),Order_Form!$C:$Q,14,FALSE)),"")</f>
        <v/>
      </c>
      <c r="S473" s="126" t="str">
        <f>IF(ISNUMBER(SMALL(Order_Form!$D:$D,1+($D473))),(VLOOKUP(SMALL(Order_Form!$D:$D,1+($D473)),Order_Form!$C:$Q,15,FALSE)),"")</f>
        <v/>
      </c>
      <c r="U473" s="2">
        <f t="shared" si="50"/>
        <v>0</v>
      </c>
      <c r="V473" s="2">
        <f t="shared" si="51"/>
        <v>0</v>
      </c>
      <c r="W473" s="2" t="str">
        <f t="shared" si="52"/>
        <v/>
      </c>
      <c r="X473" s="2">
        <f t="shared" si="53"/>
        <v>0</v>
      </c>
    </row>
    <row r="474" spans="2:24" ht="22.9" customHeight="1" x14ac:dyDescent="0.25">
      <c r="B474" s="2">
        <f t="shared" si="49"/>
        <v>0</v>
      </c>
      <c r="C474" s="2" t="str">
        <f t="shared" si="48"/>
        <v/>
      </c>
      <c r="D474" s="2">
        <v>453</v>
      </c>
      <c r="E474" s="2" t="str">
        <f>IF(ISNUMBER(SMALL(Order_Form!$D:$D,1+($D474))),(VLOOKUP(SMALL(Order_Form!$D:$D,1+($D474)),Order_Form!$C:$Q,3,FALSE)),"")</f>
        <v/>
      </c>
      <c r="F474" s="18" t="str">
        <f>IF(ISNUMBER(SMALL(Order_Form!$D:$D,1+($D474))),(VLOOKUP(SMALL(Order_Form!$D:$D,1+($D474)),Order_Form!$C:$Q,4,FALSE)),"")</f>
        <v/>
      </c>
      <c r="G474" s="18" t="str">
        <f>IF(ISNUMBER(SMALL(Order_Form!$D:$D,1+($D474))),(VLOOKUP(SMALL(Order_Form!$D:$D,1+($D474)),Order_Form!$C:$Q,5,FALSE)),"")</f>
        <v/>
      </c>
      <c r="H474" s="18" t="str">
        <f>IF(ISNUMBER(SMALL(Order_Form!$D:$D,1+($D474))),(VLOOKUP(SMALL(Order_Form!$D:$D,1+($D474)),Order_Form!$C:$Q,6,FALSE)),"")</f>
        <v/>
      </c>
      <c r="I474" s="15" t="str">
        <f>IF(ISNUMBER(SMALL(Order_Form!$D:$D,1+($D474))),(VLOOKUP(SMALL(Order_Form!$D:$D,1+($D474)),Order_Form!$C:$Q,7,FALSE)),"")</f>
        <v/>
      </c>
      <c r="J474" s="2"/>
      <c r="K474" s="2"/>
      <c r="L474" s="18" t="str">
        <f>IF(ISNUMBER(SMALL(Order_Form!$D:$D,1+($D474))),(VLOOKUP(SMALL(Order_Form!$D:$D,1+($D474)),Order_Form!$C:$Q,8,FALSE)),"")</f>
        <v/>
      </c>
      <c r="M474" s="18" t="str">
        <f>IF(ISNUMBER(SMALL(Order_Form!$D:$D,1+($D474))),(VLOOKUP(SMALL(Order_Form!$D:$D,1+($D474)),Order_Form!$C:$Q,9,FALSE)),"")</f>
        <v/>
      </c>
      <c r="N474" s="18" t="str">
        <f>IF(ISNUMBER(SMALL(Order_Form!$D:$D,1+($D474))),(VLOOKUP(SMALL(Order_Form!$D:$D,1+($D474)),Order_Form!$C:$Q,10,FALSE)),"")</f>
        <v/>
      </c>
      <c r="O474" s="18" t="str">
        <f>IF(ISNUMBER(SMALL(Order_Form!$D:$D,1+($D474))),(VLOOKUP(SMALL(Order_Form!$D:$D,1+($D474)),Order_Form!$C:$Q,11,FALSE)),"")</f>
        <v/>
      </c>
      <c r="P474" s="18" t="str">
        <f>IF(ISNUMBER(SMALL(Order_Form!$D:$D,1+($D474))),(VLOOKUP(SMALL(Order_Form!$D:$D,1+($D474)),Order_Form!$C:$Q,12,FALSE)),"")</f>
        <v/>
      </c>
      <c r="Q474" s="18" t="str">
        <f>IF(ISNUMBER(SMALL(Order_Form!$D:$D,1+($D474))),(VLOOKUP(SMALL(Order_Form!$D:$D,1+($D474)),Order_Form!$C:$Q,13,FALSE)),"")</f>
        <v/>
      </c>
      <c r="R474" s="18" t="str">
        <f>IF(ISNUMBER(SMALL(Order_Form!$D:$D,1+($D474))),(VLOOKUP(SMALL(Order_Form!$D:$D,1+($D474)),Order_Form!$C:$Q,14,FALSE)),"")</f>
        <v/>
      </c>
      <c r="S474" s="126" t="str">
        <f>IF(ISNUMBER(SMALL(Order_Form!$D:$D,1+($D474))),(VLOOKUP(SMALL(Order_Form!$D:$D,1+($D474)),Order_Form!$C:$Q,15,FALSE)),"")</f>
        <v/>
      </c>
      <c r="U474" s="2">
        <f t="shared" si="50"/>
        <v>0</v>
      </c>
      <c r="V474" s="2">
        <f t="shared" si="51"/>
        <v>0</v>
      </c>
      <c r="W474" s="2" t="str">
        <f t="shared" si="52"/>
        <v/>
      </c>
      <c r="X474" s="2">
        <f t="shared" si="53"/>
        <v>0</v>
      </c>
    </row>
    <row r="475" spans="2:24" ht="22.9" customHeight="1" x14ac:dyDescent="0.25">
      <c r="B475" s="2">
        <f t="shared" si="49"/>
        <v>0</v>
      </c>
      <c r="C475" s="2" t="str">
        <f t="shared" si="48"/>
        <v/>
      </c>
      <c r="D475" s="2">
        <v>454</v>
      </c>
      <c r="E475" s="2" t="str">
        <f>IF(ISNUMBER(SMALL(Order_Form!$D:$D,1+($D475))),(VLOOKUP(SMALL(Order_Form!$D:$D,1+($D475)),Order_Form!$C:$Q,3,FALSE)),"")</f>
        <v/>
      </c>
      <c r="F475" s="18" t="str">
        <f>IF(ISNUMBER(SMALL(Order_Form!$D:$D,1+($D475))),(VLOOKUP(SMALL(Order_Form!$D:$D,1+($D475)),Order_Form!$C:$Q,4,FALSE)),"")</f>
        <v/>
      </c>
      <c r="G475" s="18" t="str">
        <f>IF(ISNUMBER(SMALL(Order_Form!$D:$D,1+($D475))),(VLOOKUP(SMALL(Order_Form!$D:$D,1+($D475)),Order_Form!$C:$Q,5,FALSE)),"")</f>
        <v/>
      </c>
      <c r="H475" s="18" t="str">
        <f>IF(ISNUMBER(SMALL(Order_Form!$D:$D,1+($D475))),(VLOOKUP(SMALL(Order_Form!$D:$D,1+($D475)),Order_Form!$C:$Q,6,FALSE)),"")</f>
        <v/>
      </c>
      <c r="I475" s="15" t="str">
        <f>IF(ISNUMBER(SMALL(Order_Form!$D:$D,1+($D475))),(VLOOKUP(SMALL(Order_Form!$D:$D,1+($D475)),Order_Form!$C:$Q,7,FALSE)),"")</f>
        <v/>
      </c>
      <c r="J475" s="2"/>
      <c r="K475" s="2"/>
      <c r="L475" s="18" t="str">
        <f>IF(ISNUMBER(SMALL(Order_Form!$D:$D,1+($D475))),(VLOOKUP(SMALL(Order_Form!$D:$D,1+($D475)),Order_Form!$C:$Q,8,FALSE)),"")</f>
        <v/>
      </c>
      <c r="M475" s="18" t="str">
        <f>IF(ISNUMBER(SMALL(Order_Form!$D:$D,1+($D475))),(VLOOKUP(SMALL(Order_Form!$D:$D,1+($D475)),Order_Form!$C:$Q,9,FALSE)),"")</f>
        <v/>
      </c>
      <c r="N475" s="18" t="str">
        <f>IF(ISNUMBER(SMALL(Order_Form!$D:$D,1+($D475))),(VLOOKUP(SMALL(Order_Form!$D:$D,1+($D475)),Order_Form!$C:$Q,10,FALSE)),"")</f>
        <v/>
      </c>
      <c r="O475" s="18" t="str">
        <f>IF(ISNUMBER(SMALL(Order_Form!$D:$D,1+($D475))),(VLOOKUP(SMALL(Order_Form!$D:$D,1+($D475)),Order_Form!$C:$Q,11,FALSE)),"")</f>
        <v/>
      </c>
      <c r="P475" s="18" t="str">
        <f>IF(ISNUMBER(SMALL(Order_Form!$D:$D,1+($D475))),(VLOOKUP(SMALL(Order_Form!$D:$D,1+($D475)),Order_Form!$C:$Q,12,FALSE)),"")</f>
        <v/>
      </c>
      <c r="Q475" s="18" t="str">
        <f>IF(ISNUMBER(SMALL(Order_Form!$D:$D,1+($D475))),(VLOOKUP(SMALL(Order_Form!$D:$D,1+($D475)),Order_Form!$C:$Q,13,FALSE)),"")</f>
        <v/>
      </c>
      <c r="R475" s="18" t="str">
        <f>IF(ISNUMBER(SMALL(Order_Form!$D:$D,1+($D475))),(VLOOKUP(SMALL(Order_Form!$D:$D,1+($D475)),Order_Form!$C:$Q,14,FALSE)),"")</f>
        <v/>
      </c>
      <c r="S475" s="126" t="str">
        <f>IF(ISNUMBER(SMALL(Order_Form!$D:$D,1+($D475))),(VLOOKUP(SMALL(Order_Form!$D:$D,1+($D475)),Order_Form!$C:$Q,15,FALSE)),"")</f>
        <v/>
      </c>
      <c r="U475" s="2">
        <f t="shared" si="50"/>
        <v>0</v>
      </c>
      <c r="V475" s="2">
        <f t="shared" si="51"/>
        <v>0</v>
      </c>
      <c r="W475" s="2" t="str">
        <f t="shared" si="52"/>
        <v/>
      </c>
      <c r="X475" s="2">
        <f t="shared" si="53"/>
        <v>0</v>
      </c>
    </row>
    <row r="476" spans="2:24" ht="22.9" customHeight="1" x14ac:dyDescent="0.25">
      <c r="B476" s="2">
        <f t="shared" si="49"/>
        <v>0</v>
      </c>
      <c r="C476" s="2" t="str">
        <f t="shared" ref="C476:C539" si="54">IF(B476=1,D476,"")</f>
        <v/>
      </c>
      <c r="D476" s="2">
        <v>455</v>
      </c>
      <c r="E476" s="2" t="str">
        <f>IF(ISNUMBER(SMALL(Order_Form!$D:$D,1+($D476))),(VLOOKUP(SMALL(Order_Form!$D:$D,1+($D476)),Order_Form!$C:$Q,3,FALSE)),"")</f>
        <v/>
      </c>
      <c r="F476" s="18" t="str">
        <f>IF(ISNUMBER(SMALL(Order_Form!$D:$D,1+($D476))),(VLOOKUP(SMALL(Order_Form!$D:$D,1+($D476)),Order_Form!$C:$Q,4,FALSE)),"")</f>
        <v/>
      </c>
      <c r="G476" s="18" t="str">
        <f>IF(ISNUMBER(SMALL(Order_Form!$D:$D,1+($D476))),(VLOOKUP(SMALL(Order_Form!$D:$D,1+($D476)),Order_Form!$C:$Q,5,FALSE)),"")</f>
        <v/>
      </c>
      <c r="H476" s="18" t="str">
        <f>IF(ISNUMBER(SMALL(Order_Form!$D:$D,1+($D476))),(VLOOKUP(SMALL(Order_Form!$D:$D,1+($D476)),Order_Form!$C:$Q,6,FALSE)),"")</f>
        <v/>
      </c>
      <c r="I476" s="15" t="str">
        <f>IF(ISNUMBER(SMALL(Order_Form!$D:$D,1+($D476))),(VLOOKUP(SMALL(Order_Form!$D:$D,1+($D476)),Order_Form!$C:$Q,7,FALSE)),"")</f>
        <v/>
      </c>
      <c r="J476" s="2"/>
      <c r="K476" s="2"/>
      <c r="L476" s="18" t="str">
        <f>IF(ISNUMBER(SMALL(Order_Form!$D:$D,1+($D476))),(VLOOKUP(SMALL(Order_Form!$D:$D,1+($D476)),Order_Form!$C:$Q,8,FALSE)),"")</f>
        <v/>
      </c>
      <c r="M476" s="18" t="str">
        <f>IF(ISNUMBER(SMALL(Order_Form!$D:$D,1+($D476))),(VLOOKUP(SMALL(Order_Form!$D:$D,1+($D476)),Order_Form!$C:$Q,9,FALSE)),"")</f>
        <v/>
      </c>
      <c r="N476" s="18" t="str">
        <f>IF(ISNUMBER(SMALL(Order_Form!$D:$D,1+($D476))),(VLOOKUP(SMALL(Order_Form!$D:$D,1+($D476)),Order_Form!$C:$Q,10,FALSE)),"")</f>
        <v/>
      </c>
      <c r="O476" s="18" t="str">
        <f>IF(ISNUMBER(SMALL(Order_Form!$D:$D,1+($D476))),(VLOOKUP(SMALL(Order_Form!$D:$D,1+($D476)),Order_Form!$C:$Q,11,FALSE)),"")</f>
        <v/>
      </c>
      <c r="P476" s="18" t="str">
        <f>IF(ISNUMBER(SMALL(Order_Form!$D:$D,1+($D476))),(VLOOKUP(SMALL(Order_Form!$D:$D,1+($D476)),Order_Form!$C:$Q,12,FALSE)),"")</f>
        <v/>
      </c>
      <c r="Q476" s="18" t="str">
        <f>IF(ISNUMBER(SMALL(Order_Form!$D:$D,1+($D476))),(VLOOKUP(SMALL(Order_Form!$D:$D,1+($D476)),Order_Form!$C:$Q,13,FALSE)),"")</f>
        <v/>
      </c>
      <c r="R476" s="18" t="str">
        <f>IF(ISNUMBER(SMALL(Order_Form!$D:$D,1+($D476))),(VLOOKUP(SMALL(Order_Form!$D:$D,1+($D476)),Order_Form!$C:$Q,14,FALSE)),"")</f>
        <v/>
      </c>
      <c r="S476" s="126" t="str">
        <f>IF(ISNUMBER(SMALL(Order_Form!$D:$D,1+($D476))),(VLOOKUP(SMALL(Order_Form!$D:$D,1+($D476)),Order_Form!$C:$Q,15,FALSE)),"")</f>
        <v/>
      </c>
      <c r="U476" s="2">
        <f t="shared" si="50"/>
        <v>0</v>
      </c>
      <c r="V476" s="2">
        <f t="shared" si="51"/>
        <v>0</v>
      </c>
      <c r="W476" s="2" t="str">
        <f t="shared" si="52"/>
        <v/>
      </c>
      <c r="X476" s="2">
        <f t="shared" si="53"/>
        <v>0</v>
      </c>
    </row>
    <row r="477" spans="2:24" ht="22.9" customHeight="1" x14ac:dyDescent="0.25">
      <c r="B477" s="2">
        <f t="shared" si="49"/>
        <v>0</v>
      </c>
      <c r="C477" s="2" t="str">
        <f t="shared" si="54"/>
        <v/>
      </c>
      <c r="D477" s="2">
        <v>456</v>
      </c>
      <c r="E477" s="2" t="str">
        <f>IF(ISNUMBER(SMALL(Order_Form!$D:$D,1+($D477))),(VLOOKUP(SMALL(Order_Form!$D:$D,1+($D477)),Order_Form!$C:$Q,3,FALSE)),"")</f>
        <v/>
      </c>
      <c r="F477" s="18" t="str">
        <f>IF(ISNUMBER(SMALL(Order_Form!$D:$D,1+($D477))),(VLOOKUP(SMALL(Order_Form!$D:$D,1+($D477)),Order_Form!$C:$Q,4,FALSE)),"")</f>
        <v/>
      </c>
      <c r="G477" s="18" t="str">
        <f>IF(ISNUMBER(SMALL(Order_Form!$D:$D,1+($D477))),(VLOOKUP(SMALL(Order_Form!$D:$D,1+($D477)),Order_Form!$C:$Q,5,FALSE)),"")</f>
        <v/>
      </c>
      <c r="H477" s="18" t="str">
        <f>IF(ISNUMBER(SMALL(Order_Form!$D:$D,1+($D477))),(VLOOKUP(SMALL(Order_Form!$D:$D,1+($D477)),Order_Form!$C:$Q,6,FALSE)),"")</f>
        <v/>
      </c>
      <c r="I477" s="15" t="str">
        <f>IF(ISNUMBER(SMALL(Order_Form!$D:$D,1+($D477))),(VLOOKUP(SMALL(Order_Form!$D:$D,1+($D477)),Order_Form!$C:$Q,7,FALSE)),"")</f>
        <v/>
      </c>
      <c r="J477" s="2"/>
      <c r="K477" s="2"/>
      <c r="L477" s="18" t="str">
        <f>IF(ISNUMBER(SMALL(Order_Form!$D:$D,1+($D477))),(VLOOKUP(SMALL(Order_Form!$D:$D,1+($D477)),Order_Form!$C:$Q,8,FALSE)),"")</f>
        <v/>
      </c>
      <c r="M477" s="18" t="str">
        <f>IF(ISNUMBER(SMALL(Order_Form!$D:$D,1+($D477))),(VLOOKUP(SMALL(Order_Form!$D:$D,1+($D477)),Order_Form!$C:$Q,9,FALSE)),"")</f>
        <v/>
      </c>
      <c r="N477" s="18" t="str">
        <f>IF(ISNUMBER(SMALL(Order_Form!$D:$D,1+($D477))),(VLOOKUP(SMALL(Order_Form!$D:$D,1+($D477)),Order_Form!$C:$Q,10,FALSE)),"")</f>
        <v/>
      </c>
      <c r="O477" s="18" t="str">
        <f>IF(ISNUMBER(SMALL(Order_Form!$D:$D,1+($D477))),(VLOOKUP(SMALL(Order_Form!$D:$D,1+($D477)),Order_Form!$C:$Q,11,FALSE)),"")</f>
        <v/>
      </c>
      <c r="P477" s="18" t="str">
        <f>IF(ISNUMBER(SMALL(Order_Form!$D:$D,1+($D477))),(VLOOKUP(SMALL(Order_Form!$D:$D,1+($D477)),Order_Form!$C:$Q,12,FALSE)),"")</f>
        <v/>
      </c>
      <c r="Q477" s="18" t="str">
        <f>IF(ISNUMBER(SMALL(Order_Form!$D:$D,1+($D477))),(VLOOKUP(SMALL(Order_Form!$D:$D,1+($D477)),Order_Form!$C:$Q,13,FALSE)),"")</f>
        <v/>
      </c>
      <c r="R477" s="18" t="str">
        <f>IF(ISNUMBER(SMALL(Order_Form!$D:$D,1+($D477))),(VLOOKUP(SMALL(Order_Form!$D:$D,1+($D477)),Order_Form!$C:$Q,14,FALSE)),"")</f>
        <v/>
      </c>
      <c r="S477" s="126" t="str">
        <f>IF(ISNUMBER(SMALL(Order_Form!$D:$D,1+($D477))),(VLOOKUP(SMALL(Order_Form!$D:$D,1+($D477)),Order_Form!$C:$Q,15,FALSE)),"")</f>
        <v/>
      </c>
      <c r="U477" s="2">
        <f t="shared" si="50"/>
        <v>0</v>
      </c>
      <c r="V477" s="2">
        <f t="shared" si="51"/>
        <v>0</v>
      </c>
      <c r="W477" s="2" t="str">
        <f t="shared" si="52"/>
        <v/>
      </c>
      <c r="X477" s="2">
        <f t="shared" si="53"/>
        <v>0</v>
      </c>
    </row>
    <row r="478" spans="2:24" ht="22.9" customHeight="1" x14ac:dyDescent="0.25">
      <c r="B478" s="2">
        <f t="shared" si="49"/>
        <v>0</v>
      </c>
      <c r="C478" s="2" t="str">
        <f t="shared" si="54"/>
        <v/>
      </c>
      <c r="D478" s="2">
        <v>457</v>
      </c>
      <c r="E478" s="2" t="str">
        <f>IF(ISNUMBER(SMALL(Order_Form!$D:$D,1+($D478))),(VLOOKUP(SMALL(Order_Form!$D:$D,1+($D478)),Order_Form!$C:$Q,3,FALSE)),"")</f>
        <v/>
      </c>
      <c r="F478" s="18" t="str">
        <f>IF(ISNUMBER(SMALL(Order_Form!$D:$D,1+($D478))),(VLOOKUP(SMALL(Order_Form!$D:$D,1+($D478)),Order_Form!$C:$Q,4,FALSE)),"")</f>
        <v/>
      </c>
      <c r="G478" s="18" t="str">
        <f>IF(ISNUMBER(SMALL(Order_Form!$D:$D,1+($D478))),(VLOOKUP(SMALL(Order_Form!$D:$D,1+($D478)),Order_Form!$C:$Q,5,FALSE)),"")</f>
        <v/>
      </c>
      <c r="H478" s="18" t="str">
        <f>IF(ISNUMBER(SMALL(Order_Form!$D:$D,1+($D478))),(VLOOKUP(SMALL(Order_Form!$D:$D,1+($D478)),Order_Form!$C:$Q,6,FALSE)),"")</f>
        <v/>
      </c>
      <c r="I478" s="15" t="str">
        <f>IF(ISNUMBER(SMALL(Order_Form!$D:$D,1+($D478))),(VLOOKUP(SMALL(Order_Form!$D:$D,1+($D478)),Order_Form!$C:$Q,7,FALSE)),"")</f>
        <v/>
      </c>
      <c r="J478" s="2"/>
      <c r="K478" s="2"/>
      <c r="L478" s="18" t="str">
        <f>IF(ISNUMBER(SMALL(Order_Form!$D:$D,1+($D478))),(VLOOKUP(SMALL(Order_Form!$D:$D,1+($D478)),Order_Form!$C:$Q,8,FALSE)),"")</f>
        <v/>
      </c>
      <c r="M478" s="18" t="str">
        <f>IF(ISNUMBER(SMALL(Order_Form!$D:$D,1+($D478))),(VLOOKUP(SMALL(Order_Form!$D:$D,1+($D478)),Order_Form!$C:$Q,9,FALSE)),"")</f>
        <v/>
      </c>
      <c r="N478" s="18" t="str">
        <f>IF(ISNUMBER(SMALL(Order_Form!$D:$D,1+($D478))),(VLOOKUP(SMALL(Order_Form!$D:$D,1+($D478)),Order_Form!$C:$Q,10,FALSE)),"")</f>
        <v/>
      </c>
      <c r="O478" s="18" t="str">
        <f>IF(ISNUMBER(SMALL(Order_Form!$D:$D,1+($D478))),(VLOOKUP(SMALL(Order_Form!$D:$D,1+($D478)),Order_Form!$C:$Q,11,FALSE)),"")</f>
        <v/>
      </c>
      <c r="P478" s="18" t="str">
        <f>IF(ISNUMBER(SMALL(Order_Form!$D:$D,1+($D478))),(VLOOKUP(SMALL(Order_Form!$D:$D,1+($D478)),Order_Form!$C:$Q,12,FALSE)),"")</f>
        <v/>
      </c>
      <c r="Q478" s="18" t="str">
        <f>IF(ISNUMBER(SMALL(Order_Form!$D:$D,1+($D478))),(VLOOKUP(SMALL(Order_Form!$D:$D,1+($D478)),Order_Form!$C:$Q,13,FALSE)),"")</f>
        <v/>
      </c>
      <c r="R478" s="18" t="str">
        <f>IF(ISNUMBER(SMALL(Order_Form!$D:$D,1+($D478))),(VLOOKUP(SMALL(Order_Form!$D:$D,1+($D478)),Order_Form!$C:$Q,14,FALSE)),"")</f>
        <v/>
      </c>
      <c r="S478" s="126" t="str">
        <f>IF(ISNUMBER(SMALL(Order_Form!$D:$D,1+($D478))),(VLOOKUP(SMALL(Order_Form!$D:$D,1+($D478)),Order_Form!$C:$Q,15,FALSE)),"")</f>
        <v/>
      </c>
      <c r="U478" s="2">
        <f t="shared" si="50"/>
        <v>0</v>
      </c>
      <c r="V478" s="2">
        <f t="shared" si="51"/>
        <v>0</v>
      </c>
      <c r="W478" s="2" t="str">
        <f t="shared" si="52"/>
        <v/>
      </c>
      <c r="X478" s="2">
        <f t="shared" si="53"/>
        <v>0</v>
      </c>
    </row>
    <row r="479" spans="2:24" ht="22.9" customHeight="1" x14ac:dyDescent="0.25">
      <c r="B479" s="2">
        <f t="shared" si="49"/>
        <v>0</v>
      </c>
      <c r="C479" s="2" t="str">
        <f t="shared" si="54"/>
        <v/>
      </c>
      <c r="D479" s="2">
        <v>458</v>
      </c>
      <c r="E479" s="2" t="str">
        <f>IF(ISNUMBER(SMALL(Order_Form!$D:$D,1+($D479))),(VLOOKUP(SMALL(Order_Form!$D:$D,1+($D479)),Order_Form!$C:$Q,3,FALSE)),"")</f>
        <v/>
      </c>
      <c r="F479" s="18" t="str">
        <f>IF(ISNUMBER(SMALL(Order_Form!$D:$D,1+($D479))),(VLOOKUP(SMALL(Order_Form!$D:$D,1+($D479)),Order_Form!$C:$Q,4,FALSE)),"")</f>
        <v/>
      </c>
      <c r="G479" s="18" t="str">
        <f>IF(ISNUMBER(SMALL(Order_Form!$D:$D,1+($D479))),(VLOOKUP(SMALL(Order_Form!$D:$D,1+($D479)),Order_Form!$C:$Q,5,FALSE)),"")</f>
        <v/>
      </c>
      <c r="H479" s="18" t="str">
        <f>IF(ISNUMBER(SMALL(Order_Form!$D:$D,1+($D479))),(VLOOKUP(SMALL(Order_Form!$D:$D,1+($D479)),Order_Form!$C:$Q,6,FALSE)),"")</f>
        <v/>
      </c>
      <c r="I479" s="15" t="str">
        <f>IF(ISNUMBER(SMALL(Order_Form!$D:$D,1+($D479))),(VLOOKUP(SMALL(Order_Form!$D:$D,1+($D479)),Order_Form!$C:$Q,7,FALSE)),"")</f>
        <v/>
      </c>
      <c r="J479" s="2"/>
      <c r="K479" s="2"/>
      <c r="L479" s="18" t="str">
        <f>IF(ISNUMBER(SMALL(Order_Form!$D:$D,1+($D479))),(VLOOKUP(SMALL(Order_Form!$D:$D,1+($D479)),Order_Form!$C:$Q,8,FALSE)),"")</f>
        <v/>
      </c>
      <c r="M479" s="18" t="str">
        <f>IF(ISNUMBER(SMALL(Order_Form!$D:$D,1+($D479))),(VLOOKUP(SMALL(Order_Form!$D:$D,1+($D479)),Order_Form!$C:$Q,9,FALSE)),"")</f>
        <v/>
      </c>
      <c r="N479" s="18" t="str">
        <f>IF(ISNUMBER(SMALL(Order_Form!$D:$D,1+($D479))),(VLOOKUP(SMALL(Order_Form!$D:$D,1+($D479)),Order_Form!$C:$Q,10,FALSE)),"")</f>
        <v/>
      </c>
      <c r="O479" s="18" t="str">
        <f>IF(ISNUMBER(SMALL(Order_Form!$D:$D,1+($D479))),(VLOOKUP(SMALL(Order_Form!$D:$D,1+($D479)),Order_Form!$C:$Q,11,FALSE)),"")</f>
        <v/>
      </c>
      <c r="P479" s="18" t="str">
        <f>IF(ISNUMBER(SMALL(Order_Form!$D:$D,1+($D479))),(VLOOKUP(SMALL(Order_Form!$D:$D,1+($D479)),Order_Form!$C:$Q,12,FALSE)),"")</f>
        <v/>
      </c>
      <c r="Q479" s="18" t="str">
        <f>IF(ISNUMBER(SMALL(Order_Form!$D:$D,1+($D479))),(VLOOKUP(SMALL(Order_Form!$D:$D,1+($D479)),Order_Form!$C:$Q,13,FALSE)),"")</f>
        <v/>
      </c>
      <c r="R479" s="18" t="str">
        <f>IF(ISNUMBER(SMALL(Order_Form!$D:$D,1+($D479))),(VLOOKUP(SMALL(Order_Form!$D:$D,1+($D479)),Order_Form!$C:$Q,14,FALSE)),"")</f>
        <v/>
      </c>
      <c r="S479" s="126" t="str">
        <f>IF(ISNUMBER(SMALL(Order_Form!$D:$D,1+($D479))),(VLOOKUP(SMALL(Order_Form!$D:$D,1+($D479)),Order_Form!$C:$Q,15,FALSE)),"")</f>
        <v/>
      </c>
      <c r="U479" s="2">
        <f t="shared" si="50"/>
        <v>0</v>
      </c>
      <c r="V479" s="2">
        <f t="shared" si="51"/>
        <v>0</v>
      </c>
      <c r="W479" s="2" t="str">
        <f t="shared" si="52"/>
        <v/>
      </c>
      <c r="X479" s="2">
        <f t="shared" si="53"/>
        <v>0</v>
      </c>
    </row>
    <row r="480" spans="2:24" ht="22.9" customHeight="1" x14ac:dyDescent="0.25">
      <c r="B480" s="2">
        <f t="shared" si="49"/>
        <v>0</v>
      </c>
      <c r="C480" s="2" t="str">
        <f t="shared" si="54"/>
        <v/>
      </c>
      <c r="D480" s="2">
        <v>459</v>
      </c>
      <c r="E480" s="2" t="str">
        <f>IF(ISNUMBER(SMALL(Order_Form!$D:$D,1+($D480))),(VLOOKUP(SMALL(Order_Form!$D:$D,1+($D480)),Order_Form!$C:$Q,3,FALSE)),"")</f>
        <v/>
      </c>
      <c r="F480" s="18" t="str">
        <f>IF(ISNUMBER(SMALL(Order_Form!$D:$D,1+($D480))),(VLOOKUP(SMALL(Order_Form!$D:$D,1+($D480)),Order_Form!$C:$Q,4,FALSE)),"")</f>
        <v/>
      </c>
      <c r="G480" s="18" t="str">
        <f>IF(ISNUMBER(SMALL(Order_Form!$D:$D,1+($D480))),(VLOOKUP(SMALL(Order_Form!$D:$D,1+($D480)),Order_Form!$C:$Q,5,FALSE)),"")</f>
        <v/>
      </c>
      <c r="H480" s="18" t="str">
        <f>IF(ISNUMBER(SMALL(Order_Form!$D:$D,1+($D480))),(VLOOKUP(SMALL(Order_Form!$D:$D,1+($D480)),Order_Form!$C:$Q,6,FALSE)),"")</f>
        <v/>
      </c>
      <c r="I480" s="15" t="str">
        <f>IF(ISNUMBER(SMALL(Order_Form!$D:$D,1+($D480))),(VLOOKUP(SMALL(Order_Form!$D:$D,1+($D480)),Order_Form!$C:$Q,7,FALSE)),"")</f>
        <v/>
      </c>
      <c r="J480" s="2"/>
      <c r="K480" s="2"/>
      <c r="L480" s="18" t="str">
        <f>IF(ISNUMBER(SMALL(Order_Form!$D:$D,1+($D480))),(VLOOKUP(SMALL(Order_Form!$D:$D,1+($D480)),Order_Form!$C:$Q,8,FALSE)),"")</f>
        <v/>
      </c>
      <c r="M480" s="18" t="str">
        <f>IF(ISNUMBER(SMALL(Order_Form!$D:$D,1+($D480))),(VLOOKUP(SMALL(Order_Form!$D:$D,1+($D480)),Order_Form!$C:$Q,9,FALSE)),"")</f>
        <v/>
      </c>
      <c r="N480" s="18" t="str">
        <f>IF(ISNUMBER(SMALL(Order_Form!$D:$D,1+($D480))),(VLOOKUP(SMALL(Order_Form!$D:$D,1+($D480)),Order_Form!$C:$Q,10,FALSE)),"")</f>
        <v/>
      </c>
      <c r="O480" s="18" t="str">
        <f>IF(ISNUMBER(SMALL(Order_Form!$D:$D,1+($D480))),(VLOOKUP(SMALL(Order_Form!$D:$D,1+($D480)),Order_Form!$C:$Q,11,FALSE)),"")</f>
        <v/>
      </c>
      <c r="P480" s="18" t="str">
        <f>IF(ISNUMBER(SMALL(Order_Form!$D:$D,1+($D480))),(VLOOKUP(SMALL(Order_Form!$D:$D,1+($D480)),Order_Form!$C:$Q,12,FALSE)),"")</f>
        <v/>
      </c>
      <c r="Q480" s="18" t="str">
        <f>IF(ISNUMBER(SMALL(Order_Form!$D:$D,1+($D480))),(VLOOKUP(SMALL(Order_Form!$D:$D,1+($D480)),Order_Form!$C:$Q,13,FALSE)),"")</f>
        <v/>
      </c>
      <c r="R480" s="18" t="str">
        <f>IF(ISNUMBER(SMALL(Order_Form!$D:$D,1+($D480))),(VLOOKUP(SMALL(Order_Form!$D:$D,1+($D480)),Order_Form!$C:$Q,14,FALSE)),"")</f>
        <v/>
      </c>
      <c r="S480" s="126" t="str">
        <f>IF(ISNUMBER(SMALL(Order_Form!$D:$D,1+($D480))),(VLOOKUP(SMALL(Order_Form!$D:$D,1+($D480)),Order_Form!$C:$Q,15,FALSE)),"")</f>
        <v/>
      </c>
      <c r="U480" s="2">
        <f t="shared" si="50"/>
        <v>0</v>
      </c>
      <c r="V480" s="2">
        <f t="shared" si="51"/>
        <v>0</v>
      </c>
      <c r="W480" s="2" t="str">
        <f t="shared" si="52"/>
        <v/>
      </c>
      <c r="X480" s="2">
        <f t="shared" si="53"/>
        <v>0</v>
      </c>
    </row>
    <row r="481" spans="2:24" ht="22.9" customHeight="1" x14ac:dyDescent="0.25">
      <c r="B481" s="2">
        <f t="shared" si="49"/>
        <v>0</v>
      </c>
      <c r="C481" s="2" t="str">
        <f t="shared" si="54"/>
        <v/>
      </c>
      <c r="D481" s="2">
        <v>460</v>
      </c>
      <c r="E481" s="2" t="str">
        <f>IF(ISNUMBER(SMALL(Order_Form!$D:$D,1+($D481))),(VLOOKUP(SMALL(Order_Form!$D:$D,1+($D481)),Order_Form!$C:$Q,3,FALSE)),"")</f>
        <v/>
      </c>
      <c r="F481" s="18" t="str">
        <f>IF(ISNUMBER(SMALL(Order_Form!$D:$D,1+($D481))),(VLOOKUP(SMALL(Order_Form!$D:$D,1+($D481)),Order_Form!$C:$Q,4,FALSE)),"")</f>
        <v/>
      </c>
      <c r="G481" s="18" t="str">
        <f>IF(ISNUMBER(SMALL(Order_Form!$D:$D,1+($D481))),(VLOOKUP(SMALL(Order_Form!$D:$D,1+($D481)),Order_Form!$C:$Q,5,FALSE)),"")</f>
        <v/>
      </c>
      <c r="H481" s="18" t="str">
        <f>IF(ISNUMBER(SMALL(Order_Form!$D:$D,1+($D481))),(VLOOKUP(SMALL(Order_Form!$D:$D,1+($D481)),Order_Form!$C:$Q,6,FALSE)),"")</f>
        <v/>
      </c>
      <c r="I481" s="15" t="str">
        <f>IF(ISNUMBER(SMALL(Order_Form!$D:$D,1+($D481))),(VLOOKUP(SMALL(Order_Form!$D:$D,1+($D481)),Order_Form!$C:$Q,7,FALSE)),"")</f>
        <v/>
      </c>
      <c r="J481" s="2"/>
      <c r="K481" s="2"/>
      <c r="L481" s="18" t="str">
        <f>IF(ISNUMBER(SMALL(Order_Form!$D:$D,1+($D481))),(VLOOKUP(SMALL(Order_Form!$D:$D,1+($D481)),Order_Form!$C:$Q,8,FALSE)),"")</f>
        <v/>
      </c>
      <c r="M481" s="18" t="str">
        <f>IF(ISNUMBER(SMALL(Order_Form!$D:$D,1+($D481))),(VLOOKUP(SMALL(Order_Form!$D:$D,1+($D481)),Order_Form!$C:$Q,9,FALSE)),"")</f>
        <v/>
      </c>
      <c r="N481" s="18" t="str">
        <f>IF(ISNUMBER(SMALL(Order_Form!$D:$D,1+($D481))),(VLOOKUP(SMALL(Order_Form!$D:$D,1+($D481)),Order_Form!$C:$Q,10,FALSE)),"")</f>
        <v/>
      </c>
      <c r="O481" s="18" t="str">
        <f>IF(ISNUMBER(SMALL(Order_Form!$D:$D,1+($D481))),(VLOOKUP(SMALL(Order_Form!$D:$D,1+($D481)),Order_Form!$C:$Q,11,FALSE)),"")</f>
        <v/>
      </c>
      <c r="P481" s="18" t="str">
        <f>IF(ISNUMBER(SMALL(Order_Form!$D:$D,1+($D481))),(VLOOKUP(SMALL(Order_Form!$D:$D,1+($D481)),Order_Form!$C:$Q,12,FALSE)),"")</f>
        <v/>
      </c>
      <c r="Q481" s="18" t="str">
        <f>IF(ISNUMBER(SMALL(Order_Form!$D:$D,1+($D481))),(VLOOKUP(SMALL(Order_Form!$D:$D,1+($D481)),Order_Form!$C:$Q,13,FALSE)),"")</f>
        <v/>
      </c>
      <c r="R481" s="18" t="str">
        <f>IF(ISNUMBER(SMALL(Order_Form!$D:$D,1+($D481))),(VLOOKUP(SMALL(Order_Form!$D:$D,1+($D481)),Order_Form!$C:$Q,14,FALSE)),"")</f>
        <v/>
      </c>
      <c r="S481" s="126" t="str">
        <f>IF(ISNUMBER(SMALL(Order_Form!$D:$D,1+($D481))),(VLOOKUP(SMALL(Order_Form!$D:$D,1+($D481)),Order_Form!$C:$Q,15,FALSE)),"")</f>
        <v/>
      </c>
      <c r="U481" s="2">
        <f t="shared" si="50"/>
        <v>0</v>
      </c>
      <c r="V481" s="2">
        <f t="shared" si="51"/>
        <v>0</v>
      </c>
      <c r="W481" s="2" t="str">
        <f t="shared" si="52"/>
        <v/>
      </c>
      <c r="X481" s="2">
        <f t="shared" si="53"/>
        <v>0</v>
      </c>
    </row>
    <row r="482" spans="2:24" ht="22.9" customHeight="1" x14ac:dyDescent="0.25">
      <c r="B482" s="2">
        <f t="shared" si="49"/>
        <v>0</v>
      </c>
      <c r="C482" s="2" t="str">
        <f t="shared" si="54"/>
        <v/>
      </c>
      <c r="D482" s="2">
        <v>461</v>
      </c>
      <c r="E482" s="2" t="str">
        <f>IF(ISNUMBER(SMALL(Order_Form!$D:$D,1+($D482))),(VLOOKUP(SMALL(Order_Form!$D:$D,1+($D482)),Order_Form!$C:$Q,3,FALSE)),"")</f>
        <v/>
      </c>
      <c r="F482" s="18" t="str">
        <f>IF(ISNUMBER(SMALL(Order_Form!$D:$D,1+($D482))),(VLOOKUP(SMALL(Order_Form!$D:$D,1+($D482)),Order_Form!$C:$Q,4,FALSE)),"")</f>
        <v/>
      </c>
      <c r="G482" s="18" t="str">
        <f>IF(ISNUMBER(SMALL(Order_Form!$D:$D,1+($D482))),(VLOOKUP(SMALL(Order_Form!$D:$D,1+($D482)),Order_Form!$C:$Q,5,FALSE)),"")</f>
        <v/>
      </c>
      <c r="H482" s="18" t="str">
        <f>IF(ISNUMBER(SMALL(Order_Form!$D:$D,1+($D482))),(VLOOKUP(SMALL(Order_Form!$D:$D,1+($D482)),Order_Form!$C:$Q,6,FALSE)),"")</f>
        <v/>
      </c>
      <c r="I482" s="15" t="str">
        <f>IF(ISNUMBER(SMALL(Order_Form!$D:$D,1+($D482))),(VLOOKUP(SMALL(Order_Form!$D:$D,1+($D482)),Order_Form!$C:$Q,7,FALSE)),"")</f>
        <v/>
      </c>
      <c r="J482" s="2"/>
      <c r="K482" s="2"/>
      <c r="L482" s="18" t="str">
        <f>IF(ISNUMBER(SMALL(Order_Form!$D:$D,1+($D482))),(VLOOKUP(SMALL(Order_Form!$D:$D,1+($D482)),Order_Form!$C:$Q,8,FALSE)),"")</f>
        <v/>
      </c>
      <c r="M482" s="18" t="str">
        <f>IF(ISNUMBER(SMALL(Order_Form!$D:$D,1+($D482))),(VLOOKUP(SMALL(Order_Form!$D:$D,1+($D482)),Order_Form!$C:$Q,9,FALSE)),"")</f>
        <v/>
      </c>
      <c r="N482" s="18" t="str">
        <f>IF(ISNUMBER(SMALL(Order_Form!$D:$D,1+($D482))),(VLOOKUP(SMALL(Order_Form!$D:$D,1+($D482)),Order_Form!$C:$Q,10,FALSE)),"")</f>
        <v/>
      </c>
      <c r="O482" s="18" t="str">
        <f>IF(ISNUMBER(SMALL(Order_Form!$D:$D,1+($D482))),(VLOOKUP(SMALL(Order_Form!$D:$D,1+($D482)),Order_Form!$C:$Q,11,FALSE)),"")</f>
        <v/>
      </c>
      <c r="P482" s="18" t="str">
        <f>IF(ISNUMBER(SMALL(Order_Form!$D:$D,1+($D482))),(VLOOKUP(SMALL(Order_Form!$D:$D,1+($D482)),Order_Form!$C:$Q,12,FALSE)),"")</f>
        <v/>
      </c>
      <c r="Q482" s="18" t="str">
        <f>IF(ISNUMBER(SMALL(Order_Form!$D:$D,1+($D482))),(VLOOKUP(SMALL(Order_Form!$D:$D,1+($D482)),Order_Form!$C:$Q,13,FALSE)),"")</f>
        <v/>
      </c>
      <c r="R482" s="18" t="str">
        <f>IF(ISNUMBER(SMALL(Order_Form!$D:$D,1+($D482))),(VLOOKUP(SMALL(Order_Form!$D:$D,1+($D482)),Order_Form!$C:$Q,14,FALSE)),"")</f>
        <v/>
      </c>
      <c r="S482" s="126" t="str">
        <f>IF(ISNUMBER(SMALL(Order_Form!$D:$D,1+($D482))),(VLOOKUP(SMALL(Order_Form!$D:$D,1+($D482)),Order_Form!$C:$Q,15,FALSE)),"")</f>
        <v/>
      </c>
      <c r="U482" s="2">
        <f t="shared" si="50"/>
        <v>0</v>
      </c>
      <c r="V482" s="2">
        <f t="shared" si="51"/>
        <v>0</v>
      </c>
      <c r="W482" s="2" t="str">
        <f t="shared" si="52"/>
        <v/>
      </c>
      <c r="X482" s="2">
        <f t="shared" si="53"/>
        <v>0</v>
      </c>
    </row>
    <row r="483" spans="2:24" ht="22.9" customHeight="1" x14ac:dyDescent="0.25">
      <c r="B483" s="2">
        <f t="shared" si="49"/>
        <v>0</v>
      </c>
      <c r="C483" s="2" t="str">
        <f t="shared" si="54"/>
        <v/>
      </c>
      <c r="D483" s="2">
        <v>462</v>
      </c>
      <c r="E483" s="2" t="str">
        <f>IF(ISNUMBER(SMALL(Order_Form!$D:$D,1+($D483))),(VLOOKUP(SMALL(Order_Form!$D:$D,1+($D483)),Order_Form!$C:$Q,3,FALSE)),"")</f>
        <v/>
      </c>
      <c r="F483" s="18" t="str">
        <f>IF(ISNUMBER(SMALL(Order_Form!$D:$D,1+($D483))),(VLOOKUP(SMALL(Order_Form!$D:$D,1+($D483)),Order_Form!$C:$Q,4,FALSE)),"")</f>
        <v/>
      </c>
      <c r="G483" s="18" t="str">
        <f>IF(ISNUMBER(SMALL(Order_Form!$D:$D,1+($D483))),(VLOOKUP(SMALL(Order_Form!$D:$D,1+($D483)),Order_Form!$C:$Q,5,FALSE)),"")</f>
        <v/>
      </c>
      <c r="H483" s="18" t="str">
        <f>IF(ISNUMBER(SMALL(Order_Form!$D:$D,1+($D483))),(VLOOKUP(SMALL(Order_Form!$D:$D,1+($D483)),Order_Form!$C:$Q,6,FALSE)),"")</f>
        <v/>
      </c>
      <c r="I483" s="15" t="str">
        <f>IF(ISNUMBER(SMALL(Order_Form!$D:$D,1+($D483))),(VLOOKUP(SMALL(Order_Form!$D:$D,1+($D483)),Order_Form!$C:$Q,7,FALSE)),"")</f>
        <v/>
      </c>
      <c r="J483" s="2"/>
      <c r="K483" s="2"/>
      <c r="L483" s="18" t="str">
        <f>IF(ISNUMBER(SMALL(Order_Form!$D:$D,1+($D483))),(VLOOKUP(SMALL(Order_Form!$D:$D,1+($D483)),Order_Form!$C:$Q,8,FALSE)),"")</f>
        <v/>
      </c>
      <c r="M483" s="18" t="str">
        <f>IF(ISNUMBER(SMALL(Order_Form!$D:$D,1+($D483))),(VLOOKUP(SMALL(Order_Form!$D:$D,1+($D483)),Order_Form!$C:$Q,9,FALSE)),"")</f>
        <v/>
      </c>
      <c r="N483" s="18" t="str">
        <f>IF(ISNUMBER(SMALL(Order_Form!$D:$D,1+($D483))),(VLOOKUP(SMALL(Order_Form!$D:$D,1+($D483)),Order_Form!$C:$Q,10,FALSE)),"")</f>
        <v/>
      </c>
      <c r="O483" s="18" t="str">
        <f>IF(ISNUMBER(SMALL(Order_Form!$D:$D,1+($D483))),(VLOOKUP(SMALL(Order_Form!$D:$D,1+($D483)),Order_Form!$C:$Q,11,FALSE)),"")</f>
        <v/>
      </c>
      <c r="P483" s="18" t="str">
        <f>IF(ISNUMBER(SMALL(Order_Form!$D:$D,1+($D483))),(VLOOKUP(SMALL(Order_Form!$D:$D,1+($D483)),Order_Form!$C:$Q,12,FALSE)),"")</f>
        <v/>
      </c>
      <c r="Q483" s="18" t="str">
        <f>IF(ISNUMBER(SMALL(Order_Form!$D:$D,1+($D483))),(VLOOKUP(SMALL(Order_Form!$D:$D,1+($D483)),Order_Form!$C:$Q,13,FALSE)),"")</f>
        <v/>
      </c>
      <c r="R483" s="18" t="str">
        <f>IF(ISNUMBER(SMALL(Order_Form!$D:$D,1+($D483))),(VLOOKUP(SMALL(Order_Form!$D:$D,1+($D483)),Order_Form!$C:$Q,14,FALSE)),"")</f>
        <v/>
      </c>
      <c r="S483" s="126" t="str">
        <f>IF(ISNUMBER(SMALL(Order_Form!$D:$D,1+($D483))),(VLOOKUP(SMALL(Order_Form!$D:$D,1+($D483)),Order_Form!$C:$Q,15,FALSE)),"")</f>
        <v/>
      </c>
      <c r="U483" s="2">
        <f t="shared" si="50"/>
        <v>0</v>
      </c>
      <c r="V483" s="2">
        <f t="shared" si="51"/>
        <v>0</v>
      </c>
      <c r="W483" s="2" t="str">
        <f t="shared" si="52"/>
        <v/>
      </c>
      <c r="X483" s="2">
        <f t="shared" si="53"/>
        <v>0</v>
      </c>
    </row>
    <row r="484" spans="2:24" ht="22.9" customHeight="1" x14ac:dyDescent="0.25">
      <c r="B484" s="2">
        <f t="shared" si="49"/>
        <v>0</v>
      </c>
      <c r="C484" s="2" t="str">
        <f t="shared" si="54"/>
        <v/>
      </c>
      <c r="D484" s="2">
        <v>463</v>
      </c>
      <c r="E484" s="2" t="str">
        <f>IF(ISNUMBER(SMALL(Order_Form!$D:$D,1+($D484))),(VLOOKUP(SMALL(Order_Form!$D:$D,1+($D484)),Order_Form!$C:$Q,3,FALSE)),"")</f>
        <v/>
      </c>
      <c r="F484" s="18" t="str">
        <f>IF(ISNUMBER(SMALL(Order_Form!$D:$D,1+($D484))),(VLOOKUP(SMALL(Order_Form!$D:$D,1+($D484)),Order_Form!$C:$Q,4,FALSE)),"")</f>
        <v/>
      </c>
      <c r="G484" s="18" t="str">
        <f>IF(ISNUMBER(SMALL(Order_Form!$D:$D,1+($D484))),(VLOOKUP(SMALL(Order_Form!$D:$D,1+($D484)),Order_Form!$C:$Q,5,FALSE)),"")</f>
        <v/>
      </c>
      <c r="H484" s="18" t="str">
        <f>IF(ISNUMBER(SMALL(Order_Form!$D:$D,1+($D484))),(VLOOKUP(SMALL(Order_Form!$D:$D,1+($D484)),Order_Form!$C:$Q,6,FALSE)),"")</f>
        <v/>
      </c>
      <c r="I484" s="15" t="str">
        <f>IF(ISNUMBER(SMALL(Order_Form!$D:$D,1+($D484))),(VLOOKUP(SMALL(Order_Form!$D:$D,1+($D484)),Order_Form!$C:$Q,7,FALSE)),"")</f>
        <v/>
      </c>
      <c r="J484" s="2"/>
      <c r="K484" s="2"/>
      <c r="L484" s="18" t="str">
        <f>IF(ISNUMBER(SMALL(Order_Form!$D:$D,1+($D484))),(VLOOKUP(SMALL(Order_Form!$D:$D,1+($D484)),Order_Form!$C:$Q,8,FALSE)),"")</f>
        <v/>
      </c>
      <c r="M484" s="18" t="str">
        <f>IF(ISNUMBER(SMALL(Order_Form!$D:$D,1+($D484))),(VLOOKUP(SMALL(Order_Form!$D:$D,1+($D484)),Order_Form!$C:$Q,9,FALSE)),"")</f>
        <v/>
      </c>
      <c r="N484" s="18" t="str">
        <f>IF(ISNUMBER(SMALL(Order_Form!$D:$D,1+($D484))),(VLOOKUP(SMALL(Order_Form!$D:$D,1+($D484)),Order_Form!$C:$Q,10,FALSE)),"")</f>
        <v/>
      </c>
      <c r="O484" s="18" t="str">
        <f>IF(ISNUMBER(SMALL(Order_Form!$D:$D,1+($D484))),(VLOOKUP(SMALL(Order_Form!$D:$D,1+($D484)),Order_Form!$C:$Q,11,FALSE)),"")</f>
        <v/>
      </c>
      <c r="P484" s="18" t="str">
        <f>IF(ISNUMBER(SMALL(Order_Form!$D:$D,1+($D484))),(VLOOKUP(SMALL(Order_Form!$D:$D,1+($D484)),Order_Form!$C:$Q,12,FALSE)),"")</f>
        <v/>
      </c>
      <c r="Q484" s="18" t="str">
        <f>IF(ISNUMBER(SMALL(Order_Form!$D:$D,1+($D484))),(VLOOKUP(SMALL(Order_Form!$D:$D,1+($D484)),Order_Form!$C:$Q,13,FALSE)),"")</f>
        <v/>
      </c>
      <c r="R484" s="18" t="str">
        <f>IF(ISNUMBER(SMALL(Order_Form!$D:$D,1+($D484))),(VLOOKUP(SMALL(Order_Form!$D:$D,1+($D484)),Order_Form!$C:$Q,14,FALSE)),"")</f>
        <v/>
      </c>
      <c r="S484" s="126" t="str">
        <f>IF(ISNUMBER(SMALL(Order_Form!$D:$D,1+($D484))),(VLOOKUP(SMALL(Order_Form!$D:$D,1+($D484)),Order_Form!$C:$Q,15,FALSE)),"")</f>
        <v/>
      </c>
      <c r="U484" s="2">
        <f t="shared" si="50"/>
        <v>0</v>
      </c>
      <c r="V484" s="2">
        <f t="shared" si="51"/>
        <v>0</v>
      </c>
      <c r="W484" s="2" t="str">
        <f t="shared" si="52"/>
        <v/>
      </c>
      <c r="X484" s="2">
        <f t="shared" si="53"/>
        <v>0</v>
      </c>
    </row>
    <row r="485" spans="2:24" ht="22.9" customHeight="1" x14ac:dyDescent="0.25">
      <c r="B485" s="2">
        <f t="shared" si="49"/>
        <v>0</v>
      </c>
      <c r="C485" s="2" t="str">
        <f t="shared" si="54"/>
        <v/>
      </c>
      <c r="D485" s="2">
        <v>464</v>
      </c>
      <c r="E485" s="2" t="str">
        <f>IF(ISNUMBER(SMALL(Order_Form!$D:$D,1+($D485))),(VLOOKUP(SMALL(Order_Form!$D:$D,1+($D485)),Order_Form!$C:$Q,3,FALSE)),"")</f>
        <v/>
      </c>
      <c r="F485" s="18" t="str">
        <f>IF(ISNUMBER(SMALL(Order_Form!$D:$D,1+($D485))),(VLOOKUP(SMALL(Order_Form!$D:$D,1+($D485)),Order_Form!$C:$Q,4,FALSE)),"")</f>
        <v/>
      </c>
      <c r="G485" s="18" t="str">
        <f>IF(ISNUMBER(SMALL(Order_Form!$D:$D,1+($D485))),(VLOOKUP(SMALL(Order_Form!$D:$D,1+($D485)),Order_Form!$C:$Q,5,FALSE)),"")</f>
        <v/>
      </c>
      <c r="H485" s="18" t="str">
        <f>IF(ISNUMBER(SMALL(Order_Form!$D:$D,1+($D485))),(VLOOKUP(SMALL(Order_Form!$D:$D,1+($D485)),Order_Form!$C:$Q,6,FALSE)),"")</f>
        <v/>
      </c>
      <c r="I485" s="15" t="str">
        <f>IF(ISNUMBER(SMALL(Order_Form!$D:$D,1+($D485))),(VLOOKUP(SMALL(Order_Form!$D:$D,1+($D485)),Order_Form!$C:$Q,7,FALSE)),"")</f>
        <v/>
      </c>
      <c r="J485" s="2"/>
      <c r="K485" s="2"/>
      <c r="L485" s="18" t="str">
        <f>IF(ISNUMBER(SMALL(Order_Form!$D:$D,1+($D485))),(VLOOKUP(SMALL(Order_Form!$D:$D,1+($D485)),Order_Form!$C:$Q,8,FALSE)),"")</f>
        <v/>
      </c>
      <c r="M485" s="18" t="str">
        <f>IF(ISNUMBER(SMALL(Order_Form!$D:$D,1+($D485))),(VLOOKUP(SMALL(Order_Form!$D:$D,1+($D485)),Order_Form!$C:$Q,9,FALSE)),"")</f>
        <v/>
      </c>
      <c r="N485" s="18" t="str">
        <f>IF(ISNUMBER(SMALL(Order_Form!$D:$D,1+($D485))),(VLOOKUP(SMALL(Order_Form!$D:$D,1+($D485)),Order_Form!$C:$Q,10,FALSE)),"")</f>
        <v/>
      </c>
      <c r="O485" s="18" t="str">
        <f>IF(ISNUMBER(SMALL(Order_Form!$D:$D,1+($D485))),(VLOOKUP(SMALL(Order_Form!$D:$D,1+($D485)),Order_Form!$C:$Q,11,FALSE)),"")</f>
        <v/>
      </c>
      <c r="P485" s="18" t="str">
        <f>IF(ISNUMBER(SMALL(Order_Form!$D:$D,1+($D485))),(VLOOKUP(SMALL(Order_Form!$D:$D,1+($D485)),Order_Form!$C:$Q,12,FALSE)),"")</f>
        <v/>
      </c>
      <c r="Q485" s="18" t="str">
        <f>IF(ISNUMBER(SMALL(Order_Form!$D:$D,1+($D485))),(VLOOKUP(SMALL(Order_Form!$D:$D,1+($D485)),Order_Form!$C:$Q,13,FALSE)),"")</f>
        <v/>
      </c>
      <c r="R485" s="18" t="str">
        <f>IF(ISNUMBER(SMALL(Order_Form!$D:$D,1+($D485))),(VLOOKUP(SMALL(Order_Form!$D:$D,1+($D485)),Order_Form!$C:$Q,14,FALSE)),"")</f>
        <v/>
      </c>
      <c r="S485" s="126" t="str">
        <f>IF(ISNUMBER(SMALL(Order_Form!$D:$D,1+($D485))),(VLOOKUP(SMALL(Order_Form!$D:$D,1+($D485)),Order_Form!$C:$Q,15,FALSE)),"")</f>
        <v/>
      </c>
      <c r="U485" s="2">
        <f t="shared" si="50"/>
        <v>0</v>
      </c>
      <c r="V485" s="2">
        <f t="shared" si="51"/>
        <v>0</v>
      </c>
      <c r="W485" s="2" t="str">
        <f t="shared" si="52"/>
        <v/>
      </c>
      <c r="X485" s="2">
        <f t="shared" si="53"/>
        <v>0</v>
      </c>
    </row>
    <row r="486" spans="2:24" ht="22.9" customHeight="1" x14ac:dyDescent="0.25">
      <c r="B486" s="2">
        <f t="shared" si="49"/>
        <v>0</v>
      </c>
      <c r="C486" s="2" t="str">
        <f t="shared" si="54"/>
        <v/>
      </c>
      <c r="D486" s="2">
        <v>465</v>
      </c>
      <c r="E486" s="2" t="str">
        <f>IF(ISNUMBER(SMALL(Order_Form!$D:$D,1+($D486))),(VLOOKUP(SMALL(Order_Form!$D:$D,1+($D486)),Order_Form!$C:$Q,3,FALSE)),"")</f>
        <v/>
      </c>
      <c r="F486" s="18" t="str">
        <f>IF(ISNUMBER(SMALL(Order_Form!$D:$D,1+($D486))),(VLOOKUP(SMALL(Order_Form!$D:$D,1+($D486)),Order_Form!$C:$Q,4,FALSE)),"")</f>
        <v/>
      </c>
      <c r="G486" s="18" t="str">
        <f>IF(ISNUMBER(SMALL(Order_Form!$D:$D,1+($D486))),(VLOOKUP(SMALL(Order_Form!$D:$D,1+($D486)),Order_Form!$C:$Q,5,FALSE)),"")</f>
        <v/>
      </c>
      <c r="H486" s="18" t="str">
        <f>IF(ISNUMBER(SMALL(Order_Form!$D:$D,1+($D486))),(VLOOKUP(SMALL(Order_Form!$D:$D,1+($D486)),Order_Form!$C:$Q,6,FALSE)),"")</f>
        <v/>
      </c>
      <c r="I486" s="15" t="str">
        <f>IF(ISNUMBER(SMALL(Order_Form!$D:$D,1+($D486))),(VLOOKUP(SMALL(Order_Form!$D:$D,1+($D486)),Order_Form!$C:$Q,7,FALSE)),"")</f>
        <v/>
      </c>
      <c r="J486" s="2"/>
      <c r="K486" s="2"/>
      <c r="L486" s="18" t="str">
        <f>IF(ISNUMBER(SMALL(Order_Form!$D:$D,1+($D486))),(VLOOKUP(SMALL(Order_Form!$D:$D,1+($D486)),Order_Form!$C:$Q,8,FALSE)),"")</f>
        <v/>
      </c>
      <c r="M486" s="18" t="str">
        <f>IF(ISNUMBER(SMALL(Order_Form!$D:$D,1+($D486))),(VLOOKUP(SMALL(Order_Form!$D:$D,1+($D486)),Order_Form!$C:$Q,9,FALSE)),"")</f>
        <v/>
      </c>
      <c r="N486" s="18" t="str">
        <f>IF(ISNUMBER(SMALL(Order_Form!$D:$D,1+($D486))),(VLOOKUP(SMALL(Order_Form!$D:$D,1+($D486)),Order_Form!$C:$Q,10,FALSE)),"")</f>
        <v/>
      </c>
      <c r="O486" s="18" t="str">
        <f>IF(ISNUMBER(SMALL(Order_Form!$D:$D,1+($D486))),(VLOOKUP(SMALL(Order_Form!$D:$D,1+($D486)),Order_Form!$C:$Q,11,FALSE)),"")</f>
        <v/>
      </c>
      <c r="P486" s="18" t="str">
        <f>IF(ISNUMBER(SMALL(Order_Form!$D:$D,1+($D486))),(VLOOKUP(SMALL(Order_Form!$D:$D,1+($D486)),Order_Form!$C:$Q,12,FALSE)),"")</f>
        <v/>
      </c>
      <c r="Q486" s="18" t="str">
        <f>IF(ISNUMBER(SMALL(Order_Form!$D:$D,1+($D486))),(VLOOKUP(SMALL(Order_Form!$D:$D,1+($D486)),Order_Form!$C:$Q,13,FALSE)),"")</f>
        <v/>
      </c>
      <c r="R486" s="18" t="str">
        <f>IF(ISNUMBER(SMALL(Order_Form!$D:$D,1+($D486))),(VLOOKUP(SMALL(Order_Form!$D:$D,1+($D486)),Order_Form!$C:$Q,14,FALSE)),"")</f>
        <v/>
      </c>
      <c r="S486" s="126" t="str">
        <f>IF(ISNUMBER(SMALL(Order_Form!$D:$D,1+($D486))),(VLOOKUP(SMALL(Order_Form!$D:$D,1+($D486)),Order_Form!$C:$Q,15,FALSE)),"")</f>
        <v/>
      </c>
      <c r="U486" s="2">
        <f t="shared" si="50"/>
        <v>0</v>
      </c>
      <c r="V486" s="2">
        <f t="shared" si="51"/>
        <v>0</v>
      </c>
      <c r="W486" s="2" t="str">
        <f t="shared" si="52"/>
        <v/>
      </c>
      <c r="X486" s="2">
        <f t="shared" si="53"/>
        <v>0</v>
      </c>
    </row>
    <row r="487" spans="2:24" ht="22.9" customHeight="1" x14ac:dyDescent="0.25">
      <c r="B487" s="2">
        <f t="shared" si="49"/>
        <v>0</v>
      </c>
      <c r="C487" s="2" t="str">
        <f t="shared" si="54"/>
        <v/>
      </c>
      <c r="D487" s="2">
        <v>466</v>
      </c>
      <c r="E487" s="2" t="str">
        <f>IF(ISNUMBER(SMALL(Order_Form!$D:$D,1+($D487))),(VLOOKUP(SMALL(Order_Form!$D:$D,1+($D487)),Order_Form!$C:$Q,3,FALSE)),"")</f>
        <v/>
      </c>
      <c r="F487" s="18" t="str">
        <f>IF(ISNUMBER(SMALL(Order_Form!$D:$D,1+($D487))),(VLOOKUP(SMALL(Order_Form!$D:$D,1+($D487)),Order_Form!$C:$Q,4,FALSE)),"")</f>
        <v/>
      </c>
      <c r="G487" s="18" t="str">
        <f>IF(ISNUMBER(SMALL(Order_Form!$D:$D,1+($D487))),(VLOOKUP(SMALL(Order_Form!$D:$D,1+($D487)),Order_Form!$C:$Q,5,FALSE)),"")</f>
        <v/>
      </c>
      <c r="H487" s="18" t="str">
        <f>IF(ISNUMBER(SMALL(Order_Form!$D:$D,1+($D487))),(VLOOKUP(SMALL(Order_Form!$D:$D,1+($D487)),Order_Form!$C:$Q,6,FALSE)),"")</f>
        <v/>
      </c>
      <c r="I487" s="15" t="str">
        <f>IF(ISNUMBER(SMALL(Order_Form!$D:$D,1+($D487))),(VLOOKUP(SMALL(Order_Form!$D:$D,1+($D487)),Order_Form!$C:$Q,7,FALSE)),"")</f>
        <v/>
      </c>
      <c r="J487" s="2"/>
      <c r="K487" s="2"/>
      <c r="L487" s="18" t="str">
        <f>IF(ISNUMBER(SMALL(Order_Form!$D:$D,1+($D487))),(VLOOKUP(SMALL(Order_Form!$D:$D,1+($D487)),Order_Form!$C:$Q,8,FALSE)),"")</f>
        <v/>
      </c>
      <c r="M487" s="18" t="str">
        <f>IF(ISNUMBER(SMALL(Order_Form!$D:$D,1+($D487))),(VLOOKUP(SMALL(Order_Form!$D:$D,1+($D487)),Order_Form!$C:$Q,9,FALSE)),"")</f>
        <v/>
      </c>
      <c r="N487" s="18" t="str">
        <f>IF(ISNUMBER(SMALL(Order_Form!$D:$D,1+($D487))),(VLOOKUP(SMALL(Order_Form!$D:$D,1+($D487)),Order_Form!$C:$Q,10,FALSE)),"")</f>
        <v/>
      </c>
      <c r="O487" s="18" t="str">
        <f>IF(ISNUMBER(SMALL(Order_Form!$D:$D,1+($D487))),(VLOOKUP(SMALL(Order_Form!$D:$D,1+($D487)),Order_Form!$C:$Q,11,FALSE)),"")</f>
        <v/>
      </c>
      <c r="P487" s="18" t="str">
        <f>IF(ISNUMBER(SMALL(Order_Form!$D:$D,1+($D487))),(VLOOKUP(SMALL(Order_Form!$D:$D,1+($D487)),Order_Form!$C:$Q,12,FALSE)),"")</f>
        <v/>
      </c>
      <c r="Q487" s="18" t="str">
        <f>IF(ISNUMBER(SMALL(Order_Form!$D:$D,1+($D487))),(VLOOKUP(SMALL(Order_Form!$D:$D,1+($D487)),Order_Form!$C:$Q,13,FALSE)),"")</f>
        <v/>
      </c>
      <c r="R487" s="18" t="str">
        <f>IF(ISNUMBER(SMALL(Order_Form!$D:$D,1+($D487))),(VLOOKUP(SMALL(Order_Form!$D:$D,1+($D487)),Order_Form!$C:$Q,14,FALSE)),"")</f>
        <v/>
      </c>
      <c r="S487" s="126" t="str">
        <f>IF(ISNUMBER(SMALL(Order_Form!$D:$D,1+($D487))),(VLOOKUP(SMALL(Order_Form!$D:$D,1+($D487)),Order_Form!$C:$Q,15,FALSE)),"")</f>
        <v/>
      </c>
      <c r="U487" s="2">
        <f t="shared" si="50"/>
        <v>0</v>
      </c>
      <c r="V487" s="2">
        <f t="shared" si="51"/>
        <v>0</v>
      </c>
      <c r="W487" s="2" t="str">
        <f t="shared" si="52"/>
        <v/>
      </c>
      <c r="X487" s="2">
        <f t="shared" si="53"/>
        <v>0</v>
      </c>
    </row>
    <row r="488" spans="2:24" ht="22.9" customHeight="1" x14ac:dyDescent="0.25">
      <c r="B488" s="2">
        <f t="shared" si="49"/>
        <v>0</v>
      </c>
      <c r="C488" s="2" t="str">
        <f t="shared" si="54"/>
        <v/>
      </c>
      <c r="D488" s="2">
        <v>467</v>
      </c>
      <c r="E488" s="2" t="str">
        <f>IF(ISNUMBER(SMALL(Order_Form!$D:$D,1+($D488))),(VLOOKUP(SMALL(Order_Form!$D:$D,1+($D488)),Order_Form!$C:$Q,3,FALSE)),"")</f>
        <v/>
      </c>
      <c r="F488" s="18" t="str">
        <f>IF(ISNUMBER(SMALL(Order_Form!$D:$D,1+($D488))),(VLOOKUP(SMALL(Order_Form!$D:$D,1+($D488)),Order_Form!$C:$Q,4,FALSE)),"")</f>
        <v/>
      </c>
      <c r="G488" s="18" t="str">
        <f>IF(ISNUMBER(SMALL(Order_Form!$D:$D,1+($D488))),(VLOOKUP(SMALL(Order_Form!$D:$D,1+($D488)),Order_Form!$C:$Q,5,FALSE)),"")</f>
        <v/>
      </c>
      <c r="H488" s="18" t="str">
        <f>IF(ISNUMBER(SMALL(Order_Form!$D:$D,1+($D488))),(VLOOKUP(SMALL(Order_Form!$D:$D,1+($D488)),Order_Form!$C:$Q,6,FALSE)),"")</f>
        <v/>
      </c>
      <c r="I488" s="15" t="str">
        <f>IF(ISNUMBER(SMALL(Order_Form!$D:$D,1+($D488))),(VLOOKUP(SMALL(Order_Form!$D:$D,1+($D488)),Order_Form!$C:$Q,7,FALSE)),"")</f>
        <v/>
      </c>
      <c r="J488" s="2"/>
      <c r="K488" s="2"/>
      <c r="L488" s="18" t="str">
        <f>IF(ISNUMBER(SMALL(Order_Form!$D:$D,1+($D488))),(VLOOKUP(SMALL(Order_Form!$D:$D,1+($D488)),Order_Form!$C:$Q,8,FALSE)),"")</f>
        <v/>
      </c>
      <c r="M488" s="18" t="str">
        <f>IF(ISNUMBER(SMALL(Order_Form!$D:$D,1+($D488))),(VLOOKUP(SMALL(Order_Form!$D:$D,1+($D488)),Order_Form!$C:$Q,9,FALSE)),"")</f>
        <v/>
      </c>
      <c r="N488" s="18" t="str">
        <f>IF(ISNUMBER(SMALL(Order_Form!$D:$D,1+($D488))),(VLOOKUP(SMALL(Order_Form!$D:$D,1+($D488)),Order_Form!$C:$Q,10,FALSE)),"")</f>
        <v/>
      </c>
      <c r="O488" s="18" t="str">
        <f>IF(ISNUMBER(SMALL(Order_Form!$D:$D,1+($D488))),(VLOOKUP(SMALL(Order_Form!$D:$D,1+($D488)),Order_Form!$C:$Q,11,FALSE)),"")</f>
        <v/>
      </c>
      <c r="P488" s="18" t="str">
        <f>IF(ISNUMBER(SMALL(Order_Form!$D:$D,1+($D488))),(VLOOKUP(SMALL(Order_Form!$D:$D,1+($D488)),Order_Form!$C:$Q,12,FALSE)),"")</f>
        <v/>
      </c>
      <c r="Q488" s="18" t="str">
        <f>IF(ISNUMBER(SMALL(Order_Form!$D:$D,1+($D488))),(VLOOKUP(SMALL(Order_Form!$D:$D,1+($D488)),Order_Form!$C:$Q,13,FALSE)),"")</f>
        <v/>
      </c>
      <c r="R488" s="18" t="str">
        <f>IF(ISNUMBER(SMALL(Order_Form!$D:$D,1+($D488))),(VLOOKUP(SMALL(Order_Form!$D:$D,1+($D488)),Order_Form!$C:$Q,14,FALSE)),"")</f>
        <v/>
      </c>
      <c r="S488" s="126" t="str">
        <f>IF(ISNUMBER(SMALL(Order_Form!$D:$D,1+($D488))),(VLOOKUP(SMALL(Order_Form!$D:$D,1+($D488)),Order_Form!$C:$Q,15,FALSE)),"")</f>
        <v/>
      </c>
      <c r="U488" s="2">
        <f t="shared" si="50"/>
        <v>0</v>
      </c>
      <c r="V488" s="2">
        <f t="shared" si="51"/>
        <v>0</v>
      </c>
      <c r="W488" s="2" t="str">
        <f t="shared" si="52"/>
        <v/>
      </c>
      <c r="X488" s="2">
        <f t="shared" si="53"/>
        <v>0</v>
      </c>
    </row>
    <row r="489" spans="2:24" ht="22.9" customHeight="1" x14ac:dyDescent="0.25">
      <c r="B489" s="2">
        <f t="shared" si="49"/>
        <v>0</v>
      </c>
      <c r="C489" s="2" t="str">
        <f t="shared" si="54"/>
        <v/>
      </c>
      <c r="D489" s="2">
        <v>468</v>
      </c>
      <c r="E489" s="2" t="str">
        <f>IF(ISNUMBER(SMALL(Order_Form!$D:$D,1+($D489))),(VLOOKUP(SMALL(Order_Form!$D:$D,1+($D489)),Order_Form!$C:$Q,3,FALSE)),"")</f>
        <v/>
      </c>
      <c r="F489" s="18" t="str">
        <f>IF(ISNUMBER(SMALL(Order_Form!$D:$D,1+($D489))),(VLOOKUP(SMALL(Order_Form!$D:$D,1+($D489)),Order_Form!$C:$Q,4,FALSE)),"")</f>
        <v/>
      </c>
      <c r="G489" s="18" t="str">
        <f>IF(ISNUMBER(SMALL(Order_Form!$D:$D,1+($D489))),(VLOOKUP(SMALL(Order_Form!$D:$D,1+($D489)),Order_Form!$C:$Q,5,FALSE)),"")</f>
        <v/>
      </c>
      <c r="H489" s="18" t="str">
        <f>IF(ISNUMBER(SMALL(Order_Form!$D:$D,1+($D489))),(VLOOKUP(SMALL(Order_Form!$D:$D,1+($D489)),Order_Form!$C:$Q,6,FALSE)),"")</f>
        <v/>
      </c>
      <c r="I489" s="15" t="str">
        <f>IF(ISNUMBER(SMALL(Order_Form!$D:$D,1+($D489))),(VLOOKUP(SMALL(Order_Form!$D:$D,1+($D489)),Order_Form!$C:$Q,7,FALSE)),"")</f>
        <v/>
      </c>
      <c r="J489" s="2"/>
      <c r="K489" s="2"/>
      <c r="L489" s="18" t="str">
        <f>IF(ISNUMBER(SMALL(Order_Form!$D:$D,1+($D489))),(VLOOKUP(SMALL(Order_Form!$D:$D,1+($D489)),Order_Form!$C:$Q,8,FALSE)),"")</f>
        <v/>
      </c>
      <c r="M489" s="18" t="str">
        <f>IF(ISNUMBER(SMALL(Order_Form!$D:$D,1+($D489))),(VLOOKUP(SMALL(Order_Form!$D:$D,1+($D489)),Order_Form!$C:$Q,9,FALSE)),"")</f>
        <v/>
      </c>
      <c r="N489" s="18" t="str">
        <f>IF(ISNUMBER(SMALL(Order_Form!$D:$D,1+($D489))),(VLOOKUP(SMALL(Order_Form!$D:$D,1+($D489)),Order_Form!$C:$Q,10,FALSE)),"")</f>
        <v/>
      </c>
      <c r="O489" s="18" t="str">
        <f>IF(ISNUMBER(SMALL(Order_Form!$D:$D,1+($D489))),(VLOOKUP(SMALL(Order_Form!$D:$D,1+($D489)),Order_Form!$C:$Q,11,FALSE)),"")</f>
        <v/>
      </c>
      <c r="P489" s="18" t="str">
        <f>IF(ISNUMBER(SMALL(Order_Form!$D:$D,1+($D489))),(VLOOKUP(SMALL(Order_Form!$D:$D,1+($D489)),Order_Form!$C:$Q,12,FALSE)),"")</f>
        <v/>
      </c>
      <c r="Q489" s="18" t="str">
        <f>IF(ISNUMBER(SMALL(Order_Form!$D:$D,1+($D489))),(VLOOKUP(SMALL(Order_Form!$D:$D,1+($D489)),Order_Form!$C:$Q,13,FALSE)),"")</f>
        <v/>
      </c>
      <c r="R489" s="18" t="str">
        <f>IF(ISNUMBER(SMALL(Order_Form!$D:$D,1+($D489))),(VLOOKUP(SMALL(Order_Form!$D:$D,1+($D489)),Order_Form!$C:$Q,14,FALSE)),"")</f>
        <v/>
      </c>
      <c r="S489" s="126" t="str">
        <f>IF(ISNUMBER(SMALL(Order_Form!$D:$D,1+($D489))),(VLOOKUP(SMALL(Order_Form!$D:$D,1+($D489)),Order_Form!$C:$Q,15,FALSE)),"")</f>
        <v/>
      </c>
      <c r="U489" s="2">
        <f t="shared" si="50"/>
        <v>0</v>
      </c>
      <c r="V489" s="2">
        <f t="shared" si="51"/>
        <v>0</v>
      </c>
      <c r="W489" s="2" t="str">
        <f t="shared" si="52"/>
        <v/>
      </c>
      <c r="X489" s="2">
        <f t="shared" si="53"/>
        <v>0</v>
      </c>
    </row>
    <row r="490" spans="2:24" ht="22.9" customHeight="1" x14ac:dyDescent="0.25">
      <c r="B490" s="2">
        <f t="shared" si="49"/>
        <v>0</v>
      </c>
      <c r="C490" s="2" t="str">
        <f t="shared" si="54"/>
        <v/>
      </c>
      <c r="D490" s="2">
        <v>469</v>
      </c>
      <c r="E490" s="2" t="str">
        <f>IF(ISNUMBER(SMALL(Order_Form!$D:$D,1+($D490))),(VLOOKUP(SMALL(Order_Form!$D:$D,1+($D490)),Order_Form!$C:$Q,3,FALSE)),"")</f>
        <v/>
      </c>
      <c r="F490" s="18" t="str">
        <f>IF(ISNUMBER(SMALL(Order_Form!$D:$D,1+($D490))),(VLOOKUP(SMALL(Order_Form!$D:$D,1+($D490)),Order_Form!$C:$Q,4,FALSE)),"")</f>
        <v/>
      </c>
      <c r="G490" s="18" t="str">
        <f>IF(ISNUMBER(SMALL(Order_Form!$D:$D,1+($D490))),(VLOOKUP(SMALL(Order_Form!$D:$D,1+($D490)),Order_Form!$C:$Q,5,FALSE)),"")</f>
        <v/>
      </c>
      <c r="H490" s="18" t="str">
        <f>IF(ISNUMBER(SMALL(Order_Form!$D:$D,1+($D490))),(VLOOKUP(SMALL(Order_Form!$D:$D,1+($D490)),Order_Form!$C:$Q,6,FALSE)),"")</f>
        <v/>
      </c>
      <c r="I490" s="15" t="str">
        <f>IF(ISNUMBER(SMALL(Order_Form!$D:$D,1+($D490))),(VLOOKUP(SMALL(Order_Form!$D:$D,1+($D490)),Order_Form!$C:$Q,7,FALSE)),"")</f>
        <v/>
      </c>
      <c r="J490" s="2"/>
      <c r="K490" s="2"/>
      <c r="L490" s="18" t="str">
        <f>IF(ISNUMBER(SMALL(Order_Form!$D:$D,1+($D490))),(VLOOKUP(SMALL(Order_Form!$D:$D,1+($D490)),Order_Form!$C:$Q,8,FALSE)),"")</f>
        <v/>
      </c>
      <c r="M490" s="18" t="str">
        <f>IF(ISNUMBER(SMALL(Order_Form!$D:$D,1+($D490))),(VLOOKUP(SMALL(Order_Form!$D:$D,1+($D490)),Order_Form!$C:$Q,9,FALSE)),"")</f>
        <v/>
      </c>
      <c r="N490" s="18" t="str">
        <f>IF(ISNUMBER(SMALL(Order_Form!$D:$D,1+($D490))),(VLOOKUP(SMALL(Order_Form!$D:$D,1+($D490)),Order_Form!$C:$Q,10,FALSE)),"")</f>
        <v/>
      </c>
      <c r="O490" s="18" t="str">
        <f>IF(ISNUMBER(SMALL(Order_Form!$D:$D,1+($D490))),(VLOOKUP(SMALL(Order_Form!$D:$D,1+($D490)),Order_Form!$C:$Q,11,FALSE)),"")</f>
        <v/>
      </c>
      <c r="P490" s="18" t="str">
        <f>IF(ISNUMBER(SMALL(Order_Form!$D:$D,1+($D490))),(VLOOKUP(SMALL(Order_Form!$D:$D,1+($D490)),Order_Form!$C:$Q,12,FALSE)),"")</f>
        <v/>
      </c>
      <c r="Q490" s="18" t="str">
        <f>IF(ISNUMBER(SMALL(Order_Form!$D:$D,1+($D490))),(VLOOKUP(SMALL(Order_Form!$D:$D,1+($D490)),Order_Form!$C:$Q,13,FALSE)),"")</f>
        <v/>
      </c>
      <c r="R490" s="18" t="str">
        <f>IF(ISNUMBER(SMALL(Order_Form!$D:$D,1+($D490))),(VLOOKUP(SMALL(Order_Form!$D:$D,1+($D490)),Order_Form!$C:$Q,14,FALSE)),"")</f>
        <v/>
      </c>
      <c r="S490" s="126" t="str">
        <f>IF(ISNUMBER(SMALL(Order_Form!$D:$D,1+($D490))),(VLOOKUP(SMALL(Order_Form!$D:$D,1+($D490)),Order_Form!$C:$Q,15,FALSE)),"")</f>
        <v/>
      </c>
      <c r="U490" s="2">
        <f t="shared" si="50"/>
        <v>0</v>
      </c>
      <c r="V490" s="2">
        <f t="shared" si="51"/>
        <v>0</v>
      </c>
      <c r="W490" s="2" t="str">
        <f t="shared" si="52"/>
        <v/>
      </c>
      <c r="X490" s="2">
        <f t="shared" si="53"/>
        <v>0</v>
      </c>
    </row>
    <row r="491" spans="2:24" ht="22.9" customHeight="1" x14ac:dyDescent="0.25">
      <c r="B491" s="2">
        <f t="shared" si="49"/>
        <v>0</v>
      </c>
      <c r="C491" s="2" t="str">
        <f t="shared" si="54"/>
        <v/>
      </c>
      <c r="D491" s="2">
        <v>470</v>
      </c>
      <c r="E491" s="2" t="str">
        <f>IF(ISNUMBER(SMALL(Order_Form!$D:$D,1+($D491))),(VLOOKUP(SMALL(Order_Form!$D:$D,1+($D491)),Order_Form!$C:$Q,3,FALSE)),"")</f>
        <v/>
      </c>
      <c r="F491" s="18" t="str">
        <f>IF(ISNUMBER(SMALL(Order_Form!$D:$D,1+($D491))),(VLOOKUP(SMALL(Order_Form!$D:$D,1+($D491)),Order_Form!$C:$Q,4,FALSE)),"")</f>
        <v/>
      </c>
      <c r="G491" s="18" t="str">
        <f>IF(ISNUMBER(SMALL(Order_Form!$D:$D,1+($D491))),(VLOOKUP(SMALL(Order_Form!$D:$D,1+($D491)),Order_Form!$C:$Q,5,FALSE)),"")</f>
        <v/>
      </c>
      <c r="H491" s="18" t="str">
        <f>IF(ISNUMBER(SMALL(Order_Form!$D:$D,1+($D491))),(VLOOKUP(SMALL(Order_Form!$D:$D,1+($D491)),Order_Form!$C:$Q,6,FALSE)),"")</f>
        <v/>
      </c>
      <c r="I491" s="15" t="str">
        <f>IF(ISNUMBER(SMALL(Order_Form!$D:$D,1+($D491))),(VLOOKUP(SMALL(Order_Form!$D:$D,1+($D491)),Order_Form!$C:$Q,7,FALSE)),"")</f>
        <v/>
      </c>
      <c r="J491" s="2"/>
      <c r="K491" s="2"/>
      <c r="L491" s="18" t="str">
        <f>IF(ISNUMBER(SMALL(Order_Form!$D:$D,1+($D491))),(VLOOKUP(SMALL(Order_Form!$D:$D,1+($D491)),Order_Form!$C:$Q,8,FALSE)),"")</f>
        <v/>
      </c>
      <c r="M491" s="18" t="str">
        <f>IF(ISNUMBER(SMALL(Order_Form!$D:$D,1+($D491))),(VLOOKUP(SMALL(Order_Form!$D:$D,1+($D491)),Order_Form!$C:$Q,9,FALSE)),"")</f>
        <v/>
      </c>
      <c r="N491" s="18" t="str">
        <f>IF(ISNUMBER(SMALL(Order_Form!$D:$D,1+($D491))),(VLOOKUP(SMALL(Order_Form!$D:$D,1+($D491)),Order_Form!$C:$Q,10,FALSE)),"")</f>
        <v/>
      </c>
      <c r="O491" s="18" t="str">
        <f>IF(ISNUMBER(SMALL(Order_Form!$D:$D,1+($D491))),(VLOOKUP(SMALL(Order_Form!$D:$D,1+($D491)),Order_Form!$C:$Q,11,FALSE)),"")</f>
        <v/>
      </c>
      <c r="P491" s="18" t="str">
        <f>IF(ISNUMBER(SMALL(Order_Form!$D:$D,1+($D491))),(VLOOKUP(SMALL(Order_Form!$D:$D,1+($D491)),Order_Form!$C:$Q,12,FALSE)),"")</f>
        <v/>
      </c>
      <c r="Q491" s="18" t="str">
        <f>IF(ISNUMBER(SMALL(Order_Form!$D:$D,1+($D491))),(VLOOKUP(SMALL(Order_Form!$D:$D,1+($D491)),Order_Form!$C:$Q,13,FALSE)),"")</f>
        <v/>
      </c>
      <c r="R491" s="18" t="str">
        <f>IF(ISNUMBER(SMALL(Order_Form!$D:$D,1+($D491))),(VLOOKUP(SMALL(Order_Form!$D:$D,1+($D491)),Order_Form!$C:$Q,14,FALSE)),"")</f>
        <v/>
      </c>
      <c r="S491" s="126" t="str">
        <f>IF(ISNUMBER(SMALL(Order_Form!$D:$D,1+($D491))),(VLOOKUP(SMALL(Order_Form!$D:$D,1+($D491)),Order_Form!$C:$Q,15,FALSE)),"")</f>
        <v/>
      </c>
      <c r="U491" s="2">
        <f t="shared" si="50"/>
        <v>0</v>
      </c>
      <c r="V491" s="2">
        <f t="shared" si="51"/>
        <v>0</v>
      </c>
      <c r="W491" s="2" t="str">
        <f t="shared" si="52"/>
        <v/>
      </c>
      <c r="X491" s="2">
        <f t="shared" si="53"/>
        <v>0</v>
      </c>
    </row>
    <row r="492" spans="2:24" ht="22.9" customHeight="1" x14ac:dyDescent="0.25">
      <c r="B492" s="2">
        <f t="shared" si="49"/>
        <v>0</v>
      </c>
      <c r="C492" s="2" t="str">
        <f t="shared" si="54"/>
        <v/>
      </c>
      <c r="D492" s="2">
        <v>471</v>
      </c>
      <c r="E492" s="2" t="str">
        <f>IF(ISNUMBER(SMALL(Order_Form!$D:$D,1+($D492))),(VLOOKUP(SMALL(Order_Form!$D:$D,1+($D492)),Order_Form!$C:$Q,3,FALSE)),"")</f>
        <v/>
      </c>
      <c r="F492" s="18" t="str">
        <f>IF(ISNUMBER(SMALL(Order_Form!$D:$D,1+($D492))),(VLOOKUP(SMALL(Order_Form!$D:$D,1+($D492)),Order_Form!$C:$Q,4,FALSE)),"")</f>
        <v/>
      </c>
      <c r="G492" s="18" t="str">
        <f>IF(ISNUMBER(SMALL(Order_Form!$D:$D,1+($D492))),(VLOOKUP(SMALL(Order_Form!$D:$D,1+($D492)),Order_Form!$C:$Q,5,FALSE)),"")</f>
        <v/>
      </c>
      <c r="H492" s="18" t="str">
        <f>IF(ISNUMBER(SMALL(Order_Form!$D:$D,1+($D492))),(VLOOKUP(SMALL(Order_Form!$D:$D,1+($D492)),Order_Form!$C:$Q,6,FALSE)),"")</f>
        <v/>
      </c>
      <c r="I492" s="15" t="str">
        <f>IF(ISNUMBER(SMALL(Order_Form!$D:$D,1+($D492))),(VLOOKUP(SMALL(Order_Form!$D:$D,1+($D492)),Order_Form!$C:$Q,7,FALSE)),"")</f>
        <v/>
      </c>
      <c r="J492" s="2"/>
      <c r="K492" s="2"/>
      <c r="L492" s="18" t="str">
        <f>IF(ISNUMBER(SMALL(Order_Form!$D:$D,1+($D492))),(VLOOKUP(SMALL(Order_Form!$D:$D,1+($D492)),Order_Form!$C:$Q,8,FALSE)),"")</f>
        <v/>
      </c>
      <c r="M492" s="18" t="str">
        <f>IF(ISNUMBER(SMALL(Order_Form!$D:$D,1+($D492))),(VLOOKUP(SMALL(Order_Form!$D:$D,1+($D492)),Order_Form!$C:$Q,9,FALSE)),"")</f>
        <v/>
      </c>
      <c r="N492" s="18" t="str">
        <f>IF(ISNUMBER(SMALL(Order_Form!$D:$D,1+($D492))),(VLOOKUP(SMALL(Order_Form!$D:$D,1+($D492)),Order_Form!$C:$Q,10,FALSE)),"")</f>
        <v/>
      </c>
      <c r="O492" s="18" t="str">
        <f>IF(ISNUMBER(SMALL(Order_Form!$D:$D,1+($D492))),(VLOOKUP(SMALL(Order_Form!$D:$D,1+($D492)),Order_Form!$C:$Q,11,FALSE)),"")</f>
        <v/>
      </c>
      <c r="P492" s="18" t="str">
        <f>IF(ISNUMBER(SMALL(Order_Form!$D:$D,1+($D492))),(VLOOKUP(SMALL(Order_Form!$D:$D,1+($D492)),Order_Form!$C:$Q,12,FALSE)),"")</f>
        <v/>
      </c>
      <c r="Q492" s="18" t="str">
        <f>IF(ISNUMBER(SMALL(Order_Form!$D:$D,1+($D492))),(VLOOKUP(SMALL(Order_Form!$D:$D,1+($D492)),Order_Form!$C:$Q,13,FALSE)),"")</f>
        <v/>
      </c>
      <c r="R492" s="18" t="str">
        <f>IF(ISNUMBER(SMALL(Order_Form!$D:$D,1+($D492))),(VLOOKUP(SMALL(Order_Form!$D:$D,1+($D492)),Order_Form!$C:$Q,14,FALSE)),"")</f>
        <v/>
      </c>
      <c r="S492" s="126" t="str">
        <f>IF(ISNUMBER(SMALL(Order_Form!$D:$D,1+($D492))),(VLOOKUP(SMALL(Order_Form!$D:$D,1+($D492)),Order_Form!$C:$Q,15,FALSE)),"")</f>
        <v/>
      </c>
      <c r="U492" s="2">
        <f t="shared" si="50"/>
        <v>0</v>
      </c>
      <c r="V492" s="2">
        <f t="shared" si="51"/>
        <v>0</v>
      </c>
      <c r="W492" s="2" t="str">
        <f t="shared" si="52"/>
        <v/>
      </c>
      <c r="X492" s="2">
        <f t="shared" si="53"/>
        <v>0</v>
      </c>
    </row>
    <row r="493" spans="2:24" ht="22.9" customHeight="1" x14ac:dyDescent="0.25">
      <c r="B493" s="2">
        <f t="shared" si="49"/>
        <v>0</v>
      </c>
      <c r="C493" s="2" t="str">
        <f t="shared" si="54"/>
        <v/>
      </c>
      <c r="D493" s="2">
        <v>472</v>
      </c>
      <c r="E493" s="2" t="str">
        <f>IF(ISNUMBER(SMALL(Order_Form!$D:$D,1+($D493))),(VLOOKUP(SMALL(Order_Form!$D:$D,1+($D493)),Order_Form!$C:$Q,3,FALSE)),"")</f>
        <v/>
      </c>
      <c r="F493" s="18" t="str">
        <f>IF(ISNUMBER(SMALL(Order_Form!$D:$D,1+($D493))),(VLOOKUP(SMALL(Order_Form!$D:$D,1+($D493)),Order_Form!$C:$Q,4,FALSE)),"")</f>
        <v/>
      </c>
      <c r="G493" s="18" t="str">
        <f>IF(ISNUMBER(SMALL(Order_Form!$D:$D,1+($D493))),(VLOOKUP(SMALL(Order_Form!$D:$D,1+($D493)),Order_Form!$C:$Q,5,FALSE)),"")</f>
        <v/>
      </c>
      <c r="H493" s="18" t="str">
        <f>IF(ISNUMBER(SMALL(Order_Form!$D:$D,1+($D493))),(VLOOKUP(SMALL(Order_Form!$D:$D,1+($D493)),Order_Form!$C:$Q,6,FALSE)),"")</f>
        <v/>
      </c>
      <c r="I493" s="15" t="str">
        <f>IF(ISNUMBER(SMALL(Order_Form!$D:$D,1+($D493))),(VLOOKUP(SMALL(Order_Form!$D:$D,1+($D493)),Order_Form!$C:$Q,7,FALSE)),"")</f>
        <v/>
      </c>
      <c r="J493" s="2"/>
      <c r="K493" s="2"/>
      <c r="L493" s="18" t="str">
        <f>IF(ISNUMBER(SMALL(Order_Form!$D:$D,1+($D493))),(VLOOKUP(SMALL(Order_Form!$D:$D,1+($D493)),Order_Form!$C:$Q,8,FALSE)),"")</f>
        <v/>
      </c>
      <c r="M493" s="18" t="str">
        <f>IF(ISNUMBER(SMALL(Order_Form!$D:$D,1+($D493))),(VLOOKUP(SMALL(Order_Form!$D:$D,1+($D493)),Order_Form!$C:$Q,9,FALSE)),"")</f>
        <v/>
      </c>
      <c r="N493" s="18" t="str">
        <f>IF(ISNUMBER(SMALL(Order_Form!$D:$D,1+($D493))),(VLOOKUP(SMALL(Order_Form!$D:$D,1+($D493)),Order_Form!$C:$Q,10,FALSE)),"")</f>
        <v/>
      </c>
      <c r="O493" s="18" t="str">
        <f>IF(ISNUMBER(SMALL(Order_Form!$D:$D,1+($D493))),(VLOOKUP(SMALL(Order_Form!$D:$D,1+($D493)),Order_Form!$C:$Q,11,FALSE)),"")</f>
        <v/>
      </c>
      <c r="P493" s="18" t="str">
        <f>IF(ISNUMBER(SMALL(Order_Form!$D:$D,1+($D493))),(VLOOKUP(SMALL(Order_Form!$D:$D,1+($D493)),Order_Form!$C:$Q,12,FALSE)),"")</f>
        <v/>
      </c>
      <c r="Q493" s="18" t="str">
        <f>IF(ISNUMBER(SMALL(Order_Form!$D:$D,1+($D493))),(VLOOKUP(SMALL(Order_Form!$D:$D,1+($D493)),Order_Form!$C:$Q,13,FALSE)),"")</f>
        <v/>
      </c>
      <c r="R493" s="18" t="str">
        <f>IF(ISNUMBER(SMALL(Order_Form!$D:$D,1+($D493))),(VLOOKUP(SMALL(Order_Form!$D:$D,1+($D493)),Order_Form!$C:$Q,14,FALSE)),"")</f>
        <v/>
      </c>
      <c r="S493" s="126" t="str">
        <f>IF(ISNUMBER(SMALL(Order_Form!$D:$D,1+($D493))),(VLOOKUP(SMALL(Order_Form!$D:$D,1+($D493)),Order_Form!$C:$Q,15,FALSE)),"")</f>
        <v/>
      </c>
      <c r="U493" s="2">
        <f t="shared" si="50"/>
        <v>0</v>
      </c>
      <c r="V493" s="2">
        <f t="shared" si="51"/>
        <v>0</v>
      </c>
      <c r="W493" s="2" t="str">
        <f t="shared" si="52"/>
        <v/>
      </c>
      <c r="X493" s="2">
        <f t="shared" si="53"/>
        <v>0</v>
      </c>
    </row>
    <row r="494" spans="2:24" ht="22.9" customHeight="1" x14ac:dyDescent="0.25">
      <c r="B494" s="2">
        <f t="shared" si="49"/>
        <v>0</v>
      </c>
      <c r="C494" s="2" t="str">
        <f t="shared" si="54"/>
        <v/>
      </c>
      <c r="D494" s="2">
        <v>473</v>
      </c>
      <c r="E494" s="2" t="str">
        <f>IF(ISNUMBER(SMALL(Order_Form!$D:$D,1+($D494))),(VLOOKUP(SMALL(Order_Form!$D:$D,1+($D494)),Order_Form!$C:$Q,3,FALSE)),"")</f>
        <v/>
      </c>
      <c r="F494" s="18" t="str">
        <f>IF(ISNUMBER(SMALL(Order_Form!$D:$D,1+($D494))),(VLOOKUP(SMALL(Order_Form!$D:$D,1+($D494)),Order_Form!$C:$Q,4,FALSE)),"")</f>
        <v/>
      </c>
      <c r="G494" s="18" t="str">
        <f>IF(ISNUMBER(SMALL(Order_Form!$D:$D,1+($D494))),(VLOOKUP(SMALL(Order_Form!$D:$D,1+($D494)),Order_Form!$C:$Q,5,FALSE)),"")</f>
        <v/>
      </c>
      <c r="H494" s="18" t="str">
        <f>IF(ISNUMBER(SMALL(Order_Form!$D:$D,1+($D494))),(VLOOKUP(SMALL(Order_Form!$D:$D,1+($D494)),Order_Form!$C:$Q,6,FALSE)),"")</f>
        <v/>
      </c>
      <c r="I494" s="15" t="str">
        <f>IF(ISNUMBER(SMALL(Order_Form!$D:$D,1+($D494))),(VLOOKUP(SMALL(Order_Form!$D:$D,1+($D494)),Order_Form!$C:$Q,7,FALSE)),"")</f>
        <v/>
      </c>
      <c r="J494" s="2"/>
      <c r="K494" s="2"/>
      <c r="L494" s="18" t="str">
        <f>IF(ISNUMBER(SMALL(Order_Form!$D:$D,1+($D494))),(VLOOKUP(SMALL(Order_Form!$D:$D,1+($D494)),Order_Form!$C:$Q,8,FALSE)),"")</f>
        <v/>
      </c>
      <c r="M494" s="18" t="str">
        <f>IF(ISNUMBER(SMALL(Order_Form!$D:$D,1+($D494))),(VLOOKUP(SMALL(Order_Form!$D:$D,1+($D494)),Order_Form!$C:$Q,9,FALSE)),"")</f>
        <v/>
      </c>
      <c r="N494" s="18" t="str">
        <f>IF(ISNUMBER(SMALL(Order_Form!$D:$D,1+($D494))),(VLOOKUP(SMALL(Order_Form!$D:$D,1+($D494)),Order_Form!$C:$Q,10,FALSE)),"")</f>
        <v/>
      </c>
      <c r="O494" s="18" t="str">
        <f>IF(ISNUMBER(SMALL(Order_Form!$D:$D,1+($D494))),(VLOOKUP(SMALL(Order_Form!$D:$D,1+($D494)),Order_Form!$C:$Q,11,FALSE)),"")</f>
        <v/>
      </c>
      <c r="P494" s="18" t="str">
        <f>IF(ISNUMBER(SMALL(Order_Form!$D:$D,1+($D494))),(VLOOKUP(SMALL(Order_Form!$D:$D,1+($D494)),Order_Form!$C:$Q,12,FALSE)),"")</f>
        <v/>
      </c>
      <c r="Q494" s="18" t="str">
        <f>IF(ISNUMBER(SMALL(Order_Form!$D:$D,1+($D494))),(VLOOKUP(SMALL(Order_Form!$D:$D,1+($D494)),Order_Form!$C:$Q,13,FALSE)),"")</f>
        <v/>
      </c>
      <c r="R494" s="18" t="str">
        <f>IF(ISNUMBER(SMALL(Order_Form!$D:$D,1+($D494))),(VLOOKUP(SMALL(Order_Form!$D:$D,1+($D494)),Order_Form!$C:$Q,14,FALSE)),"")</f>
        <v/>
      </c>
      <c r="S494" s="126" t="str">
        <f>IF(ISNUMBER(SMALL(Order_Form!$D:$D,1+($D494))),(VLOOKUP(SMALL(Order_Form!$D:$D,1+($D494)),Order_Form!$C:$Q,15,FALSE)),"")</f>
        <v/>
      </c>
      <c r="U494" s="2">
        <f t="shared" si="50"/>
        <v>0</v>
      </c>
      <c r="V494" s="2">
        <f t="shared" si="51"/>
        <v>0</v>
      </c>
      <c r="W494" s="2" t="str">
        <f t="shared" si="52"/>
        <v/>
      </c>
      <c r="X494" s="2">
        <f t="shared" si="53"/>
        <v>0</v>
      </c>
    </row>
    <row r="495" spans="2:24" ht="22.9" customHeight="1" x14ac:dyDescent="0.25">
      <c r="B495" s="2">
        <f t="shared" si="49"/>
        <v>0</v>
      </c>
      <c r="C495" s="2" t="str">
        <f t="shared" si="54"/>
        <v/>
      </c>
      <c r="D495" s="2">
        <v>474</v>
      </c>
      <c r="E495" s="2" t="str">
        <f>IF(ISNUMBER(SMALL(Order_Form!$D:$D,1+($D495))),(VLOOKUP(SMALL(Order_Form!$D:$D,1+($D495)),Order_Form!$C:$Q,3,FALSE)),"")</f>
        <v/>
      </c>
      <c r="F495" s="18" t="str">
        <f>IF(ISNUMBER(SMALL(Order_Form!$D:$D,1+($D495))),(VLOOKUP(SMALL(Order_Form!$D:$D,1+($D495)),Order_Form!$C:$Q,4,FALSE)),"")</f>
        <v/>
      </c>
      <c r="G495" s="18" t="str">
        <f>IF(ISNUMBER(SMALL(Order_Form!$D:$D,1+($D495))),(VLOOKUP(SMALL(Order_Form!$D:$D,1+($D495)),Order_Form!$C:$Q,5,FALSE)),"")</f>
        <v/>
      </c>
      <c r="H495" s="18" t="str">
        <f>IF(ISNUMBER(SMALL(Order_Form!$D:$D,1+($D495))),(VLOOKUP(SMALL(Order_Form!$D:$D,1+($D495)),Order_Form!$C:$Q,6,FALSE)),"")</f>
        <v/>
      </c>
      <c r="I495" s="15" t="str">
        <f>IF(ISNUMBER(SMALL(Order_Form!$D:$D,1+($D495))),(VLOOKUP(SMALL(Order_Form!$D:$D,1+($D495)),Order_Form!$C:$Q,7,FALSE)),"")</f>
        <v/>
      </c>
      <c r="J495" s="2"/>
      <c r="K495" s="2"/>
      <c r="L495" s="18" t="str">
        <f>IF(ISNUMBER(SMALL(Order_Form!$D:$D,1+($D495))),(VLOOKUP(SMALL(Order_Form!$D:$D,1+($D495)),Order_Form!$C:$Q,8,FALSE)),"")</f>
        <v/>
      </c>
      <c r="M495" s="18" t="str">
        <f>IF(ISNUMBER(SMALL(Order_Form!$D:$D,1+($D495))),(VLOOKUP(SMALL(Order_Form!$D:$D,1+($D495)),Order_Form!$C:$Q,9,FALSE)),"")</f>
        <v/>
      </c>
      <c r="N495" s="18" t="str">
        <f>IF(ISNUMBER(SMALL(Order_Form!$D:$D,1+($D495))),(VLOOKUP(SMALL(Order_Form!$D:$D,1+($D495)),Order_Form!$C:$Q,10,FALSE)),"")</f>
        <v/>
      </c>
      <c r="O495" s="18" t="str">
        <f>IF(ISNUMBER(SMALL(Order_Form!$D:$D,1+($D495))),(VLOOKUP(SMALL(Order_Form!$D:$D,1+($D495)),Order_Form!$C:$Q,11,FALSE)),"")</f>
        <v/>
      </c>
      <c r="P495" s="18" t="str">
        <f>IF(ISNUMBER(SMALL(Order_Form!$D:$D,1+($D495))),(VLOOKUP(SMALL(Order_Form!$D:$D,1+($D495)),Order_Form!$C:$Q,12,FALSE)),"")</f>
        <v/>
      </c>
      <c r="Q495" s="18" t="str">
        <f>IF(ISNUMBER(SMALL(Order_Form!$D:$D,1+($D495))),(VLOOKUP(SMALL(Order_Form!$D:$D,1+($D495)),Order_Form!$C:$Q,13,FALSE)),"")</f>
        <v/>
      </c>
      <c r="R495" s="18" t="str">
        <f>IF(ISNUMBER(SMALL(Order_Form!$D:$D,1+($D495))),(VLOOKUP(SMALL(Order_Form!$D:$D,1+($D495)),Order_Form!$C:$Q,14,FALSE)),"")</f>
        <v/>
      </c>
      <c r="S495" s="126" t="str">
        <f>IF(ISNUMBER(SMALL(Order_Form!$D:$D,1+($D495))),(VLOOKUP(SMALL(Order_Form!$D:$D,1+($D495)),Order_Form!$C:$Q,15,FALSE)),"")</f>
        <v/>
      </c>
      <c r="U495" s="2">
        <f t="shared" si="50"/>
        <v>0</v>
      </c>
      <c r="V495" s="2">
        <f t="shared" si="51"/>
        <v>0</v>
      </c>
      <c r="W495" s="2" t="str">
        <f t="shared" si="52"/>
        <v/>
      </c>
      <c r="X495" s="2">
        <f t="shared" si="53"/>
        <v>0</v>
      </c>
    </row>
    <row r="496" spans="2:24" ht="22.9" customHeight="1" x14ac:dyDescent="0.25">
      <c r="B496" s="2">
        <f t="shared" si="49"/>
        <v>0</v>
      </c>
      <c r="C496" s="2" t="str">
        <f t="shared" si="54"/>
        <v/>
      </c>
      <c r="D496" s="2">
        <v>475</v>
      </c>
      <c r="E496" s="2" t="str">
        <f>IF(ISNUMBER(SMALL(Order_Form!$D:$D,1+($D496))),(VLOOKUP(SMALL(Order_Form!$D:$D,1+($D496)),Order_Form!$C:$Q,3,FALSE)),"")</f>
        <v/>
      </c>
      <c r="F496" s="18" t="str">
        <f>IF(ISNUMBER(SMALL(Order_Form!$D:$D,1+($D496))),(VLOOKUP(SMALL(Order_Form!$D:$D,1+($D496)),Order_Form!$C:$Q,4,FALSE)),"")</f>
        <v/>
      </c>
      <c r="G496" s="18" t="str">
        <f>IF(ISNUMBER(SMALL(Order_Form!$D:$D,1+($D496))),(VLOOKUP(SMALL(Order_Form!$D:$D,1+($D496)),Order_Form!$C:$Q,5,FALSE)),"")</f>
        <v/>
      </c>
      <c r="H496" s="18" t="str">
        <f>IF(ISNUMBER(SMALL(Order_Form!$D:$D,1+($D496))),(VLOOKUP(SMALL(Order_Form!$D:$D,1+($D496)),Order_Form!$C:$Q,6,FALSE)),"")</f>
        <v/>
      </c>
      <c r="I496" s="15" t="str">
        <f>IF(ISNUMBER(SMALL(Order_Form!$D:$D,1+($D496))),(VLOOKUP(SMALL(Order_Form!$D:$D,1+($D496)),Order_Form!$C:$Q,7,FALSE)),"")</f>
        <v/>
      </c>
      <c r="J496" s="2"/>
      <c r="K496" s="2"/>
      <c r="L496" s="18" t="str">
        <f>IF(ISNUMBER(SMALL(Order_Form!$D:$D,1+($D496))),(VLOOKUP(SMALL(Order_Form!$D:$D,1+($D496)),Order_Form!$C:$Q,8,FALSE)),"")</f>
        <v/>
      </c>
      <c r="M496" s="18" t="str">
        <f>IF(ISNUMBER(SMALL(Order_Form!$D:$D,1+($D496))),(VLOOKUP(SMALL(Order_Form!$D:$D,1+($D496)),Order_Form!$C:$Q,9,FALSE)),"")</f>
        <v/>
      </c>
      <c r="N496" s="18" t="str">
        <f>IF(ISNUMBER(SMALL(Order_Form!$D:$D,1+($D496))),(VLOOKUP(SMALL(Order_Form!$D:$D,1+($D496)),Order_Form!$C:$Q,10,FALSE)),"")</f>
        <v/>
      </c>
      <c r="O496" s="18" t="str">
        <f>IF(ISNUMBER(SMALL(Order_Form!$D:$D,1+($D496))),(VLOOKUP(SMALL(Order_Form!$D:$D,1+($D496)),Order_Form!$C:$Q,11,FALSE)),"")</f>
        <v/>
      </c>
      <c r="P496" s="18" t="str">
        <f>IF(ISNUMBER(SMALL(Order_Form!$D:$D,1+($D496))),(VLOOKUP(SMALL(Order_Form!$D:$D,1+($D496)),Order_Form!$C:$Q,12,FALSE)),"")</f>
        <v/>
      </c>
      <c r="Q496" s="18" t="str">
        <f>IF(ISNUMBER(SMALL(Order_Form!$D:$D,1+($D496))),(VLOOKUP(SMALL(Order_Form!$D:$D,1+($D496)),Order_Form!$C:$Q,13,FALSE)),"")</f>
        <v/>
      </c>
      <c r="R496" s="18" t="str">
        <f>IF(ISNUMBER(SMALL(Order_Form!$D:$D,1+($D496))),(VLOOKUP(SMALL(Order_Form!$D:$D,1+($D496)),Order_Form!$C:$Q,14,FALSE)),"")</f>
        <v/>
      </c>
      <c r="S496" s="126" t="str">
        <f>IF(ISNUMBER(SMALL(Order_Form!$D:$D,1+($D496))),(VLOOKUP(SMALL(Order_Form!$D:$D,1+($D496)),Order_Form!$C:$Q,15,FALSE)),"")</f>
        <v/>
      </c>
      <c r="U496" s="2">
        <f t="shared" si="50"/>
        <v>0</v>
      </c>
      <c r="V496" s="2">
        <f t="shared" si="51"/>
        <v>0</v>
      </c>
      <c r="W496" s="2" t="str">
        <f t="shared" si="52"/>
        <v/>
      </c>
      <c r="X496" s="2">
        <f t="shared" si="53"/>
        <v>0</v>
      </c>
    </row>
    <row r="497" spans="2:24" ht="22.9" customHeight="1" x14ac:dyDescent="0.25">
      <c r="B497" s="2">
        <f t="shared" si="49"/>
        <v>0</v>
      </c>
      <c r="C497" s="2" t="str">
        <f t="shared" si="54"/>
        <v/>
      </c>
      <c r="D497" s="2">
        <v>476</v>
      </c>
      <c r="E497" s="2" t="str">
        <f>IF(ISNUMBER(SMALL(Order_Form!$D:$D,1+($D497))),(VLOOKUP(SMALL(Order_Form!$D:$D,1+($D497)),Order_Form!$C:$Q,3,FALSE)),"")</f>
        <v/>
      </c>
      <c r="F497" s="18" t="str">
        <f>IF(ISNUMBER(SMALL(Order_Form!$D:$D,1+($D497))),(VLOOKUP(SMALL(Order_Form!$D:$D,1+($D497)),Order_Form!$C:$Q,4,FALSE)),"")</f>
        <v/>
      </c>
      <c r="G497" s="18" t="str">
        <f>IF(ISNUMBER(SMALL(Order_Form!$D:$D,1+($D497))),(VLOOKUP(SMALL(Order_Form!$D:$D,1+($D497)),Order_Form!$C:$Q,5,FALSE)),"")</f>
        <v/>
      </c>
      <c r="H497" s="18" t="str">
        <f>IF(ISNUMBER(SMALL(Order_Form!$D:$D,1+($D497))),(VLOOKUP(SMALL(Order_Form!$D:$D,1+($D497)),Order_Form!$C:$Q,6,FALSE)),"")</f>
        <v/>
      </c>
      <c r="I497" s="15" t="str">
        <f>IF(ISNUMBER(SMALL(Order_Form!$D:$D,1+($D497))),(VLOOKUP(SMALL(Order_Form!$D:$D,1+($D497)),Order_Form!$C:$Q,7,FALSE)),"")</f>
        <v/>
      </c>
      <c r="J497" s="2"/>
      <c r="K497" s="2"/>
      <c r="L497" s="18" t="str">
        <f>IF(ISNUMBER(SMALL(Order_Form!$D:$D,1+($D497))),(VLOOKUP(SMALL(Order_Form!$D:$D,1+($D497)),Order_Form!$C:$Q,8,FALSE)),"")</f>
        <v/>
      </c>
      <c r="M497" s="18" t="str">
        <f>IF(ISNUMBER(SMALL(Order_Form!$D:$D,1+($D497))),(VLOOKUP(SMALL(Order_Form!$D:$D,1+($D497)),Order_Form!$C:$Q,9,FALSE)),"")</f>
        <v/>
      </c>
      <c r="N497" s="18" t="str">
        <f>IF(ISNUMBER(SMALL(Order_Form!$D:$D,1+($D497))),(VLOOKUP(SMALL(Order_Form!$D:$D,1+($D497)),Order_Form!$C:$Q,10,FALSE)),"")</f>
        <v/>
      </c>
      <c r="O497" s="18" t="str">
        <f>IF(ISNUMBER(SMALL(Order_Form!$D:$D,1+($D497))),(VLOOKUP(SMALL(Order_Form!$D:$D,1+($D497)),Order_Form!$C:$Q,11,FALSE)),"")</f>
        <v/>
      </c>
      <c r="P497" s="18" t="str">
        <f>IF(ISNUMBER(SMALL(Order_Form!$D:$D,1+($D497))),(VLOOKUP(SMALL(Order_Form!$D:$D,1+($D497)),Order_Form!$C:$Q,12,FALSE)),"")</f>
        <v/>
      </c>
      <c r="Q497" s="18" t="str">
        <f>IF(ISNUMBER(SMALL(Order_Form!$D:$D,1+($D497))),(VLOOKUP(SMALL(Order_Form!$D:$D,1+($D497)),Order_Form!$C:$Q,13,FALSE)),"")</f>
        <v/>
      </c>
      <c r="R497" s="18" t="str">
        <f>IF(ISNUMBER(SMALL(Order_Form!$D:$D,1+($D497))),(VLOOKUP(SMALL(Order_Form!$D:$D,1+($D497)),Order_Form!$C:$Q,14,FALSE)),"")</f>
        <v/>
      </c>
      <c r="S497" s="126" t="str">
        <f>IF(ISNUMBER(SMALL(Order_Form!$D:$D,1+($D497))),(VLOOKUP(SMALL(Order_Form!$D:$D,1+($D497)),Order_Form!$C:$Q,15,FALSE)),"")</f>
        <v/>
      </c>
      <c r="U497" s="2">
        <f t="shared" si="50"/>
        <v>0</v>
      </c>
      <c r="V497" s="2">
        <f t="shared" si="51"/>
        <v>0</v>
      </c>
      <c r="W497" s="2" t="str">
        <f t="shared" si="52"/>
        <v/>
      </c>
      <c r="X497" s="2">
        <f t="shared" si="53"/>
        <v>0</v>
      </c>
    </row>
    <row r="498" spans="2:24" ht="22.9" customHeight="1" x14ac:dyDescent="0.25">
      <c r="B498" s="2">
        <f t="shared" si="49"/>
        <v>0</v>
      </c>
      <c r="C498" s="2" t="str">
        <f t="shared" si="54"/>
        <v/>
      </c>
      <c r="D498" s="2">
        <v>477</v>
      </c>
      <c r="E498" s="2" t="str">
        <f>IF(ISNUMBER(SMALL(Order_Form!$D:$D,1+($D498))),(VLOOKUP(SMALL(Order_Form!$D:$D,1+($D498)),Order_Form!$C:$Q,3,FALSE)),"")</f>
        <v/>
      </c>
      <c r="F498" s="18" t="str">
        <f>IF(ISNUMBER(SMALL(Order_Form!$D:$D,1+($D498))),(VLOOKUP(SMALL(Order_Form!$D:$D,1+($D498)),Order_Form!$C:$Q,4,FALSE)),"")</f>
        <v/>
      </c>
      <c r="G498" s="18" t="str">
        <f>IF(ISNUMBER(SMALL(Order_Form!$D:$D,1+($D498))),(VLOOKUP(SMALL(Order_Form!$D:$D,1+($D498)),Order_Form!$C:$Q,5,FALSE)),"")</f>
        <v/>
      </c>
      <c r="H498" s="18" t="str">
        <f>IF(ISNUMBER(SMALL(Order_Form!$D:$D,1+($D498))),(VLOOKUP(SMALL(Order_Form!$D:$D,1+($D498)),Order_Form!$C:$Q,6,FALSE)),"")</f>
        <v/>
      </c>
      <c r="I498" s="15" t="str">
        <f>IF(ISNUMBER(SMALL(Order_Form!$D:$D,1+($D498))),(VLOOKUP(SMALL(Order_Form!$D:$D,1+($D498)),Order_Form!$C:$Q,7,FALSE)),"")</f>
        <v/>
      </c>
      <c r="J498" s="2"/>
      <c r="K498" s="2"/>
      <c r="L498" s="18" t="str">
        <f>IF(ISNUMBER(SMALL(Order_Form!$D:$D,1+($D498))),(VLOOKUP(SMALL(Order_Form!$D:$D,1+($D498)),Order_Form!$C:$Q,8,FALSE)),"")</f>
        <v/>
      </c>
      <c r="M498" s="18" t="str">
        <f>IF(ISNUMBER(SMALL(Order_Form!$D:$D,1+($D498))),(VLOOKUP(SMALL(Order_Form!$D:$D,1+($D498)),Order_Form!$C:$Q,9,FALSE)),"")</f>
        <v/>
      </c>
      <c r="N498" s="18" t="str">
        <f>IF(ISNUMBER(SMALL(Order_Form!$D:$D,1+($D498))),(VLOOKUP(SMALL(Order_Form!$D:$D,1+($D498)),Order_Form!$C:$Q,10,FALSE)),"")</f>
        <v/>
      </c>
      <c r="O498" s="18" t="str">
        <f>IF(ISNUMBER(SMALL(Order_Form!$D:$D,1+($D498))),(VLOOKUP(SMALL(Order_Form!$D:$D,1+($D498)),Order_Form!$C:$Q,11,FALSE)),"")</f>
        <v/>
      </c>
      <c r="P498" s="18" t="str">
        <f>IF(ISNUMBER(SMALL(Order_Form!$D:$D,1+($D498))),(VLOOKUP(SMALL(Order_Form!$D:$D,1+($D498)),Order_Form!$C:$Q,12,FALSE)),"")</f>
        <v/>
      </c>
      <c r="Q498" s="18" t="str">
        <f>IF(ISNUMBER(SMALL(Order_Form!$D:$D,1+($D498))),(VLOOKUP(SMALL(Order_Form!$D:$D,1+($D498)),Order_Form!$C:$Q,13,FALSE)),"")</f>
        <v/>
      </c>
      <c r="R498" s="18" t="str">
        <f>IF(ISNUMBER(SMALL(Order_Form!$D:$D,1+($D498))),(VLOOKUP(SMALL(Order_Form!$D:$D,1+($D498)),Order_Form!$C:$Q,14,FALSE)),"")</f>
        <v/>
      </c>
      <c r="S498" s="126" t="str">
        <f>IF(ISNUMBER(SMALL(Order_Form!$D:$D,1+($D498))),(VLOOKUP(SMALL(Order_Form!$D:$D,1+($D498)),Order_Form!$C:$Q,15,FALSE)),"")</f>
        <v/>
      </c>
      <c r="U498" s="2">
        <f t="shared" si="50"/>
        <v>0</v>
      </c>
      <c r="V498" s="2">
        <f t="shared" si="51"/>
        <v>0</v>
      </c>
      <c r="W498" s="2" t="str">
        <f t="shared" si="52"/>
        <v/>
      </c>
      <c r="X498" s="2">
        <f t="shared" si="53"/>
        <v>0</v>
      </c>
    </row>
    <row r="499" spans="2:24" ht="22.9" customHeight="1" x14ac:dyDescent="0.25">
      <c r="B499" s="2">
        <f t="shared" si="49"/>
        <v>0</v>
      </c>
      <c r="C499" s="2" t="str">
        <f t="shared" si="54"/>
        <v/>
      </c>
      <c r="D499" s="2">
        <v>478</v>
      </c>
      <c r="E499" s="2" t="str">
        <f>IF(ISNUMBER(SMALL(Order_Form!$D:$D,1+($D499))),(VLOOKUP(SMALL(Order_Form!$D:$D,1+($D499)),Order_Form!$C:$Q,3,FALSE)),"")</f>
        <v/>
      </c>
      <c r="F499" s="18" t="str">
        <f>IF(ISNUMBER(SMALL(Order_Form!$D:$D,1+($D499))),(VLOOKUP(SMALL(Order_Form!$D:$D,1+($D499)),Order_Form!$C:$Q,4,FALSE)),"")</f>
        <v/>
      </c>
      <c r="G499" s="18" t="str">
        <f>IF(ISNUMBER(SMALL(Order_Form!$D:$D,1+($D499))),(VLOOKUP(SMALL(Order_Form!$D:$D,1+($D499)),Order_Form!$C:$Q,5,FALSE)),"")</f>
        <v/>
      </c>
      <c r="H499" s="18" t="str">
        <f>IF(ISNUMBER(SMALL(Order_Form!$D:$D,1+($D499))),(VLOOKUP(SMALL(Order_Form!$D:$D,1+($D499)),Order_Form!$C:$Q,6,FALSE)),"")</f>
        <v/>
      </c>
      <c r="I499" s="15" t="str">
        <f>IF(ISNUMBER(SMALL(Order_Form!$D:$D,1+($D499))),(VLOOKUP(SMALL(Order_Form!$D:$D,1+($D499)),Order_Form!$C:$Q,7,FALSE)),"")</f>
        <v/>
      </c>
      <c r="J499" s="2"/>
      <c r="K499" s="2"/>
      <c r="L499" s="18" t="str">
        <f>IF(ISNUMBER(SMALL(Order_Form!$D:$D,1+($D499))),(VLOOKUP(SMALL(Order_Form!$D:$D,1+($D499)),Order_Form!$C:$Q,8,FALSE)),"")</f>
        <v/>
      </c>
      <c r="M499" s="18" t="str">
        <f>IF(ISNUMBER(SMALL(Order_Form!$D:$D,1+($D499))),(VLOOKUP(SMALL(Order_Form!$D:$D,1+($D499)),Order_Form!$C:$Q,9,FALSE)),"")</f>
        <v/>
      </c>
      <c r="N499" s="18" t="str">
        <f>IF(ISNUMBER(SMALL(Order_Form!$D:$D,1+($D499))),(VLOOKUP(SMALL(Order_Form!$D:$D,1+($D499)),Order_Form!$C:$Q,10,FALSE)),"")</f>
        <v/>
      </c>
      <c r="O499" s="18" t="str">
        <f>IF(ISNUMBER(SMALL(Order_Form!$D:$D,1+($D499))),(VLOOKUP(SMALL(Order_Form!$D:$D,1+($D499)),Order_Form!$C:$Q,11,FALSE)),"")</f>
        <v/>
      </c>
      <c r="P499" s="18" t="str">
        <f>IF(ISNUMBER(SMALL(Order_Form!$D:$D,1+($D499))),(VLOOKUP(SMALL(Order_Form!$D:$D,1+($D499)),Order_Form!$C:$Q,12,FALSE)),"")</f>
        <v/>
      </c>
      <c r="Q499" s="18" t="str">
        <f>IF(ISNUMBER(SMALL(Order_Form!$D:$D,1+($D499))),(VLOOKUP(SMALL(Order_Form!$D:$D,1+($D499)),Order_Form!$C:$Q,13,FALSE)),"")</f>
        <v/>
      </c>
      <c r="R499" s="18" t="str">
        <f>IF(ISNUMBER(SMALL(Order_Form!$D:$D,1+($D499))),(VLOOKUP(SMALL(Order_Form!$D:$D,1+($D499)),Order_Form!$C:$Q,14,FALSE)),"")</f>
        <v/>
      </c>
      <c r="S499" s="126" t="str">
        <f>IF(ISNUMBER(SMALL(Order_Form!$D:$D,1+($D499))),(VLOOKUP(SMALL(Order_Form!$D:$D,1+($D499)),Order_Form!$C:$Q,15,FALSE)),"")</f>
        <v/>
      </c>
      <c r="U499" s="2">
        <f t="shared" si="50"/>
        <v>0</v>
      </c>
      <c r="V499" s="2">
        <f t="shared" si="51"/>
        <v>0</v>
      </c>
      <c r="W499" s="2" t="str">
        <f t="shared" si="52"/>
        <v/>
      </c>
      <c r="X499" s="2">
        <f t="shared" si="53"/>
        <v>0</v>
      </c>
    </row>
    <row r="500" spans="2:24" ht="22.9" customHeight="1" x14ac:dyDescent="0.25">
      <c r="B500" s="2">
        <f t="shared" si="49"/>
        <v>0</v>
      </c>
      <c r="C500" s="2" t="str">
        <f t="shared" si="54"/>
        <v/>
      </c>
      <c r="D500" s="2">
        <v>479</v>
      </c>
      <c r="E500" s="2" t="str">
        <f>IF(ISNUMBER(SMALL(Order_Form!$D:$D,1+($D500))),(VLOOKUP(SMALL(Order_Form!$D:$D,1+($D500)),Order_Form!$C:$Q,3,FALSE)),"")</f>
        <v/>
      </c>
      <c r="F500" s="18" t="str">
        <f>IF(ISNUMBER(SMALL(Order_Form!$D:$D,1+($D500))),(VLOOKUP(SMALL(Order_Form!$D:$D,1+($D500)),Order_Form!$C:$Q,4,FALSE)),"")</f>
        <v/>
      </c>
      <c r="G500" s="18" t="str">
        <f>IF(ISNUMBER(SMALL(Order_Form!$D:$D,1+($D500))),(VLOOKUP(SMALL(Order_Form!$D:$D,1+($D500)),Order_Form!$C:$Q,5,FALSE)),"")</f>
        <v/>
      </c>
      <c r="H500" s="18" t="str">
        <f>IF(ISNUMBER(SMALL(Order_Form!$D:$D,1+($D500))),(VLOOKUP(SMALL(Order_Form!$D:$D,1+($D500)),Order_Form!$C:$Q,6,FALSE)),"")</f>
        <v/>
      </c>
      <c r="I500" s="15" t="str">
        <f>IF(ISNUMBER(SMALL(Order_Form!$D:$D,1+($D500))),(VLOOKUP(SMALL(Order_Form!$D:$D,1+($D500)),Order_Form!$C:$Q,7,FALSE)),"")</f>
        <v/>
      </c>
      <c r="J500" s="2"/>
      <c r="K500" s="2"/>
      <c r="L500" s="18" t="str">
        <f>IF(ISNUMBER(SMALL(Order_Form!$D:$D,1+($D500))),(VLOOKUP(SMALL(Order_Form!$D:$D,1+($D500)),Order_Form!$C:$Q,8,FALSE)),"")</f>
        <v/>
      </c>
      <c r="M500" s="18" t="str">
        <f>IF(ISNUMBER(SMALL(Order_Form!$D:$D,1+($D500))),(VLOOKUP(SMALL(Order_Form!$D:$D,1+($D500)),Order_Form!$C:$Q,9,FALSE)),"")</f>
        <v/>
      </c>
      <c r="N500" s="18" t="str">
        <f>IF(ISNUMBER(SMALL(Order_Form!$D:$D,1+($D500))),(VLOOKUP(SMALL(Order_Form!$D:$D,1+($D500)),Order_Form!$C:$Q,10,FALSE)),"")</f>
        <v/>
      </c>
      <c r="O500" s="18" t="str">
        <f>IF(ISNUMBER(SMALL(Order_Form!$D:$D,1+($D500))),(VLOOKUP(SMALL(Order_Form!$D:$D,1+($D500)),Order_Form!$C:$Q,11,FALSE)),"")</f>
        <v/>
      </c>
      <c r="P500" s="18" t="str">
        <f>IF(ISNUMBER(SMALL(Order_Form!$D:$D,1+($D500))),(VLOOKUP(SMALL(Order_Form!$D:$D,1+($D500)),Order_Form!$C:$Q,12,FALSE)),"")</f>
        <v/>
      </c>
      <c r="Q500" s="18" t="str">
        <f>IF(ISNUMBER(SMALL(Order_Form!$D:$D,1+($D500))),(VLOOKUP(SMALL(Order_Form!$D:$D,1+($D500)),Order_Form!$C:$Q,13,FALSE)),"")</f>
        <v/>
      </c>
      <c r="R500" s="18" t="str">
        <f>IF(ISNUMBER(SMALL(Order_Form!$D:$D,1+($D500))),(VLOOKUP(SMALL(Order_Form!$D:$D,1+($D500)),Order_Form!$C:$Q,14,FALSE)),"")</f>
        <v/>
      </c>
      <c r="S500" s="126" t="str">
        <f>IF(ISNUMBER(SMALL(Order_Form!$D:$D,1+($D500))),(VLOOKUP(SMALL(Order_Form!$D:$D,1+($D500)),Order_Form!$C:$Q,15,FALSE)),"")</f>
        <v/>
      </c>
      <c r="U500" s="2">
        <f t="shared" si="50"/>
        <v>0</v>
      </c>
      <c r="V500" s="2">
        <f t="shared" si="51"/>
        <v>0</v>
      </c>
      <c r="W500" s="2" t="str">
        <f t="shared" si="52"/>
        <v/>
      </c>
      <c r="X500" s="2">
        <f t="shared" si="53"/>
        <v>0</v>
      </c>
    </row>
    <row r="501" spans="2:24" ht="22.9" customHeight="1" x14ac:dyDescent="0.25">
      <c r="B501" s="2">
        <f t="shared" si="49"/>
        <v>0</v>
      </c>
      <c r="C501" s="2" t="str">
        <f t="shared" si="54"/>
        <v/>
      </c>
      <c r="D501" s="2">
        <v>480</v>
      </c>
      <c r="E501" s="2" t="str">
        <f>IF(ISNUMBER(SMALL(Order_Form!$D:$D,1+($D501))),(VLOOKUP(SMALL(Order_Form!$D:$D,1+($D501)),Order_Form!$C:$Q,3,FALSE)),"")</f>
        <v/>
      </c>
      <c r="F501" s="18" t="str">
        <f>IF(ISNUMBER(SMALL(Order_Form!$D:$D,1+($D501))),(VLOOKUP(SMALL(Order_Form!$D:$D,1+($D501)),Order_Form!$C:$Q,4,FALSE)),"")</f>
        <v/>
      </c>
      <c r="G501" s="18" t="str">
        <f>IF(ISNUMBER(SMALL(Order_Form!$D:$D,1+($D501))),(VLOOKUP(SMALL(Order_Form!$D:$D,1+($D501)),Order_Form!$C:$Q,5,FALSE)),"")</f>
        <v/>
      </c>
      <c r="H501" s="18" t="str">
        <f>IF(ISNUMBER(SMALL(Order_Form!$D:$D,1+($D501))),(VLOOKUP(SMALL(Order_Form!$D:$D,1+($D501)),Order_Form!$C:$Q,6,FALSE)),"")</f>
        <v/>
      </c>
      <c r="I501" s="15" t="str">
        <f>IF(ISNUMBER(SMALL(Order_Form!$D:$D,1+($D501))),(VLOOKUP(SMALL(Order_Form!$D:$D,1+($D501)),Order_Form!$C:$Q,7,FALSE)),"")</f>
        <v/>
      </c>
      <c r="J501" s="2"/>
      <c r="K501" s="2"/>
      <c r="L501" s="18" t="str">
        <f>IF(ISNUMBER(SMALL(Order_Form!$D:$D,1+($D501))),(VLOOKUP(SMALL(Order_Form!$D:$D,1+($D501)),Order_Form!$C:$Q,8,FALSE)),"")</f>
        <v/>
      </c>
      <c r="M501" s="18" t="str">
        <f>IF(ISNUMBER(SMALL(Order_Form!$D:$D,1+($D501))),(VLOOKUP(SMALL(Order_Form!$D:$D,1+($D501)),Order_Form!$C:$Q,9,FALSE)),"")</f>
        <v/>
      </c>
      <c r="N501" s="18" t="str">
        <f>IF(ISNUMBER(SMALL(Order_Form!$D:$D,1+($D501))),(VLOOKUP(SMALL(Order_Form!$D:$D,1+($D501)),Order_Form!$C:$Q,10,FALSE)),"")</f>
        <v/>
      </c>
      <c r="O501" s="18" t="str">
        <f>IF(ISNUMBER(SMALL(Order_Form!$D:$D,1+($D501))),(VLOOKUP(SMALL(Order_Form!$D:$D,1+($D501)),Order_Form!$C:$Q,11,FALSE)),"")</f>
        <v/>
      </c>
      <c r="P501" s="18" t="str">
        <f>IF(ISNUMBER(SMALL(Order_Form!$D:$D,1+($D501))),(VLOOKUP(SMALL(Order_Form!$D:$D,1+($D501)),Order_Form!$C:$Q,12,FALSE)),"")</f>
        <v/>
      </c>
      <c r="Q501" s="18" t="str">
        <f>IF(ISNUMBER(SMALL(Order_Form!$D:$D,1+($D501))),(VLOOKUP(SMALL(Order_Form!$D:$D,1+($D501)),Order_Form!$C:$Q,13,FALSE)),"")</f>
        <v/>
      </c>
      <c r="R501" s="18" t="str">
        <f>IF(ISNUMBER(SMALL(Order_Form!$D:$D,1+($D501))),(VLOOKUP(SMALL(Order_Form!$D:$D,1+($D501)),Order_Form!$C:$Q,14,FALSE)),"")</f>
        <v/>
      </c>
      <c r="S501" s="126" t="str">
        <f>IF(ISNUMBER(SMALL(Order_Form!$D:$D,1+($D501))),(VLOOKUP(SMALL(Order_Form!$D:$D,1+($D501)),Order_Form!$C:$Q,15,FALSE)),"")</f>
        <v/>
      </c>
      <c r="U501" s="2">
        <f t="shared" si="50"/>
        <v>0</v>
      </c>
      <c r="V501" s="2">
        <f t="shared" si="51"/>
        <v>0</v>
      </c>
      <c r="W501" s="2" t="str">
        <f t="shared" si="52"/>
        <v/>
      </c>
      <c r="X501" s="2">
        <f t="shared" si="53"/>
        <v>0</v>
      </c>
    </row>
    <row r="502" spans="2:24" ht="22.9" customHeight="1" x14ac:dyDescent="0.25">
      <c r="B502" s="2">
        <f t="shared" si="49"/>
        <v>0</v>
      </c>
      <c r="C502" s="2" t="str">
        <f t="shared" si="54"/>
        <v/>
      </c>
      <c r="D502" s="2">
        <v>481</v>
      </c>
      <c r="E502" s="2" t="str">
        <f>IF(ISNUMBER(SMALL(Order_Form!$D:$D,1+($D502))),(VLOOKUP(SMALL(Order_Form!$D:$D,1+($D502)),Order_Form!$C:$Q,3,FALSE)),"")</f>
        <v/>
      </c>
      <c r="F502" s="18" t="str">
        <f>IF(ISNUMBER(SMALL(Order_Form!$D:$D,1+($D502))),(VLOOKUP(SMALL(Order_Form!$D:$D,1+($D502)),Order_Form!$C:$Q,4,FALSE)),"")</f>
        <v/>
      </c>
      <c r="G502" s="18" t="str">
        <f>IF(ISNUMBER(SMALL(Order_Form!$D:$D,1+($D502))),(VLOOKUP(SMALL(Order_Form!$D:$D,1+($D502)),Order_Form!$C:$Q,5,FALSE)),"")</f>
        <v/>
      </c>
      <c r="H502" s="18" t="str">
        <f>IF(ISNUMBER(SMALL(Order_Form!$D:$D,1+($D502))),(VLOOKUP(SMALL(Order_Form!$D:$D,1+($D502)),Order_Form!$C:$Q,6,FALSE)),"")</f>
        <v/>
      </c>
      <c r="I502" s="15" t="str">
        <f>IF(ISNUMBER(SMALL(Order_Form!$D:$D,1+($D502))),(VLOOKUP(SMALL(Order_Form!$D:$D,1+($D502)),Order_Form!$C:$Q,7,FALSE)),"")</f>
        <v/>
      </c>
      <c r="J502" s="2"/>
      <c r="K502" s="2"/>
      <c r="L502" s="18" t="str">
        <f>IF(ISNUMBER(SMALL(Order_Form!$D:$D,1+($D502))),(VLOOKUP(SMALL(Order_Form!$D:$D,1+($D502)),Order_Form!$C:$Q,8,FALSE)),"")</f>
        <v/>
      </c>
      <c r="M502" s="18" t="str">
        <f>IF(ISNUMBER(SMALL(Order_Form!$D:$D,1+($D502))),(VLOOKUP(SMALL(Order_Form!$D:$D,1+($D502)),Order_Form!$C:$Q,9,FALSE)),"")</f>
        <v/>
      </c>
      <c r="N502" s="18" t="str">
        <f>IF(ISNUMBER(SMALL(Order_Form!$D:$D,1+($D502))),(VLOOKUP(SMALL(Order_Form!$D:$D,1+($D502)),Order_Form!$C:$Q,10,FALSE)),"")</f>
        <v/>
      </c>
      <c r="O502" s="18" t="str">
        <f>IF(ISNUMBER(SMALL(Order_Form!$D:$D,1+($D502))),(VLOOKUP(SMALL(Order_Form!$D:$D,1+($D502)),Order_Form!$C:$Q,11,FALSE)),"")</f>
        <v/>
      </c>
      <c r="P502" s="18" t="str">
        <f>IF(ISNUMBER(SMALL(Order_Form!$D:$D,1+($D502))),(VLOOKUP(SMALL(Order_Form!$D:$D,1+($D502)),Order_Form!$C:$Q,12,FALSE)),"")</f>
        <v/>
      </c>
      <c r="Q502" s="18" t="str">
        <f>IF(ISNUMBER(SMALL(Order_Form!$D:$D,1+($D502))),(VLOOKUP(SMALL(Order_Form!$D:$D,1+($D502)),Order_Form!$C:$Q,13,FALSE)),"")</f>
        <v/>
      </c>
      <c r="R502" s="18" t="str">
        <f>IF(ISNUMBER(SMALL(Order_Form!$D:$D,1+($D502))),(VLOOKUP(SMALL(Order_Form!$D:$D,1+($D502)),Order_Form!$C:$Q,14,FALSE)),"")</f>
        <v/>
      </c>
      <c r="S502" s="126" t="str">
        <f>IF(ISNUMBER(SMALL(Order_Form!$D:$D,1+($D502))),(VLOOKUP(SMALL(Order_Form!$D:$D,1+($D502)),Order_Form!$C:$Q,15,FALSE)),"")</f>
        <v/>
      </c>
      <c r="U502" s="2">
        <f t="shared" si="50"/>
        <v>0</v>
      </c>
      <c r="V502" s="2">
        <f t="shared" si="51"/>
        <v>0</v>
      </c>
      <c r="W502" s="2" t="str">
        <f t="shared" si="52"/>
        <v/>
      </c>
      <c r="X502" s="2">
        <f t="shared" si="53"/>
        <v>0</v>
      </c>
    </row>
    <row r="503" spans="2:24" ht="22.9" customHeight="1" x14ac:dyDescent="0.25">
      <c r="B503" s="2">
        <f t="shared" si="49"/>
        <v>0</v>
      </c>
      <c r="C503" s="2" t="str">
        <f t="shared" si="54"/>
        <v/>
      </c>
      <c r="D503" s="2">
        <v>482</v>
      </c>
      <c r="E503" s="2" t="str">
        <f>IF(ISNUMBER(SMALL(Order_Form!$D:$D,1+($D503))),(VLOOKUP(SMALL(Order_Form!$D:$D,1+($D503)),Order_Form!$C:$Q,3,FALSE)),"")</f>
        <v/>
      </c>
      <c r="F503" s="18" t="str">
        <f>IF(ISNUMBER(SMALL(Order_Form!$D:$D,1+($D503))),(VLOOKUP(SMALL(Order_Form!$D:$D,1+($D503)),Order_Form!$C:$Q,4,FALSE)),"")</f>
        <v/>
      </c>
      <c r="G503" s="18" t="str">
        <f>IF(ISNUMBER(SMALL(Order_Form!$D:$D,1+($D503))),(VLOOKUP(SMALL(Order_Form!$D:$D,1+($D503)),Order_Form!$C:$Q,5,FALSE)),"")</f>
        <v/>
      </c>
      <c r="H503" s="18" t="str">
        <f>IF(ISNUMBER(SMALL(Order_Form!$D:$D,1+($D503))),(VLOOKUP(SMALL(Order_Form!$D:$D,1+($D503)),Order_Form!$C:$Q,6,FALSE)),"")</f>
        <v/>
      </c>
      <c r="I503" s="15" t="str">
        <f>IF(ISNUMBER(SMALL(Order_Form!$D:$D,1+($D503))),(VLOOKUP(SMALL(Order_Form!$D:$D,1+($D503)),Order_Form!$C:$Q,7,FALSE)),"")</f>
        <v/>
      </c>
      <c r="J503" s="2"/>
      <c r="K503" s="2"/>
      <c r="L503" s="18" t="str">
        <f>IF(ISNUMBER(SMALL(Order_Form!$D:$D,1+($D503))),(VLOOKUP(SMALL(Order_Form!$D:$D,1+($D503)),Order_Form!$C:$Q,8,FALSE)),"")</f>
        <v/>
      </c>
      <c r="M503" s="18" t="str">
        <f>IF(ISNUMBER(SMALL(Order_Form!$D:$D,1+($D503))),(VLOOKUP(SMALL(Order_Form!$D:$D,1+($D503)),Order_Form!$C:$Q,9,FALSE)),"")</f>
        <v/>
      </c>
      <c r="N503" s="18" t="str">
        <f>IF(ISNUMBER(SMALL(Order_Form!$D:$D,1+($D503))),(VLOOKUP(SMALL(Order_Form!$D:$D,1+($D503)),Order_Form!$C:$Q,10,FALSE)),"")</f>
        <v/>
      </c>
      <c r="O503" s="18" t="str">
        <f>IF(ISNUMBER(SMALL(Order_Form!$D:$D,1+($D503))),(VLOOKUP(SMALL(Order_Form!$D:$D,1+($D503)),Order_Form!$C:$Q,11,FALSE)),"")</f>
        <v/>
      </c>
      <c r="P503" s="18" t="str">
        <f>IF(ISNUMBER(SMALL(Order_Form!$D:$D,1+($D503))),(VLOOKUP(SMALL(Order_Form!$D:$D,1+($D503)),Order_Form!$C:$Q,12,FALSE)),"")</f>
        <v/>
      </c>
      <c r="Q503" s="18" t="str">
        <f>IF(ISNUMBER(SMALL(Order_Form!$D:$D,1+($D503))),(VLOOKUP(SMALL(Order_Form!$D:$D,1+($D503)),Order_Form!$C:$Q,13,FALSE)),"")</f>
        <v/>
      </c>
      <c r="R503" s="18" t="str">
        <f>IF(ISNUMBER(SMALL(Order_Form!$D:$D,1+($D503))),(VLOOKUP(SMALL(Order_Form!$D:$D,1+($D503)),Order_Form!$C:$Q,14,FALSE)),"")</f>
        <v/>
      </c>
      <c r="S503" s="126" t="str">
        <f>IF(ISNUMBER(SMALL(Order_Form!$D:$D,1+($D503))),(VLOOKUP(SMALL(Order_Form!$D:$D,1+($D503)),Order_Form!$C:$Q,15,FALSE)),"")</f>
        <v/>
      </c>
      <c r="U503" s="2">
        <f t="shared" si="50"/>
        <v>0</v>
      </c>
      <c r="V503" s="2">
        <f t="shared" si="51"/>
        <v>0</v>
      </c>
      <c r="W503" s="2" t="str">
        <f t="shared" si="52"/>
        <v/>
      </c>
      <c r="X503" s="2">
        <f t="shared" si="53"/>
        <v>0</v>
      </c>
    </row>
    <row r="504" spans="2:24" ht="22.9" customHeight="1" x14ac:dyDescent="0.25">
      <c r="B504" s="2">
        <f t="shared" si="49"/>
        <v>0</v>
      </c>
      <c r="C504" s="2" t="str">
        <f t="shared" si="54"/>
        <v/>
      </c>
      <c r="D504" s="2">
        <v>483</v>
      </c>
      <c r="E504" s="2" t="str">
        <f>IF(ISNUMBER(SMALL(Order_Form!$D:$D,1+($D504))),(VLOOKUP(SMALL(Order_Form!$D:$D,1+($D504)),Order_Form!$C:$Q,3,FALSE)),"")</f>
        <v/>
      </c>
      <c r="F504" s="18" t="str">
        <f>IF(ISNUMBER(SMALL(Order_Form!$D:$D,1+($D504))),(VLOOKUP(SMALL(Order_Form!$D:$D,1+($D504)),Order_Form!$C:$Q,4,FALSE)),"")</f>
        <v/>
      </c>
      <c r="G504" s="18" t="str">
        <f>IF(ISNUMBER(SMALL(Order_Form!$D:$D,1+($D504))),(VLOOKUP(SMALL(Order_Form!$D:$D,1+($D504)),Order_Form!$C:$Q,5,FALSE)),"")</f>
        <v/>
      </c>
      <c r="H504" s="18" t="str">
        <f>IF(ISNUMBER(SMALL(Order_Form!$D:$D,1+($D504))),(VLOOKUP(SMALL(Order_Form!$D:$D,1+($D504)),Order_Form!$C:$Q,6,FALSE)),"")</f>
        <v/>
      </c>
      <c r="I504" s="15" t="str">
        <f>IF(ISNUMBER(SMALL(Order_Form!$D:$D,1+($D504))),(VLOOKUP(SMALL(Order_Form!$D:$D,1+($D504)),Order_Form!$C:$Q,7,FALSE)),"")</f>
        <v/>
      </c>
      <c r="J504" s="2"/>
      <c r="K504" s="2"/>
      <c r="L504" s="18" t="str">
        <f>IF(ISNUMBER(SMALL(Order_Form!$D:$D,1+($D504))),(VLOOKUP(SMALL(Order_Form!$D:$D,1+($D504)),Order_Form!$C:$Q,8,FALSE)),"")</f>
        <v/>
      </c>
      <c r="M504" s="18" t="str">
        <f>IF(ISNUMBER(SMALL(Order_Form!$D:$D,1+($D504))),(VLOOKUP(SMALL(Order_Form!$D:$D,1+($D504)),Order_Form!$C:$Q,9,FALSE)),"")</f>
        <v/>
      </c>
      <c r="N504" s="18" t="str">
        <f>IF(ISNUMBER(SMALL(Order_Form!$D:$D,1+($D504))),(VLOOKUP(SMALL(Order_Form!$D:$D,1+($D504)),Order_Form!$C:$Q,10,FALSE)),"")</f>
        <v/>
      </c>
      <c r="O504" s="18" t="str">
        <f>IF(ISNUMBER(SMALL(Order_Form!$D:$D,1+($D504))),(VLOOKUP(SMALL(Order_Form!$D:$D,1+($D504)),Order_Form!$C:$Q,11,FALSE)),"")</f>
        <v/>
      </c>
      <c r="P504" s="18" t="str">
        <f>IF(ISNUMBER(SMALL(Order_Form!$D:$D,1+($D504))),(VLOOKUP(SMALL(Order_Form!$D:$D,1+($D504)),Order_Form!$C:$Q,12,FALSE)),"")</f>
        <v/>
      </c>
      <c r="Q504" s="18" t="str">
        <f>IF(ISNUMBER(SMALL(Order_Form!$D:$D,1+($D504))),(VLOOKUP(SMALL(Order_Form!$D:$D,1+($D504)),Order_Form!$C:$Q,13,FALSE)),"")</f>
        <v/>
      </c>
      <c r="R504" s="18" t="str">
        <f>IF(ISNUMBER(SMALL(Order_Form!$D:$D,1+($D504))),(VLOOKUP(SMALL(Order_Form!$D:$D,1+($D504)),Order_Form!$C:$Q,14,FALSE)),"")</f>
        <v/>
      </c>
      <c r="S504" s="126" t="str">
        <f>IF(ISNUMBER(SMALL(Order_Form!$D:$D,1+($D504))),(VLOOKUP(SMALL(Order_Form!$D:$D,1+($D504)),Order_Form!$C:$Q,15,FALSE)),"")</f>
        <v/>
      </c>
      <c r="U504" s="2">
        <f t="shared" si="50"/>
        <v>0</v>
      </c>
      <c r="V504" s="2">
        <f t="shared" si="51"/>
        <v>0</v>
      </c>
      <c r="W504" s="2" t="str">
        <f t="shared" si="52"/>
        <v/>
      </c>
      <c r="X504" s="2">
        <f t="shared" si="53"/>
        <v>0</v>
      </c>
    </row>
    <row r="505" spans="2:24" ht="22.9" customHeight="1" x14ac:dyDescent="0.25">
      <c r="B505" s="2">
        <f t="shared" si="49"/>
        <v>0</v>
      </c>
      <c r="C505" s="2" t="str">
        <f t="shared" si="54"/>
        <v/>
      </c>
      <c r="D505" s="2">
        <v>484</v>
      </c>
      <c r="E505" s="2" t="str">
        <f>IF(ISNUMBER(SMALL(Order_Form!$D:$D,1+($D505))),(VLOOKUP(SMALL(Order_Form!$D:$D,1+($D505)),Order_Form!$C:$Q,3,FALSE)),"")</f>
        <v/>
      </c>
      <c r="F505" s="18" t="str">
        <f>IF(ISNUMBER(SMALL(Order_Form!$D:$D,1+($D505))),(VLOOKUP(SMALL(Order_Form!$D:$D,1+($D505)),Order_Form!$C:$Q,4,FALSE)),"")</f>
        <v/>
      </c>
      <c r="G505" s="18" t="str">
        <f>IF(ISNUMBER(SMALL(Order_Form!$D:$D,1+($D505))),(VLOOKUP(SMALL(Order_Form!$D:$D,1+($D505)),Order_Form!$C:$Q,5,FALSE)),"")</f>
        <v/>
      </c>
      <c r="H505" s="18" t="str">
        <f>IF(ISNUMBER(SMALL(Order_Form!$D:$D,1+($D505))),(VLOOKUP(SMALL(Order_Form!$D:$D,1+($D505)),Order_Form!$C:$Q,6,FALSE)),"")</f>
        <v/>
      </c>
      <c r="I505" s="15" t="str">
        <f>IF(ISNUMBER(SMALL(Order_Form!$D:$D,1+($D505))),(VLOOKUP(SMALL(Order_Form!$D:$D,1+($D505)),Order_Form!$C:$Q,7,FALSE)),"")</f>
        <v/>
      </c>
      <c r="J505" s="2"/>
      <c r="K505" s="2"/>
      <c r="L505" s="18" t="str">
        <f>IF(ISNUMBER(SMALL(Order_Form!$D:$D,1+($D505))),(VLOOKUP(SMALL(Order_Form!$D:$D,1+($D505)),Order_Form!$C:$Q,8,FALSE)),"")</f>
        <v/>
      </c>
      <c r="M505" s="18" t="str">
        <f>IF(ISNUMBER(SMALL(Order_Form!$D:$D,1+($D505))),(VLOOKUP(SMALL(Order_Form!$D:$D,1+($D505)),Order_Form!$C:$Q,9,FALSE)),"")</f>
        <v/>
      </c>
      <c r="N505" s="18" t="str">
        <f>IF(ISNUMBER(SMALL(Order_Form!$D:$D,1+($D505))),(VLOOKUP(SMALL(Order_Form!$D:$D,1+($D505)),Order_Form!$C:$Q,10,FALSE)),"")</f>
        <v/>
      </c>
      <c r="O505" s="18" t="str">
        <f>IF(ISNUMBER(SMALL(Order_Form!$D:$D,1+($D505))),(VLOOKUP(SMALL(Order_Form!$D:$D,1+($D505)),Order_Form!$C:$Q,11,FALSE)),"")</f>
        <v/>
      </c>
      <c r="P505" s="18" t="str">
        <f>IF(ISNUMBER(SMALL(Order_Form!$D:$D,1+($D505))),(VLOOKUP(SMALL(Order_Form!$D:$D,1+($D505)),Order_Form!$C:$Q,12,FALSE)),"")</f>
        <v/>
      </c>
      <c r="Q505" s="18" t="str">
        <f>IF(ISNUMBER(SMALL(Order_Form!$D:$D,1+($D505))),(VLOOKUP(SMALL(Order_Form!$D:$D,1+($D505)),Order_Form!$C:$Q,13,FALSE)),"")</f>
        <v/>
      </c>
      <c r="R505" s="18" t="str">
        <f>IF(ISNUMBER(SMALL(Order_Form!$D:$D,1+($D505))),(VLOOKUP(SMALL(Order_Form!$D:$D,1+($D505)),Order_Form!$C:$Q,14,FALSE)),"")</f>
        <v/>
      </c>
      <c r="S505" s="126" t="str">
        <f>IF(ISNUMBER(SMALL(Order_Form!$D:$D,1+($D505))),(VLOOKUP(SMALL(Order_Form!$D:$D,1+($D505)),Order_Form!$C:$Q,15,FALSE)),"")</f>
        <v/>
      </c>
      <c r="U505" s="2">
        <f t="shared" si="50"/>
        <v>0</v>
      </c>
      <c r="V505" s="2">
        <f t="shared" si="51"/>
        <v>0</v>
      </c>
      <c r="W505" s="2" t="str">
        <f t="shared" si="52"/>
        <v/>
      </c>
      <c r="X505" s="2">
        <f t="shared" si="53"/>
        <v>0</v>
      </c>
    </row>
    <row r="506" spans="2:24" ht="22.9" customHeight="1" x14ac:dyDescent="0.25">
      <c r="B506" s="2">
        <f t="shared" si="49"/>
        <v>0</v>
      </c>
      <c r="C506" s="2" t="str">
        <f t="shared" si="54"/>
        <v/>
      </c>
      <c r="D506" s="2">
        <v>485</v>
      </c>
      <c r="E506" s="2" t="str">
        <f>IF(ISNUMBER(SMALL(Order_Form!$D:$D,1+($D506))),(VLOOKUP(SMALL(Order_Form!$D:$D,1+($D506)),Order_Form!$C:$Q,3,FALSE)),"")</f>
        <v/>
      </c>
      <c r="F506" s="18" t="str">
        <f>IF(ISNUMBER(SMALL(Order_Form!$D:$D,1+($D506))),(VLOOKUP(SMALL(Order_Form!$D:$D,1+($D506)),Order_Form!$C:$Q,4,FALSE)),"")</f>
        <v/>
      </c>
      <c r="G506" s="18" t="str">
        <f>IF(ISNUMBER(SMALL(Order_Form!$D:$D,1+($D506))),(VLOOKUP(SMALL(Order_Form!$D:$D,1+($D506)),Order_Form!$C:$Q,5,FALSE)),"")</f>
        <v/>
      </c>
      <c r="H506" s="18" t="str">
        <f>IF(ISNUMBER(SMALL(Order_Form!$D:$D,1+($D506))),(VLOOKUP(SMALL(Order_Form!$D:$D,1+($D506)),Order_Form!$C:$Q,6,FALSE)),"")</f>
        <v/>
      </c>
      <c r="I506" s="15" t="str">
        <f>IF(ISNUMBER(SMALL(Order_Form!$D:$D,1+($D506))),(VLOOKUP(SMALL(Order_Form!$D:$D,1+($D506)),Order_Form!$C:$Q,7,FALSE)),"")</f>
        <v/>
      </c>
      <c r="J506" s="2"/>
      <c r="K506" s="2"/>
      <c r="L506" s="18" t="str">
        <f>IF(ISNUMBER(SMALL(Order_Form!$D:$D,1+($D506))),(VLOOKUP(SMALL(Order_Form!$D:$D,1+($D506)),Order_Form!$C:$Q,8,FALSE)),"")</f>
        <v/>
      </c>
      <c r="M506" s="18" t="str">
        <f>IF(ISNUMBER(SMALL(Order_Form!$D:$D,1+($D506))),(VLOOKUP(SMALL(Order_Form!$D:$D,1+($D506)),Order_Form!$C:$Q,9,FALSE)),"")</f>
        <v/>
      </c>
      <c r="N506" s="18" t="str">
        <f>IF(ISNUMBER(SMALL(Order_Form!$D:$D,1+($D506))),(VLOOKUP(SMALL(Order_Form!$D:$D,1+($D506)),Order_Form!$C:$Q,10,FALSE)),"")</f>
        <v/>
      </c>
      <c r="O506" s="18" t="str">
        <f>IF(ISNUMBER(SMALL(Order_Form!$D:$D,1+($D506))),(VLOOKUP(SMALL(Order_Form!$D:$D,1+($D506)),Order_Form!$C:$Q,11,FALSE)),"")</f>
        <v/>
      </c>
      <c r="P506" s="18" t="str">
        <f>IF(ISNUMBER(SMALL(Order_Form!$D:$D,1+($D506))),(VLOOKUP(SMALL(Order_Form!$D:$D,1+($D506)),Order_Form!$C:$Q,12,FALSE)),"")</f>
        <v/>
      </c>
      <c r="Q506" s="18" t="str">
        <f>IF(ISNUMBER(SMALL(Order_Form!$D:$D,1+($D506))),(VLOOKUP(SMALL(Order_Form!$D:$D,1+($D506)),Order_Form!$C:$Q,13,FALSE)),"")</f>
        <v/>
      </c>
      <c r="R506" s="18" t="str">
        <f>IF(ISNUMBER(SMALL(Order_Form!$D:$D,1+($D506))),(VLOOKUP(SMALL(Order_Form!$D:$D,1+($D506)),Order_Form!$C:$Q,14,FALSE)),"")</f>
        <v/>
      </c>
      <c r="S506" s="126" t="str">
        <f>IF(ISNUMBER(SMALL(Order_Form!$D:$D,1+($D506))),(VLOOKUP(SMALL(Order_Form!$D:$D,1+($D506)),Order_Form!$C:$Q,15,FALSE)),"")</f>
        <v/>
      </c>
      <c r="U506" s="2">
        <f t="shared" si="50"/>
        <v>0</v>
      </c>
      <c r="V506" s="2">
        <f t="shared" si="51"/>
        <v>0</v>
      </c>
      <c r="W506" s="2" t="str">
        <f t="shared" si="52"/>
        <v/>
      </c>
      <c r="X506" s="2">
        <f t="shared" si="53"/>
        <v>0</v>
      </c>
    </row>
    <row r="507" spans="2:24" ht="22.9" customHeight="1" x14ac:dyDescent="0.25">
      <c r="B507" s="2">
        <f t="shared" si="49"/>
        <v>0</v>
      </c>
      <c r="C507" s="2" t="str">
        <f t="shared" si="54"/>
        <v/>
      </c>
      <c r="D507" s="2">
        <v>486</v>
      </c>
      <c r="E507" s="2" t="str">
        <f>IF(ISNUMBER(SMALL(Order_Form!$D:$D,1+($D507))),(VLOOKUP(SMALL(Order_Form!$D:$D,1+($D507)),Order_Form!$C:$Q,3,FALSE)),"")</f>
        <v/>
      </c>
      <c r="F507" s="18" t="str">
        <f>IF(ISNUMBER(SMALL(Order_Form!$D:$D,1+($D507))),(VLOOKUP(SMALL(Order_Form!$D:$D,1+($D507)),Order_Form!$C:$Q,4,FALSE)),"")</f>
        <v/>
      </c>
      <c r="G507" s="18" t="str">
        <f>IF(ISNUMBER(SMALL(Order_Form!$D:$D,1+($D507))),(VLOOKUP(SMALL(Order_Form!$D:$D,1+($D507)),Order_Form!$C:$Q,5,FALSE)),"")</f>
        <v/>
      </c>
      <c r="H507" s="18" t="str">
        <f>IF(ISNUMBER(SMALL(Order_Form!$D:$D,1+($D507))),(VLOOKUP(SMALL(Order_Form!$D:$D,1+($D507)),Order_Form!$C:$Q,6,FALSE)),"")</f>
        <v/>
      </c>
      <c r="I507" s="15" t="str">
        <f>IF(ISNUMBER(SMALL(Order_Form!$D:$D,1+($D507))),(VLOOKUP(SMALL(Order_Form!$D:$D,1+($D507)),Order_Form!$C:$Q,7,FALSE)),"")</f>
        <v/>
      </c>
      <c r="J507" s="2"/>
      <c r="K507" s="2"/>
      <c r="L507" s="18" t="str">
        <f>IF(ISNUMBER(SMALL(Order_Form!$D:$D,1+($D507))),(VLOOKUP(SMALL(Order_Form!$D:$D,1+($D507)),Order_Form!$C:$Q,8,FALSE)),"")</f>
        <v/>
      </c>
      <c r="M507" s="18" t="str">
        <f>IF(ISNUMBER(SMALL(Order_Form!$D:$D,1+($D507))),(VLOOKUP(SMALL(Order_Form!$D:$D,1+($D507)),Order_Form!$C:$Q,9,FALSE)),"")</f>
        <v/>
      </c>
      <c r="N507" s="18" t="str">
        <f>IF(ISNUMBER(SMALL(Order_Form!$D:$D,1+($D507))),(VLOOKUP(SMALL(Order_Form!$D:$D,1+($D507)),Order_Form!$C:$Q,10,FALSE)),"")</f>
        <v/>
      </c>
      <c r="O507" s="18" t="str">
        <f>IF(ISNUMBER(SMALL(Order_Form!$D:$D,1+($D507))),(VLOOKUP(SMALL(Order_Form!$D:$D,1+($D507)),Order_Form!$C:$Q,11,FALSE)),"")</f>
        <v/>
      </c>
      <c r="P507" s="18" t="str">
        <f>IF(ISNUMBER(SMALL(Order_Form!$D:$D,1+($D507))),(VLOOKUP(SMALL(Order_Form!$D:$D,1+($D507)),Order_Form!$C:$Q,12,FALSE)),"")</f>
        <v/>
      </c>
      <c r="Q507" s="18" t="str">
        <f>IF(ISNUMBER(SMALL(Order_Form!$D:$D,1+($D507))),(VLOOKUP(SMALL(Order_Form!$D:$D,1+($D507)),Order_Form!$C:$Q,13,FALSE)),"")</f>
        <v/>
      </c>
      <c r="R507" s="18" t="str">
        <f>IF(ISNUMBER(SMALL(Order_Form!$D:$D,1+($D507))),(VLOOKUP(SMALL(Order_Form!$D:$D,1+($D507)),Order_Form!$C:$Q,14,FALSE)),"")</f>
        <v/>
      </c>
      <c r="S507" s="126" t="str">
        <f>IF(ISNUMBER(SMALL(Order_Form!$D:$D,1+($D507))),(VLOOKUP(SMALL(Order_Form!$D:$D,1+($D507)),Order_Form!$C:$Q,15,FALSE)),"")</f>
        <v/>
      </c>
      <c r="U507" s="2">
        <f t="shared" si="50"/>
        <v>0</v>
      </c>
      <c r="V507" s="2">
        <f t="shared" si="51"/>
        <v>0</v>
      </c>
      <c r="W507" s="2" t="str">
        <f t="shared" si="52"/>
        <v/>
      </c>
      <c r="X507" s="2">
        <f t="shared" si="53"/>
        <v>0</v>
      </c>
    </row>
    <row r="508" spans="2:24" ht="22.9" customHeight="1" x14ac:dyDescent="0.25">
      <c r="B508" s="2">
        <f t="shared" si="49"/>
        <v>0</v>
      </c>
      <c r="C508" s="2" t="str">
        <f t="shared" si="54"/>
        <v/>
      </c>
      <c r="D508" s="2">
        <v>487</v>
      </c>
      <c r="E508" s="2" t="str">
        <f>IF(ISNUMBER(SMALL(Order_Form!$D:$D,1+($D508))),(VLOOKUP(SMALL(Order_Form!$D:$D,1+($D508)),Order_Form!$C:$Q,3,FALSE)),"")</f>
        <v/>
      </c>
      <c r="F508" s="18" t="str">
        <f>IF(ISNUMBER(SMALL(Order_Form!$D:$D,1+($D508))),(VLOOKUP(SMALL(Order_Form!$D:$D,1+($D508)),Order_Form!$C:$Q,4,FALSE)),"")</f>
        <v/>
      </c>
      <c r="G508" s="18" t="str">
        <f>IF(ISNUMBER(SMALL(Order_Form!$D:$D,1+($D508))),(VLOOKUP(SMALL(Order_Form!$D:$D,1+($D508)),Order_Form!$C:$Q,5,FALSE)),"")</f>
        <v/>
      </c>
      <c r="H508" s="18" t="str">
        <f>IF(ISNUMBER(SMALL(Order_Form!$D:$D,1+($D508))),(VLOOKUP(SMALL(Order_Form!$D:$D,1+($D508)),Order_Form!$C:$Q,6,FALSE)),"")</f>
        <v/>
      </c>
      <c r="I508" s="15" t="str">
        <f>IF(ISNUMBER(SMALL(Order_Form!$D:$D,1+($D508))),(VLOOKUP(SMALL(Order_Form!$D:$D,1+($D508)),Order_Form!$C:$Q,7,FALSE)),"")</f>
        <v/>
      </c>
      <c r="J508" s="2"/>
      <c r="K508" s="2"/>
      <c r="L508" s="18" t="str">
        <f>IF(ISNUMBER(SMALL(Order_Form!$D:$D,1+($D508))),(VLOOKUP(SMALL(Order_Form!$D:$D,1+($D508)),Order_Form!$C:$Q,8,FALSE)),"")</f>
        <v/>
      </c>
      <c r="M508" s="18" t="str">
        <f>IF(ISNUMBER(SMALL(Order_Form!$D:$D,1+($D508))),(VLOOKUP(SMALL(Order_Form!$D:$D,1+($D508)),Order_Form!$C:$Q,9,FALSE)),"")</f>
        <v/>
      </c>
      <c r="N508" s="18" t="str">
        <f>IF(ISNUMBER(SMALL(Order_Form!$D:$D,1+($D508))),(VLOOKUP(SMALL(Order_Form!$D:$D,1+($D508)),Order_Form!$C:$Q,10,FALSE)),"")</f>
        <v/>
      </c>
      <c r="O508" s="18" t="str">
        <f>IF(ISNUMBER(SMALL(Order_Form!$D:$D,1+($D508))),(VLOOKUP(SMALL(Order_Form!$D:$D,1+($D508)),Order_Form!$C:$Q,11,FALSE)),"")</f>
        <v/>
      </c>
      <c r="P508" s="18" t="str">
        <f>IF(ISNUMBER(SMALL(Order_Form!$D:$D,1+($D508))),(VLOOKUP(SMALL(Order_Form!$D:$D,1+($D508)),Order_Form!$C:$Q,12,FALSE)),"")</f>
        <v/>
      </c>
      <c r="Q508" s="18" t="str">
        <f>IF(ISNUMBER(SMALL(Order_Form!$D:$D,1+($D508))),(VLOOKUP(SMALL(Order_Form!$D:$D,1+($D508)),Order_Form!$C:$Q,13,FALSE)),"")</f>
        <v/>
      </c>
      <c r="R508" s="18" t="str">
        <f>IF(ISNUMBER(SMALL(Order_Form!$D:$D,1+($D508))),(VLOOKUP(SMALL(Order_Form!$D:$D,1+($D508)),Order_Form!$C:$Q,14,FALSE)),"")</f>
        <v/>
      </c>
      <c r="S508" s="126" t="str">
        <f>IF(ISNUMBER(SMALL(Order_Form!$D:$D,1+($D508))),(VLOOKUP(SMALL(Order_Form!$D:$D,1+($D508)),Order_Form!$C:$Q,15,FALSE)),"")</f>
        <v/>
      </c>
      <c r="U508" s="2">
        <f t="shared" si="50"/>
        <v>0</v>
      </c>
      <c r="V508" s="2">
        <f t="shared" si="51"/>
        <v>0</v>
      </c>
      <c r="W508" s="2" t="str">
        <f t="shared" si="52"/>
        <v/>
      </c>
      <c r="X508" s="2">
        <f t="shared" si="53"/>
        <v>0</v>
      </c>
    </row>
    <row r="509" spans="2:24" ht="22.9" customHeight="1" x14ac:dyDescent="0.25">
      <c r="B509" s="2">
        <f t="shared" si="49"/>
        <v>0</v>
      </c>
      <c r="C509" s="2" t="str">
        <f t="shared" si="54"/>
        <v/>
      </c>
      <c r="D509" s="2">
        <v>488</v>
      </c>
      <c r="E509" s="2" t="str">
        <f>IF(ISNUMBER(SMALL(Order_Form!$D:$D,1+($D509))),(VLOOKUP(SMALL(Order_Form!$D:$D,1+($D509)),Order_Form!$C:$Q,3,FALSE)),"")</f>
        <v/>
      </c>
      <c r="F509" s="18" t="str">
        <f>IF(ISNUMBER(SMALL(Order_Form!$D:$D,1+($D509))),(VLOOKUP(SMALL(Order_Form!$D:$D,1+($D509)),Order_Form!$C:$Q,4,FALSE)),"")</f>
        <v/>
      </c>
      <c r="G509" s="18" t="str">
        <f>IF(ISNUMBER(SMALL(Order_Form!$D:$D,1+($D509))),(VLOOKUP(SMALL(Order_Form!$D:$D,1+($D509)),Order_Form!$C:$Q,5,FALSE)),"")</f>
        <v/>
      </c>
      <c r="H509" s="18" t="str">
        <f>IF(ISNUMBER(SMALL(Order_Form!$D:$D,1+($D509))),(VLOOKUP(SMALL(Order_Form!$D:$D,1+($D509)),Order_Form!$C:$Q,6,FALSE)),"")</f>
        <v/>
      </c>
      <c r="I509" s="15" t="str">
        <f>IF(ISNUMBER(SMALL(Order_Form!$D:$D,1+($D509))),(VLOOKUP(SMALL(Order_Form!$D:$D,1+($D509)),Order_Form!$C:$Q,7,FALSE)),"")</f>
        <v/>
      </c>
      <c r="J509" s="2"/>
      <c r="K509" s="2"/>
      <c r="L509" s="18" t="str">
        <f>IF(ISNUMBER(SMALL(Order_Form!$D:$D,1+($D509))),(VLOOKUP(SMALL(Order_Form!$D:$D,1+($D509)),Order_Form!$C:$Q,8,FALSE)),"")</f>
        <v/>
      </c>
      <c r="M509" s="18" t="str">
        <f>IF(ISNUMBER(SMALL(Order_Form!$D:$D,1+($D509))),(VLOOKUP(SMALL(Order_Form!$D:$D,1+($D509)),Order_Form!$C:$Q,9,FALSE)),"")</f>
        <v/>
      </c>
      <c r="N509" s="18" t="str">
        <f>IF(ISNUMBER(SMALL(Order_Form!$D:$D,1+($D509))),(VLOOKUP(SMALL(Order_Form!$D:$D,1+($D509)),Order_Form!$C:$Q,10,FALSE)),"")</f>
        <v/>
      </c>
      <c r="O509" s="18" t="str">
        <f>IF(ISNUMBER(SMALL(Order_Form!$D:$D,1+($D509))),(VLOOKUP(SMALL(Order_Form!$D:$D,1+($D509)),Order_Form!$C:$Q,11,FALSE)),"")</f>
        <v/>
      </c>
      <c r="P509" s="18" t="str">
        <f>IF(ISNUMBER(SMALL(Order_Form!$D:$D,1+($D509))),(VLOOKUP(SMALL(Order_Form!$D:$D,1+($D509)),Order_Form!$C:$Q,12,FALSE)),"")</f>
        <v/>
      </c>
      <c r="Q509" s="18" t="str">
        <f>IF(ISNUMBER(SMALL(Order_Form!$D:$D,1+($D509))),(VLOOKUP(SMALL(Order_Form!$D:$D,1+($D509)),Order_Form!$C:$Q,13,FALSE)),"")</f>
        <v/>
      </c>
      <c r="R509" s="18" t="str">
        <f>IF(ISNUMBER(SMALL(Order_Form!$D:$D,1+($D509))),(VLOOKUP(SMALL(Order_Form!$D:$D,1+($D509)),Order_Form!$C:$Q,14,FALSE)),"")</f>
        <v/>
      </c>
      <c r="S509" s="126" t="str">
        <f>IF(ISNUMBER(SMALL(Order_Form!$D:$D,1+($D509))),(VLOOKUP(SMALL(Order_Form!$D:$D,1+($D509)),Order_Form!$C:$Q,15,FALSE)),"")</f>
        <v/>
      </c>
      <c r="U509" s="2">
        <f t="shared" si="50"/>
        <v>0</v>
      </c>
      <c r="V509" s="2">
        <f t="shared" si="51"/>
        <v>0</v>
      </c>
      <c r="W509" s="2" t="str">
        <f t="shared" si="52"/>
        <v/>
      </c>
      <c r="X509" s="2">
        <f t="shared" si="53"/>
        <v>0</v>
      </c>
    </row>
    <row r="510" spans="2:24" ht="22.9" customHeight="1" x14ac:dyDescent="0.25">
      <c r="B510" s="2">
        <f t="shared" si="49"/>
        <v>0</v>
      </c>
      <c r="C510" s="2" t="str">
        <f t="shared" si="54"/>
        <v/>
      </c>
      <c r="D510" s="2">
        <v>489</v>
      </c>
      <c r="E510" s="2" t="str">
        <f>IF(ISNUMBER(SMALL(Order_Form!$D:$D,1+($D510))),(VLOOKUP(SMALL(Order_Form!$D:$D,1+($D510)),Order_Form!$C:$Q,3,FALSE)),"")</f>
        <v/>
      </c>
      <c r="F510" s="18" t="str">
        <f>IF(ISNUMBER(SMALL(Order_Form!$D:$D,1+($D510))),(VLOOKUP(SMALL(Order_Form!$D:$D,1+($D510)),Order_Form!$C:$Q,4,FALSE)),"")</f>
        <v/>
      </c>
      <c r="G510" s="18" t="str">
        <f>IF(ISNUMBER(SMALL(Order_Form!$D:$D,1+($D510))),(VLOOKUP(SMALL(Order_Form!$D:$D,1+($D510)),Order_Form!$C:$Q,5,FALSE)),"")</f>
        <v/>
      </c>
      <c r="H510" s="18" t="str">
        <f>IF(ISNUMBER(SMALL(Order_Form!$D:$D,1+($D510))),(VLOOKUP(SMALL(Order_Form!$D:$D,1+($D510)),Order_Form!$C:$Q,6,FALSE)),"")</f>
        <v/>
      </c>
      <c r="I510" s="15" t="str">
        <f>IF(ISNUMBER(SMALL(Order_Form!$D:$D,1+($D510))),(VLOOKUP(SMALL(Order_Form!$D:$D,1+($D510)),Order_Form!$C:$Q,7,FALSE)),"")</f>
        <v/>
      </c>
      <c r="J510" s="2"/>
      <c r="K510" s="2"/>
      <c r="L510" s="18" t="str">
        <f>IF(ISNUMBER(SMALL(Order_Form!$D:$D,1+($D510))),(VLOOKUP(SMALL(Order_Form!$D:$D,1+($D510)),Order_Form!$C:$Q,8,FALSE)),"")</f>
        <v/>
      </c>
      <c r="M510" s="18" t="str">
        <f>IF(ISNUMBER(SMALL(Order_Form!$D:$D,1+($D510))),(VLOOKUP(SMALL(Order_Form!$D:$D,1+($D510)),Order_Form!$C:$Q,9,FALSE)),"")</f>
        <v/>
      </c>
      <c r="N510" s="18" t="str">
        <f>IF(ISNUMBER(SMALL(Order_Form!$D:$D,1+($D510))),(VLOOKUP(SMALL(Order_Form!$D:$D,1+($D510)),Order_Form!$C:$Q,10,FALSE)),"")</f>
        <v/>
      </c>
      <c r="O510" s="18" t="str">
        <f>IF(ISNUMBER(SMALL(Order_Form!$D:$D,1+($D510))),(VLOOKUP(SMALL(Order_Form!$D:$D,1+($D510)),Order_Form!$C:$Q,11,FALSE)),"")</f>
        <v/>
      </c>
      <c r="P510" s="18" t="str">
        <f>IF(ISNUMBER(SMALL(Order_Form!$D:$D,1+($D510))),(VLOOKUP(SMALL(Order_Form!$D:$D,1+($D510)),Order_Form!$C:$Q,12,FALSE)),"")</f>
        <v/>
      </c>
      <c r="Q510" s="18" t="str">
        <f>IF(ISNUMBER(SMALL(Order_Form!$D:$D,1+($D510))),(VLOOKUP(SMALL(Order_Form!$D:$D,1+($D510)),Order_Form!$C:$Q,13,FALSE)),"")</f>
        <v/>
      </c>
      <c r="R510" s="18" t="str">
        <f>IF(ISNUMBER(SMALL(Order_Form!$D:$D,1+($D510))),(VLOOKUP(SMALL(Order_Form!$D:$D,1+($D510)),Order_Form!$C:$Q,14,FALSE)),"")</f>
        <v/>
      </c>
      <c r="S510" s="126" t="str">
        <f>IF(ISNUMBER(SMALL(Order_Form!$D:$D,1+($D510))),(VLOOKUP(SMALL(Order_Form!$D:$D,1+($D510)),Order_Form!$C:$Q,15,FALSE)),"")</f>
        <v/>
      </c>
      <c r="U510" s="2">
        <f t="shared" si="50"/>
        <v>0</v>
      </c>
      <c r="V510" s="2">
        <f t="shared" si="51"/>
        <v>0</v>
      </c>
      <c r="W510" s="2" t="str">
        <f t="shared" si="52"/>
        <v/>
      </c>
      <c r="X510" s="2">
        <f t="shared" si="53"/>
        <v>0</v>
      </c>
    </row>
    <row r="511" spans="2:24" ht="22.9" customHeight="1" x14ac:dyDescent="0.25">
      <c r="B511" s="2">
        <f t="shared" si="49"/>
        <v>0</v>
      </c>
      <c r="C511" s="2" t="str">
        <f t="shared" si="54"/>
        <v/>
      </c>
      <c r="D511" s="2">
        <v>490</v>
      </c>
      <c r="E511" s="2" t="str">
        <f>IF(ISNUMBER(SMALL(Order_Form!$D:$D,1+($D511))),(VLOOKUP(SMALL(Order_Form!$D:$D,1+($D511)),Order_Form!$C:$Q,3,FALSE)),"")</f>
        <v/>
      </c>
      <c r="F511" s="18" t="str">
        <f>IF(ISNUMBER(SMALL(Order_Form!$D:$D,1+($D511))),(VLOOKUP(SMALL(Order_Form!$D:$D,1+($D511)),Order_Form!$C:$Q,4,FALSE)),"")</f>
        <v/>
      </c>
      <c r="G511" s="18" t="str">
        <f>IF(ISNUMBER(SMALL(Order_Form!$D:$D,1+($D511))),(VLOOKUP(SMALL(Order_Form!$D:$D,1+($D511)),Order_Form!$C:$Q,5,FALSE)),"")</f>
        <v/>
      </c>
      <c r="H511" s="18" t="str">
        <f>IF(ISNUMBER(SMALL(Order_Form!$D:$D,1+($D511))),(VLOOKUP(SMALL(Order_Form!$D:$D,1+($D511)),Order_Form!$C:$Q,6,FALSE)),"")</f>
        <v/>
      </c>
      <c r="I511" s="15" t="str">
        <f>IF(ISNUMBER(SMALL(Order_Form!$D:$D,1+($D511))),(VLOOKUP(SMALL(Order_Form!$D:$D,1+($D511)),Order_Form!$C:$Q,7,FALSE)),"")</f>
        <v/>
      </c>
      <c r="J511" s="2"/>
      <c r="K511" s="2"/>
      <c r="L511" s="18" t="str">
        <f>IF(ISNUMBER(SMALL(Order_Form!$D:$D,1+($D511))),(VLOOKUP(SMALL(Order_Form!$D:$D,1+($D511)),Order_Form!$C:$Q,8,FALSE)),"")</f>
        <v/>
      </c>
      <c r="M511" s="18" t="str">
        <f>IF(ISNUMBER(SMALL(Order_Form!$D:$D,1+($D511))),(VLOOKUP(SMALL(Order_Form!$D:$D,1+($D511)),Order_Form!$C:$Q,9,FALSE)),"")</f>
        <v/>
      </c>
      <c r="N511" s="18" t="str">
        <f>IF(ISNUMBER(SMALL(Order_Form!$D:$D,1+($D511))),(VLOOKUP(SMALL(Order_Form!$D:$D,1+($D511)),Order_Form!$C:$Q,10,FALSE)),"")</f>
        <v/>
      </c>
      <c r="O511" s="18" t="str">
        <f>IF(ISNUMBER(SMALL(Order_Form!$D:$D,1+($D511))),(VLOOKUP(SMALL(Order_Form!$D:$D,1+($D511)),Order_Form!$C:$Q,11,FALSE)),"")</f>
        <v/>
      </c>
      <c r="P511" s="18" t="str">
        <f>IF(ISNUMBER(SMALL(Order_Form!$D:$D,1+($D511))),(VLOOKUP(SMALL(Order_Form!$D:$D,1+($D511)),Order_Form!$C:$Q,12,FALSE)),"")</f>
        <v/>
      </c>
      <c r="Q511" s="18" t="str">
        <f>IF(ISNUMBER(SMALL(Order_Form!$D:$D,1+($D511))),(VLOOKUP(SMALL(Order_Form!$D:$D,1+($D511)),Order_Form!$C:$Q,13,FALSE)),"")</f>
        <v/>
      </c>
      <c r="R511" s="18" t="str">
        <f>IF(ISNUMBER(SMALL(Order_Form!$D:$D,1+($D511))),(VLOOKUP(SMALL(Order_Form!$D:$D,1+($D511)),Order_Form!$C:$Q,14,FALSE)),"")</f>
        <v/>
      </c>
      <c r="S511" s="126" t="str">
        <f>IF(ISNUMBER(SMALL(Order_Form!$D:$D,1+($D511))),(VLOOKUP(SMALL(Order_Form!$D:$D,1+($D511)),Order_Form!$C:$Q,15,FALSE)),"")</f>
        <v/>
      </c>
      <c r="U511" s="2">
        <f t="shared" si="50"/>
        <v>0</v>
      </c>
      <c r="V511" s="2">
        <f t="shared" si="51"/>
        <v>0</v>
      </c>
      <c r="W511" s="2" t="str">
        <f t="shared" si="52"/>
        <v/>
      </c>
      <c r="X511" s="2">
        <f t="shared" si="53"/>
        <v>0</v>
      </c>
    </row>
    <row r="512" spans="2:24" ht="22.9" customHeight="1" x14ac:dyDescent="0.25">
      <c r="B512" s="2">
        <f t="shared" si="49"/>
        <v>0</v>
      </c>
      <c r="C512" s="2" t="str">
        <f t="shared" si="54"/>
        <v/>
      </c>
      <c r="D512" s="2">
        <v>491</v>
      </c>
      <c r="E512" s="2" t="str">
        <f>IF(ISNUMBER(SMALL(Order_Form!$D:$D,1+($D512))),(VLOOKUP(SMALL(Order_Form!$D:$D,1+($D512)),Order_Form!$C:$Q,3,FALSE)),"")</f>
        <v/>
      </c>
      <c r="F512" s="18" t="str">
        <f>IF(ISNUMBER(SMALL(Order_Form!$D:$D,1+($D512))),(VLOOKUP(SMALL(Order_Form!$D:$D,1+($D512)),Order_Form!$C:$Q,4,FALSE)),"")</f>
        <v/>
      </c>
      <c r="G512" s="18" t="str">
        <f>IF(ISNUMBER(SMALL(Order_Form!$D:$D,1+($D512))),(VLOOKUP(SMALL(Order_Form!$D:$D,1+($D512)),Order_Form!$C:$Q,5,FALSE)),"")</f>
        <v/>
      </c>
      <c r="H512" s="18" t="str">
        <f>IF(ISNUMBER(SMALL(Order_Form!$D:$D,1+($D512))),(VLOOKUP(SMALL(Order_Form!$D:$D,1+($D512)),Order_Form!$C:$Q,6,FALSE)),"")</f>
        <v/>
      </c>
      <c r="I512" s="15" t="str">
        <f>IF(ISNUMBER(SMALL(Order_Form!$D:$D,1+($D512))),(VLOOKUP(SMALL(Order_Form!$D:$D,1+($D512)),Order_Form!$C:$Q,7,FALSE)),"")</f>
        <v/>
      </c>
      <c r="J512" s="2"/>
      <c r="K512" s="2"/>
      <c r="L512" s="18" t="str">
        <f>IF(ISNUMBER(SMALL(Order_Form!$D:$D,1+($D512))),(VLOOKUP(SMALL(Order_Form!$D:$D,1+($D512)),Order_Form!$C:$Q,8,FALSE)),"")</f>
        <v/>
      </c>
      <c r="M512" s="18" t="str">
        <f>IF(ISNUMBER(SMALL(Order_Form!$D:$D,1+($D512))),(VLOOKUP(SMALL(Order_Form!$D:$D,1+($D512)),Order_Form!$C:$Q,9,FALSE)),"")</f>
        <v/>
      </c>
      <c r="N512" s="18" t="str">
        <f>IF(ISNUMBER(SMALL(Order_Form!$D:$D,1+($D512))),(VLOOKUP(SMALL(Order_Form!$D:$D,1+($D512)),Order_Form!$C:$Q,10,FALSE)),"")</f>
        <v/>
      </c>
      <c r="O512" s="18" t="str">
        <f>IF(ISNUMBER(SMALL(Order_Form!$D:$D,1+($D512))),(VLOOKUP(SMALL(Order_Form!$D:$D,1+($D512)),Order_Form!$C:$Q,11,FALSE)),"")</f>
        <v/>
      </c>
      <c r="P512" s="18" t="str">
        <f>IF(ISNUMBER(SMALL(Order_Form!$D:$D,1+($D512))),(VLOOKUP(SMALL(Order_Form!$D:$D,1+($D512)),Order_Form!$C:$Q,12,FALSE)),"")</f>
        <v/>
      </c>
      <c r="Q512" s="18" t="str">
        <f>IF(ISNUMBER(SMALL(Order_Form!$D:$D,1+($D512))),(VLOOKUP(SMALL(Order_Form!$D:$D,1+($D512)),Order_Form!$C:$Q,13,FALSE)),"")</f>
        <v/>
      </c>
      <c r="R512" s="18" t="str">
        <f>IF(ISNUMBER(SMALL(Order_Form!$D:$D,1+($D512))),(VLOOKUP(SMALL(Order_Form!$D:$D,1+($D512)),Order_Form!$C:$Q,14,FALSE)),"")</f>
        <v/>
      </c>
      <c r="S512" s="126" t="str">
        <f>IF(ISNUMBER(SMALL(Order_Form!$D:$D,1+($D512))),(VLOOKUP(SMALL(Order_Form!$D:$D,1+($D512)),Order_Form!$C:$Q,15,FALSE)),"")</f>
        <v/>
      </c>
      <c r="U512" s="2">
        <f t="shared" si="50"/>
        <v>0</v>
      </c>
      <c r="V512" s="2">
        <f t="shared" si="51"/>
        <v>0</v>
      </c>
      <c r="W512" s="2" t="str">
        <f t="shared" si="52"/>
        <v/>
      </c>
      <c r="X512" s="2">
        <f t="shared" si="53"/>
        <v>0</v>
      </c>
    </row>
    <row r="513" spans="2:24" ht="22.9" customHeight="1" x14ac:dyDescent="0.25">
      <c r="B513" s="2">
        <f t="shared" si="49"/>
        <v>0</v>
      </c>
      <c r="C513" s="2" t="str">
        <f t="shared" si="54"/>
        <v/>
      </c>
      <c r="D513" s="2">
        <v>492</v>
      </c>
      <c r="E513" s="2" t="str">
        <f>IF(ISNUMBER(SMALL(Order_Form!$D:$D,1+($D513))),(VLOOKUP(SMALL(Order_Form!$D:$D,1+($D513)),Order_Form!$C:$Q,3,FALSE)),"")</f>
        <v/>
      </c>
      <c r="F513" s="18" t="str">
        <f>IF(ISNUMBER(SMALL(Order_Form!$D:$D,1+($D513))),(VLOOKUP(SMALL(Order_Form!$D:$D,1+($D513)),Order_Form!$C:$Q,4,FALSE)),"")</f>
        <v/>
      </c>
      <c r="G513" s="18" t="str">
        <f>IF(ISNUMBER(SMALL(Order_Form!$D:$D,1+($D513))),(VLOOKUP(SMALL(Order_Form!$D:$D,1+($D513)),Order_Form!$C:$Q,5,FALSE)),"")</f>
        <v/>
      </c>
      <c r="H513" s="18" t="str">
        <f>IF(ISNUMBER(SMALL(Order_Form!$D:$D,1+($D513))),(VLOOKUP(SMALL(Order_Form!$D:$D,1+($D513)),Order_Form!$C:$Q,6,FALSE)),"")</f>
        <v/>
      </c>
      <c r="I513" s="15" t="str">
        <f>IF(ISNUMBER(SMALL(Order_Form!$D:$D,1+($D513))),(VLOOKUP(SMALL(Order_Form!$D:$D,1+($D513)),Order_Form!$C:$Q,7,FALSE)),"")</f>
        <v/>
      </c>
      <c r="J513" s="2"/>
      <c r="K513" s="2"/>
      <c r="L513" s="18" t="str">
        <f>IF(ISNUMBER(SMALL(Order_Form!$D:$D,1+($D513))),(VLOOKUP(SMALL(Order_Form!$D:$D,1+($D513)),Order_Form!$C:$Q,8,FALSE)),"")</f>
        <v/>
      </c>
      <c r="M513" s="18" t="str">
        <f>IF(ISNUMBER(SMALL(Order_Form!$D:$D,1+($D513))),(VLOOKUP(SMALL(Order_Form!$D:$D,1+($D513)),Order_Form!$C:$Q,9,FALSE)),"")</f>
        <v/>
      </c>
      <c r="N513" s="18" t="str">
        <f>IF(ISNUMBER(SMALL(Order_Form!$D:$D,1+($D513))),(VLOOKUP(SMALL(Order_Form!$D:$D,1+($D513)),Order_Form!$C:$Q,10,FALSE)),"")</f>
        <v/>
      </c>
      <c r="O513" s="18" t="str">
        <f>IF(ISNUMBER(SMALL(Order_Form!$D:$D,1+($D513))),(VLOOKUP(SMALL(Order_Form!$D:$D,1+($D513)),Order_Form!$C:$Q,11,FALSE)),"")</f>
        <v/>
      </c>
      <c r="P513" s="18" t="str">
        <f>IF(ISNUMBER(SMALL(Order_Form!$D:$D,1+($D513))),(VLOOKUP(SMALL(Order_Form!$D:$D,1+($D513)),Order_Form!$C:$Q,12,FALSE)),"")</f>
        <v/>
      </c>
      <c r="Q513" s="18" t="str">
        <f>IF(ISNUMBER(SMALL(Order_Form!$D:$D,1+($D513))),(VLOOKUP(SMALL(Order_Form!$D:$D,1+($D513)),Order_Form!$C:$Q,13,FALSE)),"")</f>
        <v/>
      </c>
      <c r="R513" s="18" t="str">
        <f>IF(ISNUMBER(SMALL(Order_Form!$D:$D,1+($D513))),(VLOOKUP(SMALL(Order_Form!$D:$D,1+($D513)),Order_Form!$C:$Q,14,FALSE)),"")</f>
        <v/>
      </c>
      <c r="S513" s="126" t="str">
        <f>IF(ISNUMBER(SMALL(Order_Form!$D:$D,1+($D513))),(VLOOKUP(SMALL(Order_Form!$D:$D,1+($D513)),Order_Form!$C:$Q,15,FALSE)),"")</f>
        <v/>
      </c>
      <c r="U513" s="2">
        <f t="shared" si="50"/>
        <v>0</v>
      </c>
      <c r="V513" s="2">
        <f t="shared" si="51"/>
        <v>0</v>
      </c>
      <c r="W513" s="2" t="str">
        <f t="shared" si="52"/>
        <v/>
      </c>
      <c r="X513" s="2">
        <f t="shared" si="53"/>
        <v>0</v>
      </c>
    </row>
    <row r="514" spans="2:24" ht="22.9" customHeight="1" x14ac:dyDescent="0.25">
      <c r="B514" s="2">
        <f t="shared" si="49"/>
        <v>0</v>
      </c>
      <c r="C514" s="2" t="str">
        <f t="shared" si="54"/>
        <v/>
      </c>
      <c r="D514" s="2">
        <v>493</v>
      </c>
      <c r="E514" s="2" t="str">
        <f>IF(ISNUMBER(SMALL(Order_Form!$D:$D,1+($D514))),(VLOOKUP(SMALL(Order_Form!$D:$D,1+($D514)),Order_Form!$C:$Q,3,FALSE)),"")</f>
        <v/>
      </c>
      <c r="F514" s="18" t="str">
        <f>IF(ISNUMBER(SMALL(Order_Form!$D:$D,1+($D514))),(VLOOKUP(SMALL(Order_Form!$D:$D,1+($D514)),Order_Form!$C:$Q,4,FALSE)),"")</f>
        <v/>
      </c>
      <c r="G514" s="18" t="str">
        <f>IF(ISNUMBER(SMALL(Order_Form!$D:$D,1+($D514))),(VLOOKUP(SMALL(Order_Form!$D:$D,1+($D514)),Order_Form!$C:$Q,5,FALSE)),"")</f>
        <v/>
      </c>
      <c r="H514" s="18" t="str">
        <f>IF(ISNUMBER(SMALL(Order_Form!$D:$D,1+($D514))),(VLOOKUP(SMALL(Order_Form!$D:$D,1+($D514)),Order_Form!$C:$Q,6,FALSE)),"")</f>
        <v/>
      </c>
      <c r="I514" s="15" t="str">
        <f>IF(ISNUMBER(SMALL(Order_Form!$D:$D,1+($D514))),(VLOOKUP(SMALL(Order_Form!$D:$D,1+($D514)),Order_Form!$C:$Q,7,FALSE)),"")</f>
        <v/>
      </c>
      <c r="J514" s="2"/>
      <c r="K514" s="2"/>
      <c r="L514" s="18" t="str">
        <f>IF(ISNUMBER(SMALL(Order_Form!$D:$D,1+($D514))),(VLOOKUP(SMALL(Order_Form!$D:$D,1+($D514)),Order_Form!$C:$Q,8,FALSE)),"")</f>
        <v/>
      </c>
      <c r="M514" s="18" t="str">
        <f>IF(ISNUMBER(SMALL(Order_Form!$D:$D,1+($D514))),(VLOOKUP(SMALL(Order_Form!$D:$D,1+($D514)),Order_Form!$C:$Q,9,FALSE)),"")</f>
        <v/>
      </c>
      <c r="N514" s="18" t="str">
        <f>IF(ISNUMBER(SMALL(Order_Form!$D:$D,1+($D514))),(VLOOKUP(SMALL(Order_Form!$D:$D,1+($D514)),Order_Form!$C:$Q,10,FALSE)),"")</f>
        <v/>
      </c>
      <c r="O514" s="18" t="str">
        <f>IF(ISNUMBER(SMALL(Order_Form!$D:$D,1+($D514))),(VLOOKUP(SMALL(Order_Form!$D:$D,1+($D514)),Order_Form!$C:$Q,11,FALSE)),"")</f>
        <v/>
      </c>
      <c r="P514" s="18" t="str">
        <f>IF(ISNUMBER(SMALL(Order_Form!$D:$D,1+($D514))),(VLOOKUP(SMALL(Order_Form!$D:$D,1+($D514)),Order_Form!$C:$Q,12,FALSE)),"")</f>
        <v/>
      </c>
      <c r="Q514" s="18" t="str">
        <f>IF(ISNUMBER(SMALL(Order_Form!$D:$D,1+($D514))),(VLOOKUP(SMALL(Order_Form!$D:$D,1+($D514)),Order_Form!$C:$Q,13,FALSE)),"")</f>
        <v/>
      </c>
      <c r="R514" s="18" t="str">
        <f>IF(ISNUMBER(SMALL(Order_Form!$D:$D,1+($D514))),(VLOOKUP(SMALL(Order_Form!$D:$D,1+($D514)),Order_Form!$C:$Q,14,FALSE)),"")</f>
        <v/>
      </c>
      <c r="S514" s="126" t="str">
        <f>IF(ISNUMBER(SMALL(Order_Form!$D:$D,1+($D514))),(VLOOKUP(SMALL(Order_Form!$D:$D,1+($D514)),Order_Form!$C:$Q,15,FALSE)),"")</f>
        <v/>
      </c>
      <c r="U514" s="2">
        <f t="shared" si="50"/>
        <v>0</v>
      </c>
      <c r="V514" s="2">
        <f t="shared" si="51"/>
        <v>0</v>
      </c>
      <c r="W514" s="2" t="str">
        <f t="shared" si="52"/>
        <v/>
      </c>
      <c r="X514" s="2">
        <f t="shared" si="53"/>
        <v>0</v>
      </c>
    </row>
    <row r="515" spans="2:24" ht="22.9" customHeight="1" x14ac:dyDescent="0.25">
      <c r="B515" s="2">
        <f t="shared" si="49"/>
        <v>0</v>
      </c>
      <c r="C515" s="2" t="str">
        <f t="shared" si="54"/>
        <v/>
      </c>
      <c r="D515" s="2">
        <v>494</v>
      </c>
      <c r="E515" s="2" t="str">
        <f>IF(ISNUMBER(SMALL(Order_Form!$D:$D,1+($D515))),(VLOOKUP(SMALL(Order_Form!$D:$D,1+($D515)),Order_Form!$C:$Q,3,FALSE)),"")</f>
        <v/>
      </c>
      <c r="F515" s="18" t="str">
        <f>IF(ISNUMBER(SMALL(Order_Form!$D:$D,1+($D515))),(VLOOKUP(SMALL(Order_Form!$D:$D,1+($D515)),Order_Form!$C:$Q,4,FALSE)),"")</f>
        <v/>
      </c>
      <c r="G515" s="18" t="str">
        <f>IF(ISNUMBER(SMALL(Order_Form!$D:$D,1+($D515))),(VLOOKUP(SMALL(Order_Form!$D:$D,1+($D515)),Order_Form!$C:$Q,5,FALSE)),"")</f>
        <v/>
      </c>
      <c r="H515" s="18" t="str">
        <f>IF(ISNUMBER(SMALL(Order_Form!$D:$D,1+($D515))),(VLOOKUP(SMALL(Order_Form!$D:$D,1+($D515)),Order_Form!$C:$Q,6,FALSE)),"")</f>
        <v/>
      </c>
      <c r="I515" s="15" t="str">
        <f>IF(ISNUMBER(SMALL(Order_Form!$D:$D,1+($D515))),(VLOOKUP(SMALL(Order_Form!$D:$D,1+($D515)),Order_Form!$C:$Q,7,FALSE)),"")</f>
        <v/>
      </c>
      <c r="J515" s="2"/>
      <c r="K515" s="2"/>
      <c r="L515" s="18" t="str">
        <f>IF(ISNUMBER(SMALL(Order_Form!$D:$D,1+($D515))),(VLOOKUP(SMALL(Order_Form!$D:$D,1+($D515)),Order_Form!$C:$Q,8,FALSE)),"")</f>
        <v/>
      </c>
      <c r="M515" s="18" t="str">
        <f>IF(ISNUMBER(SMALL(Order_Form!$D:$D,1+($D515))),(VLOOKUP(SMALL(Order_Form!$D:$D,1+($D515)),Order_Form!$C:$Q,9,FALSE)),"")</f>
        <v/>
      </c>
      <c r="N515" s="18" t="str">
        <f>IF(ISNUMBER(SMALL(Order_Form!$D:$D,1+($D515))),(VLOOKUP(SMALL(Order_Form!$D:$D,1+($D515)),Order_Form!$C:$Q,10,FALSE)),"")</f>
        <v/>
      </c>
      <c r="O515" s="18" t="str">
        <f>IF(ISNUMBER(SMALL(Order_Form!$D:$D,1+($D515))),(VLOOKUP(SMALL(Order_Form!$D:$D,1+($D515)),Order_Form!$C:$Q,11,FALSE)),"")</f>
        <v/>
      </c>
      <c r="P515" s="18" t="str">
        <f>IF(ISNUMBER(SMALL(Order_Form!$D:$D,1+($D515))),(VLOOKUP(SMALL(Order_Form!$D:$D,1+($D515)),Order_Form!$C:$Q,12,FALSE)),"")</f>
        <v/>
      </c>
      <c r="Q515" s="18" t="str">
        <f>IF(ISNUMBER(SMALL(Order_Form!$D:$D,1+($D515))),(VLOOKUP(SMALL(Order_Form!$D:$D,1+($D515)),Order_Form!$C:$Q,13,FALSE)),"")</f>
        <v/>
      </c>
      <c r="R515" s="18" t="str">
        <f>IF(ISNUMBER(SMALL(Order_Form!$D:$D,1+($D515))),(VLOOKUP(SMALL(Order_Form!$D:$D,1+($D515)),Order_Form!$C:$Q,14,FALSE)),"")</f>
        <v/>
      </c>
      <c r="S515" s="126" t="str">
        <f>IF(ISNUMBER(SMALL(Order_Form!$D:$D,1+($D515))),(VLOOKUP(SMALL(Order_Form!$D:$D,1+($D515)),Order_Form!$C:$Q,15,FALSE)),"")</f>
        <v/>
      </c>
      <c r="U515" s="2">
        <f t="shared" si="50"/>
        <v>0</v>
      </c>
      <c r="V515" s="2">
        <f t="shared" si="51"/>
        <v>0</v>
      </c>
      <c r="W515" s="2" t="str">
        <f t="shared" si="52"/>
        <v/>
      </c>
      <c r="X515" s="2">
        <f t="shared" si="53"/>
        <v>0</v>
      </c>
    </row>
    <row r="516" spans="2:24" ht="22.9" customHeight="1" x14ac:dyDescent="0.25">
      <c r="B516" s="2">
        <f t="shared" si="49"/>
        <v>0</v>
      </c>
      <c r="C516" s="2" t="str">
        <f t="shared" si="54"/>
        <v/>
      </c>
      <c r="D516" s="2">
        <v>495</v>
      </c>
      <c r="E516" s="2" t="str">
        <f>IF(ISNUMBER(SMALL(Order_Form!$D:$D,1+($D516))),(VLOOKUP(SMALL(Order_Form!$D:$D,1+($D516)),Order_Form!$C:$Q,3,FALSE)),"")</f>
        <v/>
      </c>
      <c r="F516" s="18" t="str">
        <f>IF(ISNUMBER(SMALL(Order_Form!$D:$D,1+($D516))),(VLOOKUP(SMALL(Order_Form!$D:$D,1+($D516)),Order_Form!$C:$Q,4,FALSE)),"")</f>
        <v/>
      </c>
      <c r="G516" s="18" t="str">
        <f>IF(ISNUMBER(SMALL(Order_Form!$D:$D,1+($D516))),(VLOOKUP(SMALL(Order_Form!$D:$D,1+($D516)),Order_Form!$C:$Q,5,FALSE)),"")</f>
        <v/>
      </c>
      <c r="H516" s="18" t="str">
        <f>IF(ISNUMBER(SMALL(Order_Form!$D:$D,1+($D516))),(VLOOKUP(SMALL(Order_Form!$D:$D,1+($D516)),Order_Form!$C:$Q,6,FALSE)),"")</f>
        <v/>
      </c>
      <c r="I516" s="15" t="str">
        <f>IF(ISNUMBER(SMALL(Order_Form!$D:$D,1+($D516))),(VLOOKUP(SMALL(Order_Form!$D:$D,1+($D516)),Order_Form!$C:$Q,7,FALSE)),"")</f>
        <v/>
      </c>
      <c r="J516" s="2"/>
      <c r="K516" s="2"/>
      <c r="L516" s="18" t="str">
        <f>IF(ISNUMBER(SMALL(Order_Form!$D:$D,1+($D516))),(VLOOKUP(SMALL(Order_Form!$D:$D,1+($D516)),Order_Form!$C:$Q,8,FALSE)),"")</f>
        <v/>
      </c>
      <c r="M516" s="18" t="str">
        <f>IF(ISNUMBER(SMALL(Order_Form!$D:$D,1+($D516))),(VLOOKUP(SMALL(Order_Form!$D:$D,1+($D516)),Order_Form!$C:$Q,9,FALSE)),"")</f>
        <v/>
      </c>
      <c r="N516" s="18" t="str">
        <f>IF(ISNUMBER(SMALL(Order_Form!$D:$D,1+($D516))),(VLOOKUP(SMALL(Order_Form!$D:$D,1+($D516)),Order_Form!$C:$Q,10,FALSE)),"")</f>
        <v/>
      </c>
      <c r="O516" s="18" t="str">
        <f>IF(ISNUMBER(SMALL(Order_Form!$D:$D,1+($D516))),(VLOOKUP(SMALL(Order_Form!$D:$D,1+($D516)),Order_Form!$C:$Q,11,FALSE)),"")</f>
        <v/>
      </c>
      <c r="P516" s="18" t="str">
        <f>IF(ISNUMBER(SMALL(Order_Form!$D:$D,1+($D516))),(VLOOKUP(SMALL(Order_Form!$D:$D,1+($D516)),Order_Form!$C:$Q,12,FALSE)),"")</f>
        <v/>
      </c>
      <c r="Q516" s="18" t="str">
        <f>IF(ISNUMBER(SMALL(Order_Form!$D:$D,1+($D516))),(VLOOKUP(SMALL(Order_Form!$D:$D,1+($D516)),Order_Form!$C:$Q,13,FALSE)),"")</f>
        <v/>
      </c>
      <c r="R516" s="18" t="str">
        <f>IF(ISNUMBER(SMALL(Order_Form!$D:$D,1+($D516))),(VLOOKUP(SMALL(Order_Form!$D:$D,1+($D516)),Order_Form!$C:$Q,14,FALSE)),"")</f>
        <v/>
      </c>
      <c r="S516" s="126" t="str">
        <f>IF(ISNUMBER(SMALL(Order_Form!$D:$D,1+($D516))),(VLOOKUP(SMALL(Order_Form!$D:$D,1+($D516)),Order_Form!$C:$Q,15,FALSE)),"")</f>
        <v/>
      </c>
      <c r="U516" s="2">
        <f t="shared" si="50"/>
        <v>0</v>
      </c>
      <c r="V516" s="2">
        <f t="shared" si="51"/>
        <v>0</v>
      </c>
      <c r="W516" s="2" t="str">
        <f t="shared" si="52"/>
        <v/>
      </c>
      <c r="X516" s="2">
        <f t="shared" si="53"/>
        <v>0</v>
      </c>
    </row>
    <row r="517" spans="2:24" ht="22.9" customHeight="1" x14ac:dyDescent="0.25">
      <c r="B517" s="2">
        <f t="shared" si="49"/>
        <v>0</v>
      </c>
      <c r="C517" s="2" t="str">
        <f t="shared" si="54"/>
        <v/>
      </c>
      <c r="D517" s="2">
        <v>496</v>
      </c>
      <c r="E517" s="2" t="str">
        <f>IF(ISNUMBER(SMALL(Order_Form!$D:$D,1+($D517))),(VLOOKUP(SMALL(Order_Form!$D:$D,1+($D517)),Order_Form!$C:$Q,3,FALSE)),"")</f>
        <v/>
      </c>
      <c r="F517" s="18" t="str">
        <f>IF(ISNUMBER(SMALL(Order_Form!$D:$D,1+($D517))),(VLOOKUP(SMALL(Order_Form!$D:$D,1+($D517)),Order_Form!$C:$Q,4,FALSE)),"")</f>
        <v/>
      </c>
      <c r="G517" s="18" t="str">
        <f>IF(ISNUMBER(SMALL(Order_Form!$D:$D,1+($D517))),(VLOOKUP(SMALL(Order_Form!$D:$D,1+($D517)),Order_Form!$C:$Q,5,FALSE)),"")</f>
        <v/>
      </c>
      <c r="H517" s="18" t="str">
        <f>IF(ISNUMBER(SMALL(Order_Form!$D:$D,1+($D517))),(VLOOKUP(SMALL(Order_Form!$D:$D,1+($D517)),Order_Form!$C:$Q,6,FALSE)),"")</f>
        <v/>
      </c>
      <c r="I517" s="15" t="str">
        <f>IF(ISNUMBER(SMALL(Order_Form!$D:$D,1+($D517))),(VLOOKUP(SMALL(Order_Form!$D:$D,1+($D517)),Order_Form!$C:$Q,7,FALSE)),"")</f>
        <v/>
      </c>
      <c r="J517" s="2"/>
      <c r="K517" s="2"/>
      <c r="L517" s="18" t="str">
        <f>IF(ISNUMBER(SMALL(Order_Form!$D:$D,1+($D517))),(VLOOKUP(SMALL(Order_Form!$D:$D,1+($D517)),Order_Form!$C:$Q,8,FALSE)),"")</f>
        <v/>
      </c>
      <c r="M517" s="18" t="str">
        <f>IF(ISNUMBER(SMALL(Order_Form!$D:$D,1+($D517))),(VLOOKUP(SMALL(Order_Form!$D:$D,1+($D517)),Order_Form!$C:$Q,9,FALSE)),"")</f>
        <v/>
      </c>
      <c r="N517" s="18" t="str">
        <f>IF(ISNUMBER(SMALL(Order_Form!$D:$D,1+($D517))),(VLOOKUP(SMALL(Order_Form!$D:$D,1+($D517)),Order_Form!$C:$Q,10,FALSE)),"")</f>
        <v/>
      </c>
      <c r="O517" s="18" t="str">
        <f>IF(ISNUMBER(SMALL(Order_Form!$D:$D,1+($D517))),(VLOOKUP(SMALL(Order_Form!$D:$D,1+($D517)),Order_Form!$C:$Q,11,FALSE)),"")</f>
        <v/>
      </c>
      <c r="P517" s="18" t="str">
        <f>IF(ISNUMBER(SMALL(Order_Form!$D:$D,1+($D517))),(VLOOKUP(SMALL(Order_Form!$D:$D,1+($D517)),Order_Form!$C:$Q,12,FALSE)),"")</f>
        <v/>
      </c>
      <c r="Q517" s="18" t="str">
        <f>IF(ISNUMBER(SMALL(Order_Form!$D:$D,1+($D517))),(VLOOKUP(SMALL(Order_Form!$D:$D,1+($D517)),Order_Form!$C:$Q,13,FALSE)),"")</f>
        <v/>
      </c>
      <c r="R517" s="18" t="str">
        <f>IF(ISNUMBER(SMALL(Order_Form!$D:$D,1+($D517))),(VLOOKUP(SMALL(Order_Form!$D:$D,1+($D517)),Order_Form!$C:$Q,14,FALSE)),"")</f>
        <v/>
      </c>
      <c r="S517" s="126" t="str">
        <f>IF(ISNUMBER(SMALL(Order_Form!$D:$D,1+($D517))),(VLOOKUP(SMALL(Order_Form!$D:$D,1+($D517)),Order_Form!$C:$Q,15,FALSE)),"")</f>
        <v/>
      </c>
      <c r="U517" s="2">
        <f t="shared" si="50"/>
        <v>0</v>
      </c>
      <c r="V517" s="2">
        <f t="shared" si="51"/>
        <v>0</v>
      </c>
      <c r="W517" s="2" t="str">
        <f t="shared" si="52"/>
        <v/>
      </c>
      <c r="X517" s="2">
        <f t="shared" si="53"/>
        <v>0</v>
      </c>
    </row>
    <row r="518" spans="2:24" ht="22.9" customHeight="1" x14ac:dyDescent="0.25">
      <c r="B518" s="2">
        <f t="shared" si="49"/>
        <v>0</v>
      </c>
      <c r="C518" s="2" t="str">
        <f t="shared" si="54"/>
        <v/>
      </c>
      <c r="D518" s="2">
        <v>497</v>
      </c>
      <c r="E518" s="2" t="str">
        <f>IF(ISNUMBER(SMALL(Order_Form!$D:$D,1+($D518))),(VLOOKUP(SMALL(Order_Form!$D:$D,1+($D518)),Order_Form!$C:$Q,3,FALSE)),"")</f>
        <v/>
      </c>
      <c r="F518" s="18" t="str">
        <f>IF(ISNUMBER(SMALL(Order_Form!$D:$D,1+($D518))),(VLOOKUP(SMALL(Order_Form!$D:$D,1+($D518)),Order_Form!$C:$Q,4,FALSE)),"")</f>
        <v/>
      </c>
      <c r="G518" s="18" t="str">
        <f>IF(ISNUMBER(SMALL(Order_Form!$D:$D,1+($D518))),(VLOOKUP(SMALL(Order_Form!$D:$D,1+($D518)),Order_Form!$C:$Q,5,FALSE)),"")</f>
        <v/>
      </c>
      <c r="H518" s="18" t="str">
        <f>IF(ISNUMBER(SMALL(Order_Form!$D:$D,1+($D518))),(VLOOKUP(SMALL(Order_Form!$D:$D,1+($D518)),Order_Form!$C:$Q,6,FALSE)),"")</f>
        <v/>
      </c>
      <c r="I518" s="15" t="str">
        <f>IF(ISNUMBER(SMALL(Order_Form!$D:$D,1+($D518))),(VLOOKUP(SMALL(Order_Form!$D:$D,1+($D518)),Order_Form!$C:$Q,7,FALSE)),"")</f>
        <v/>
      </c>
      <c r="J518" s="2"/>
      <c r="K518" s="2"/>
      <c r="L518" s="18" t="str">
        <f>IF(ISNUMBER(SMALL(Order_Form!$D:$D,1+($D518))),(VLOOKUP(SMALL(Order_Form!$D:$D,1+($D518)),Order_Form!$C:$Q,8,FALSE)),"")</f>
        <v/>
      </c>
      <c r="M518" s="18" t="str">
        <f>IF(ISNUMBER(SMALL(Order_Form!$D:$D,1+($D518))),(VLOOKUP(SMALL(Order_Form!$D:$D,1+($D518)),Order_Form!$C:$Q,9,FALSE)),"")</f>
        <v/>
      </c>
      <c r="N518" s="18" t="str">
        <f>IF(ISNUMBER(SMALL(Order_Form!$D:$D,1+($D518))),(VLOOKUP(SMALL(Order_Form!$D:$D,1+($D518)),Order_Form!$C:$Q,10,FALSE)),"")</f>
        <v/>
      </c>
      <c r="O518" s="18" t="str">
        <f>IF(ISNUMBER(SMALL(Order_Form!$D:$D,1+($D518))),(VLOOKUP(SMALL(Order_Form!$D:$D,1+($D518)),Order_Form!$C:$Q,11,FALSE)),"")</f>
        <v/>
      </c>
      <c r="P518" s="18" t="str">
        <f>IF(ISNUMBER(SMALL(Order_Form!$D:$D,1+($D518))),(VLOOKUP(SMALL(Order_Form!$D:$D,1+($D518)),Order_Form!$C:$Q,12,FALSE)),"")</f>
        <v/>
      </c>
      <c r="Q518" s="18" t="str">
        <f>IF(ISNUMBER(SMALL(Order_Form!$D:$D,1+($D518))),(VLOOKUP(SMALL(Order_Form!$D:$D,1+($D518)),Order_Form!$C:$Q,13,FALSE)),"")</f>
        <v/>
      </c>
      <c r="R518" s="18" t="str">
        <f>IF(ISNUMBER(SMALL(Order_Form!$D:$D,1+($D518))),(VLOOKUP(SMALL(Order_Form!$D:$D,1+($D518)),Order_Form!$C:$Q,14,FALSE)),"")</f>
        <v/>
      </c>
      <c r="S518" s="126" t="str">
        <f>IF(ISNUMBER(SMALL(Order_Form!$D:$D,1+($D518))),(VLOOKUP(SMALL(Order_Form!$D:$D,1+($D518)),Order_Form!$C:$Q,15,FALSE)),"")</f>
        <v/>
      </c>
      <c r="U518" s="2">
        <f t="shared" si="50"/>
        <v>0</v>
      </c>
      <c r="V518" s="2">
        <f t="shared" si="51"/>
        <v>0</v>
      </c>
      <c r="W518" s="2" t="str">
        <f t="shared" si="52"/>
        <v/>
      </c>
      <c r="X518" s="2">
        <f t="shared" si="53"/>
        <v>0</v>
      </c>
    </row>
    <row r="519" spans="2:24" ht="22.9" customHeight="1" x14ac:dyDescent="0.25">
      <c r="B519" s="2">
        <f t="shared" si="49"/>
        <v>0</v>
      </c>
      <c r="C519" s="2" t="str">
        <f t="shared" si="54"/>
        <v/>
      </c>
      <c r="D519" s="2">
        <v>498</v>
      </c>
      <c r="E519" s="2" t="str">
        <f>IF(ISNUMBER(SMALL(Order_Form!$D:$D,1+($D519))),(VLOOKUP(SMALL(Order_Form!$D:$D,1+($D519)),Order_Form!$C:$Q,3,FALSE)),"")</f>
        <v/>
      </c>
      <c r="F519" s="18" t="str">
        <f>IF(ISNUMBER(SMALL(Order_Form!$D:$D,1+($D519))),(VLOOKUP(SMALL(Order_Form!$D:$D,1+($D519)),Order_Form!$C:$Q,4,FALSE)),"")</f>
        <v/>
      </c>
      <c r="G519" s="18" t="str">
        <f>IF(ISNUMBER(SMALL(Order_Form!$D:$D,1+($D519))),(VLOOKUP(SMALL(Order_Form!$D:$D,1+($D519)),Order_Form!$C:$Q,5,FALSE)),"")</f>
        <v/>
      </c>
      <c r="H519" s="18" t="str">
        <f>IF(ISNUMBER(SMALL(Order_Form!$D:$D,1+($D519))),(VLOOKUP(SMALL(Order_Form!$D:$D,1+($D519)),Order_Form!$C:$Q,6,FALSE)),"")</f>
        <v/>
      </c>
      <c r="I519" s="15" t="str">
        <f>IF(ISNUMBER(SMALL(Order_Form!$D:$D,1+($D519))),(VLOOKUP(SMALL(Order_Form!$D:$D,1+($D519)),Order_Form!$C:$Q,7,FALSE)),"")</f>
        <v/>
      </c>
      <c r="J519" s="2"/>
      <c r="K519" s="2"/>
      <c r="L519" s="18" t="str">
        <f>IF(ISNUMBER(SMALL(Order_Form!$D:$D,1+($D519))),(VLOOKUP(SMALL(Order_Form!$D:$D,1+($D519)),Order_Form!$C:$Q,8,FALSE)),"")</f>
        <v/>
      </c>
      <c r="M519" s="18" t="str">
        <f>IF(ISNUMBER(SMALL(Order_Form!$D:$D,1+($D519))),(VLOOKUP(SMALL(Order_Form!$D:$D,1+($D519)),Order_Form!$C:$Q,9,FALSE)),"")</f>
        <v/>
      </c>
      <c r="N519" s="18" t="str">
        <f>IF(ISNUMBER(SMALL(Order_Form!$D:$D,1+($D519))),(VLOOKUP(SMALL(Order_Form!$D:$D,1+($D519)),Order_Form!$C:$Q,10,FALSE)),"")</f>
        <v/>
      </c>
      <c r="O519" s="18" t="str">
        <f>IF(ISNUMBER(SMALL(Order_Form!$D:$D,1+($D519))),(VLOOKUP(SMALL(Order_Form!$D:$D,1+($D519)),Order_Form!$C:$Q,11,FALSE)),"")</f>
        <v/>
      </c>
      <c r="P519" s="18" t="str">
        <f>IF(ISNUMBER(SMALL(Order_Form!$D:$D,1+($D519))),(VLOOKUP(SMALL(Order_Form!$D:$D,1+($D519)),Order_Form!$C:$Q,12,FALSE)),"")</f>
        <v/>
      </c>
      <c r="Q519" s="18" t="str">
        <f>IF(ISNUMBER(SMALL(Order_Form!$D:$D,1+($D519))),(VLOOKUP(SMALL(Order_Form!$D:$D,1+($D519)),Order_Form!$C:$Q,13,FALSE)),"")</f>
        <v/>
      </c>
      <c r="R519" s="18" t="str">
        <f>IF(ISNUMBER(SMALL(Order_Form!$D:$D,1+($D519))),(VLOOKUP(SMALL(Order_Form!$D:$D,1+($D519)),Order_Form!$C:$Q,14,FALSE)),"")</f>
        <v/>
      </c>
      <c r="S519" s="126" t="str">
        <f>IF(ISNUMBER(SMALL(Order_Form!$D:$D,1+($D519))),(VLOOKUP(SMALL(Order_Form!$D:$D,1+($D519)),Order_Form!$C:$Q,15,FALSE)),"")</f>
        <v/>
      </c>
      <c r="U519" s="2">
        <f t="shared" si="50"/>
        <v>0</v>
      </c>
      <c r="V519" s="2">
        <f t="shared" si="51"/>
        <v>0</v>
      </c>
      <c r="W519" s="2" t="str">
        <f t="shared" si="52"/>
        <v/>
      </c>
      <c r="X519" s="2">
        <f t="shared" si="53"/>
        <v>0</v>
      </c>
    </row>
    <row r="520" spans="2:24" ht="22.9" customHeight="1" x14ac:dyDescent="0.25">
      <c r="B520" s="2">
        <f t="shared" si="49"/>
        <v>0</v>
      </c>
      <c r="C520" s="2" t="str">
        <f t="shared" si="54"/>
        <v/>
      </c>
      <c r="D520" s="2">
        <v>499</v>
      </c>
      <c r="E520" s="2" t="str">
        <f>IF(ISNUMBER(SMALL(Order_Form!$D:$D,1+($D520))),(VLOOKUP(SMALL(Order_Form!$D:$D,1+($D520)),Order_Form!$C:$Q,3,FALSE)),"")</f>
        <v/>
      </c>
      <c r="F520" s="18" t="str">
        <f>IF(ISNUMBER(SMALL(Order_Form!$D:$D,1+($D520))),(VLOOKUP(SMALL(Order_Form!$D:$D,1+($D520)),Order_Form!$C:$Q,4,FALSE)),"")</f>
        <v/>
      </c>
      <c r="G520" s="18" t="str">
        <f>IF(ISNUMBER(SMALL(Order_Form!$D:$D,1+($D520))),(VLOOKUP(SMALL(Order_Form!$D:$D,1+($D520)),Order_Form!$C:$Q,5,FALSE)),"")</f>
        <v/>
      </c>
      <c r="H520" s="18" t="str">
        <f>IF(ISNUMBER(SMALL(Order_Form!$D:$D,1+($D520))),(VLOOKUP(SMALL(Order_Form!$D:$D,1+($D520)),Order_Form!$C:$Q,6,FALSE)),"")</f>
        <v/>
      </c>
      <c r="I520" s="15" t="str">
        <f>IF(ISNUMBER(SMALL(Order_Form!$D:$D,1+($D520))),(VLOOKUP(SMALL(Order_Form!$D:$D,1+($D520)),Order_Form!$C:$Q,7,FALSE)),"")</f>
        <v/>
      </c>
      <c r="J520" s="2"/>
      <c r="K520" s="2"/>
      <c r="L520" s="18" t="str">
        <f>IF(ISNUMBER(SMALL(Order_Form!$D:$D,1+($D520))),(VLOOKUP(SMALL(Order_Form!$D:$D,1+($D520)),Order_Form!$C:$Q,8,FALSE)),"")</f>
        <v/>
      </c>
      <c r="M520" s="18" t="str">
        <f>IF(ISNUMBER(SMALL(Order_Form!$D:$D,1+($D520))),(VLOOKUP(SMALL(Order_Form!$D:$D,1+($D520)),Order_Form!$C:$Q,9,FALSE)),"")</f>
        <v/>
      </c>
      <c r="N520" s="18" t="str">
        <f>IF(ISNUMBER(SMALL(Order_Form!$D:$D,1+($D520))),(VLOOKUP(SMALL(Order_Form!$D:$D,1+($D520)),Order_Form!$C:$Q,10,FALSE)),"")</f>
        <v/>
      </c>
      <c r="O520" s="18" t="str">
        <f>IF(ISNUMBER(SMALL(Order_Form!$D:$D,1+($D520))),(VLOOKUP(SMALL(Order_Form!$D:$D,1+($D520)),Order_Form!$C:$Q,11,FALSE)),"")</f>
        <v/>
      </c>
      <c r="P520" s="18" t="str">
        <f>IF(ISNUMBER(SMALL(Order_Form!$D:$D,1+($D520))),(VLOOKUP(SMALL(Order_Form!$D:$D,1+($D520)),Order_Form!$C:$Q,12,FALSE)),"")</f>
        <v/>
      </c>
      <c r="Q520" s="18" t="str">
        <f>IF(ISNUMBER(SMALL(Order_Form!$D:$D,1+($D520))),(VLOOKUP(SMALL(Order_Form!$D:$D,1+($D520)),Order_Form!$C:$Q,13,FALSE)),"")</f>
        <v/>
      </c>
      <c r="R520" s="18" t="str">
        <f>IF(ISNUMBER(SMALL(Order_Form!$D:$D,1+($D520))),(VLOOKUP(SMALL(Order_Form!$D:$D,1+($D520)),Order_Form!$C:$Q,14,FALSE)),"")</f>
        <v/>
      </c>
      <c r="S520" s="126" t="str">
        <f>IF(ISNUMBER(SMALL(Order_Form!$D:$D,1+($D520))),(VLOOKUP(SMALL(Order_Form!$D:$D,1+($D520)),Order_Form!$C:$Q,15,FALSE)),"")</f>
        <v/>
      </c>
      <c r="U520" s="2">
        <f t="shared" si="50"/>
        <v>0</v>
      </c>
      <c r="V520" s="2">
        <f t="shared" si="51"/>
        <v>0</v>
      </c>
      <c r="W520" s="2" t="str">
        <f t="shared" si="52"/>
        <v/>
      </c>
      <c r="X520" s="2">
        <f t="shared" si="53"/>
        <v>0</v>
      </c>
    </row>
    <row r="521" spans="2:24" ht="22.9" customHeight="1" x14ac:dyDescent="0.25">
      <c r="B521" s="2">
        <f t="shared" si="49"/>
        <v>0</v>
      </c>
      <c r="C521" s="2" t="str">
        <f t="shared" si="54"/>
        <v/>
      </c>
      <c r="D521" s="2">
        <v>500</v>
      </c>
      <c r="E521" s="2" t="str">
        <f>IF(ISNUMBER(SMALL(Order_Form!$D:$D,1+($D521))),(VLOOKUP(SMALL(Order_Form!$D:$D,1+($D521)),Order_Form!$C:$Q,3,FALSE)),"")</f>
        <v/>
      </c>
      <c r="F521" s="18" t="str">
        <f>IF(ISNUMBER(SMALL(Order_Form!$D:$D,1+($D521))),(VLOOKUP(SMALL(Order_Form!$D:$D,1+($D521)),Order_Form!$C:$Q,4,FALSE)),"")</f>
        <v/>
      </c>
      <c r="G521" s="18" t="str">
        <f>IF(ISNUMBER(SMALL(Order_Form!$D:$D,1+($D521))),(VLOOKUP(SMALL(Order_Form!$D:$D,1+($D521)),Order_Form!$C:$Q,5,FALSE)),"")</f>
        <v/>
      </c>
      <c r="H521" s="18" t="str">
        <f>IF(ISNUMBER(SMALL(Order_Form!$D:$D,1+($D521))),(VLOOKUP(SMALL(Order_Form!$D:$D,1+($D521)),Order_Form!$C:$Q,6,FALSE)),"")</f>
        <v/>
      </c>
      <c r="I521" s="15" t="str">
        <f>IF(ISNUMBER(SMALL(Order_Form!$D:$D,1+($D521))),(VLOOKUP(SMALL(Order_Form!$D:$D,1+($D521)),Order_Form!$C:$Q,7,FALSE)),"")</f>
        <v/>
      </c>
      <c r="J521" s="2"/>
      <c r="K521" s="2"/>
      <c r="L521" s="18" t="str">
        <f>IF(ISNUMBER(SMALL(Order_Form!$D:$D,1+($D521))),(VLOOKUP(SMALL(Order_Form!$D:$D,1+($D521)),Order_Form!$C:$Q,8,FALSE)),"")</f>
        <v/>
      </c>
      <c r="M521" s="18" t="str">
        <f>IF(ISNUMBER(SMALL(Order_Form!$D:$D,1+($D521))),(VLOOKUP(SMALL(Order_Form!$D:$D,1+($D521)),Order_Form!$C:$Q,9,FALSE)),"")</f>
        <v/>
      </c>
      <c r="N521" s="18" t="str">
        <f>IF(ISNUMBER(SMALL(Order_Form!$D:$D,1+($D521))),(VLOOKUP(SMALL(Order_Form!$D:$D,1+($D521)),Order_Form!$C:$Q,10,FALSE)),"")</f>
        <v/>
      </c>
      <c r="O521" s="18" t="str">
        <f>IF(ISNUMBER(SMALL(Order_Form!$D:$D,1+($D521))),(VLOOKUP(SMALL(Order_Form!$D:$D,1+($D521)),Order_Form!$C:$Q,11,FALSE)),"")</f>
        <v/>
      </c>
      <c r="P521" s="18" t="str">
        <f>IF(ISNUMBER(SMALL(Order_Form!$D:$D,1+($D521))),(VLOOKUP(SMALL(Order_Form!$D:$D,1+($D521)),Order_Form!$C:$Q,12,FALSE)),"")</f>
        <v/>
      </c>
      <c r="Q521" s="18" t="str">
        <f>IF(ISNUMBER(SMALL(Order_Form!$D:$D,1+($D521))),(VLOOKUP(SMALL(Order_Form!$D:$D,1+($D521)),Order_Form!$C:$Q,13,FALSE)),"")</f>
        <v/>
      </c>
      <c r="R521" s="18" t="str">
        <f>IF(ISNUMBER(SMALL(Order_Form!$D:$D,1+($D521))),(VLOOKUP(SMALL(Order_Form!$D:$D,1+($D521)),Order_Form!$C:$Q,14,FALSE)),"")</f>
        <v/>
      </c>
      <c r="S521" s="126" t="str">
        <f>IF(ISNUMBER(SMALL(Order_Form!$D:$D,1+($D521))),(VLOOKUP(SMALL(Order_Form!$D:$D,1+($D521)),Order_Form!$C:$Q,15,FALSE)),"")</f>
        <v/>
      </c>
      <c r="U521" s="2">
        <f t="shared" si="50"/>
        <v>0</v>
      </c>
      <c r="V521" s="2">
        <f t="shared" si="51"/>
        <v>0</v>
      </c>
      <c r="W521" s="2" t="str">
        <f t="shared" si="52"/>
        <v/>
      </c>
      <c r="X521" s="2">
        <f t="shared" si="53"/>
        <v>0</v>
      </c>
    </row>
    <row r="522" spans="2:24" ht="22.9" customHeight="1" x14ac:dyDescent="0.25">
      <c r="B522" s="2">
        <f t="shared" si="49"/>
        <v>0</v>
      </c>
      <c r="C522" s="2" t="str">
        <f t="shared" si="54"/>
        <v/>
      </c>
      <c r="D522" s="2">
        <v>501</v>
      </c>
      <c r="E522" s="2" t="str">
        <f>IF(ISNUMBER(SMALL(Order_Form!$D:$D,1+($D522))),(VLOOKUP(SMALL(Order_Form!$D:$D,1+($D522)),Order_Form!$C:$Q,3,FALSE)),"")</f>
        <v/>
      </c>
      <c r="F522" s="18" t="str">
        <f>IF(ISNUMBER(SMALL(Order_Form!$D:$D,1+($D522))),(VLOOKUP(SMALL(Order_Form!$D:$D,1+($D522)),Order_Form!$C:$Q,4,FALSE)),"")</f>
        <v/>
      </c>
      <c r="G522" s="18" t="str">
        <f>IF(ISNUMBER(SMALL(Order_Form!$D:$D,1+($D522))),(VLOOKUP(SMALL(Order_Form!$D:$D,1+($D522)),Order_Form!$C:$Q,5,FALSE)),"")</f>
        <v/>
      </c>
      <c r="H522" s="18" t="str">
        <f>IF(ISNUMBER(SMALL(Order_Form!$D:$D,1+($D522))),(VLOOKUP(SMALL(Order_Form!$D:$D,1+($D522)),Order_Form!$C:$Q,6,FALSE)),"")</f>
        <v/>
      </c>
      <c r="I522" s="15" t="str">
        <f>IF(ISNUMBER(SMALL(Order_Form!$D:$D,1+($D522))),(VLOOKUP(SMALL(Order_Form!$D:$D,1+($D522)),Order_Form!$C:$Q,7,FALSE)),"")</f>
        <v/>
      </c>
      <c r="J522" s="2"/>
      <c r="K522" s="2"/>
      <c r="L522" s="18" t="str">
        <f>IF(ISNUMBER(SMALL(Order_Form!$D:$D,1+($D522))),(VLOOKUP(SMALL(Order_Form!$D:$D,1+($D522)),Order_Form!$C:$Q,8,FALSE)),"")</f>
        <v/>
      </c>
      <c r="M522" s="18" t="str">
        <f>IF(ISNUMBER(SMALL(Order_Form!$D:$D,1+($D522))),(VLOOKUP(SMALL(Order_Form!$D:$D,1+($D522)),Order_Form!$C:$Q,9,FALSE)),"")</f>
        <v/>
      </c>
      <c r="N522" s="18" t="str">
        <f>IF(ISNUMBER(SMALL(Order_Form!$D:$D,1+($D522))),(VLOOKUP(SMALL(Order_Form!$D:$D,1+($D522)),Order_Form!$C:$Q,10,FALSE)),"")</f>
        <v/>
      </c>
      <c r="O522" s="18" t="str">
        <f>IF(ISNUMBER(SMALL(Order_Form!$D:$D,1+($D522))),(VLOOKUP(SMALL(Order_Form!$D:$D,1+($D522)),Order_Form!$C:$Q,11,FALSE)),"")</f>
        <v/>
      </c>
      <c r="P522" s="18" t="str">
        <f>IF(ISNUMBER(SMALL(Order_Form!$D:$D,1+($D522))),(VLOOKUP(SMALL(Order_Form!$D:$D,1+($D522)),Order_Form!$C:$Q,12,FALSE)),"")</f>
        <v/>
      </c>
      <c r="Q522" s="18" t="str">
        <f>IF(ISNUMBER(SMALL(Order_Form!$D:$D,1+($D522))),(VLOOKUP(SMALL(Order_Form!$D:$D,1+($D522)),Order_Form!$C:$Q,13,FALSE)),"")</f>
        <v/>
      </c>
      <c r="R522" s="18" t="str">
        <f>IF(ISNUMBER(SMALL(Order_Form!$D:$D,1+($D522))),(VLOOKUP(SMALL(Order_Form!$D:$D,1+($D522)),Order_Form!$C:$Q,14,FALSE)),"")</f>
        <v/>
      </c>
      <c r="S522" s="126" t="str">
        <f>IF(ISNUMBER(SMALL(Order_Form!$D:$D,1+($D522))),(VLOOKUP(SMALL(Order_Form!$D:$D,1+($D522)),Order_Form!$C:$Q,15,FALSE)),"")</f>
        <v/>
      </c>
      <c r="U522" s="2">
        <f t="shared" si="50"/>
        <v>0</v>
      </c>
      <c r="V522" s="2">
        <f t="shared" si="51"/>
        <v>0</v>
      </c>
      <c r="W522" s="2" t="str">
        <f t="shared" si="52"/>
        <v/>
      </c>
      <c r="X522" s="2">
        <f t="shared" si="53"/>
        <v>0</v>
      </c>
    </row>
    <row r="523" spans="2:24" ht="22.9" customHeight="1" x14ac:dyDescent="0.25">
      <c r="B523" s="2">
        <f t="shared" si="49"/>
        <v>0</v>
      </c>
      <c r="C523" s="2" t="str">
        <f t="shared" si="54"/>
        <v/>
      </c>
      <c r="D523" s="2">
        <v>502</v>
      </c>
      <c r="E523" s="2" t="str">
        <f>IF(ISNUMBER(SMALL(Order_Form!$D:$D,1+($D523))),(VLOOKUP(SMALL(Order_Form!$D:$D,1+($D523)),Order_Form!$C:$Q,3,FALSE)),"")</f>
        <v/>
      </c>
      <c r="F523" s="18" t="str">
        <f>IF(ISNUMBER(SMALL(Order_Form!$D:$D,1+($D523))),(VLOOKUP(SMALL(Order_Form!$D:$D,1+($D523)),Order_Form!$C:$Q,4,FALSE)),"")</f>
        <v/>
      </c>
      <c r="G523" s="18" t="str">
        <f>IF(ISNUMBER(SMALL(Order_Form!$D:$D,1+($D523))),(VLOOKUP(SMALL(Order_Form!$D:$D,1+($D523)),Order_Form!$C:$Q,5,FALSE)),"")</f>
        <v/>
      </c>
      <c r="H523" s="18" t="str">
        <f>IF(ISNUMBER(SMALL(Order_Form!$D:$D,1+($D523))),(VLOOKUP(SMALL(Order_Form!$D:$D,1+($D523)),Order_Form!$C:$Q,6,FALSE)),"")</f>
        <v/>
      </c>
      <c r="I523" s="15" t="str">
        <f>IF(ISNUMBER(SMALL(Order_Form!$D:$D,1+($D523))),(VLOOKUP(SMALL(Order_Form!$D:$D,1+($D523)),Order_Form!$C:$Q,7,FALSE)),"")</f>
        <v/>
      </c>
      <c r="J523" s="2"/>
      <c r="K523" s="2"/>
      <c r="L523" s="18" t="str">
        <f>IF(ISNUMBER(SMALL(Order_Form!$D:$D,1+($D523))),(VLOOKUP(SMALL(Order_Form!$D:$D,1+($D523)),Order_Form!$C:$Q,8,FALSE)),"")</f>
        <v/>
      </c>
      <c r="M523" s="18" t="str">
        <f>IF(ISNUMBER(SMALL(Order_Form!$D:$D,1+($D523))),(VLOOKUP(SMALL(Order_Form!$D:$D,1+($D523)),Order_Form!$C:$Q,9,FALSE)),"")</f>
        <v/>
      </c>
      <c r="N523" s="18" t="str">
        <f>IF(ISNUMBER(SMALL(Order_Form!$D:$D,1+($D523))),(VLOOKUP(SMALL(Order_Form!$D:$D,1+($D523)),Order_Form!$C:$Q,10,FALSE)),"")</f>
        <v/>
      </c>
      <c r="O523" s="18" t="str">
        <f>IF(ISNUMBER(SMALL(Order_Form!$D:$D,1+($D523))),(VLOOKUP(SMALL(Order_Form!$D:$D,1+($D523)),Order_Form!$C:$Q,11,FALSE)),"")</f>
        <v/>
      </c>
      <c r="P523" s="18" t="str">
        <f>IF(ISNUMBER(SMALL(Order_Form!$D:$D,1+($D523))),(VLOOKUP(SMALL(Order_Form!$D:$D,1+($D523)),Order_Form!$C:$Q,12,FALSE)),"")</f>
        <v/>
      </c>
      <c r="Q523" s="18" t="str">
        <f>IF(ISNUMBER(SMALL(Order_Form!$D:$D,1+($D523))),(VLOOKUP(SMALL(Order_Form!$D:$D,1+($D523)),Order_Form!$C:$Q,13,FALSE)),"")</f>
        <v/>
      </c>
      <c r="R523" s="18" t="str">
        <f>IF(ISNUMBER(SMALL(Order_Form!$D:$D,1+($D523))),(VLOOKUP(SMALL(Order_Form!$D:$D,1+($D523)),Order_Form!$C:$Q,14,FALSE)),"")</f>
        <v/>
      </c>
      <c r="S523" s="126" t="str">
        <f>IF(ISNUMBER(SMALL(Order_Form!$D:$D,1+($D523))),(VLOOKUP(SMALL(Order_Form!$D:$D,1+($D523)),Order_Form!$C:$Q,15,FALSE)),"")</f>
        <v/>
      </c>
      <c r="U523" s="2">
        <f t="shared" si="50"/>
        <v>0</v>
      </c>
      <c r="V523" s="2">
        <f t="shared" si="51"/>
        <v>0</v>
      </c>
      <c r="W523" s="2" t="str">
        <f t="shared" si="52"/>
        <v/>
      </c>
      <c r="X523" s="2">
        <f t="shared" si="53"/>
        <v>0</v>
      </c>
    </row>
    <row r="524" spans="2:24" ht="22.9" customHeight="1" x14ac:dyDescent="0.25">
      <c r="B524" s="2">
        <f t="shared" si="49"/>
        <v>0</v>
      </c>
      <c r="C524" s="2" t="str">
        <f t="shared" si="54"/>
        <v/>
      </c>
      <c r="D524" s="2">
        <v>503</v>
      </c>
      <c r="E524" s="2" t="str">
        <f>IF(ISNUMBER(SMALL(Order_Form!$D:$D,1+($D524))),(VLOOKUP(SMALL(Order_Form!$D:$D,1+($D524)),Order_Form!$C:$Q,3,FALSE)),"")</f>
        <v/>
      </c>
      <c r="F524" s="18" t="str">
        <f>IF(ISNUMBER(SMALL(Order_Form!$D:$D,1+($D524))),(VLOOKUP(SMALL(Order_Form!$D:$D,1+($D524)),Order_Form!$C:$Q,4,FALSE)),"")</f>
        <v/>
      </c>
      <c r="G524" s="18" t="str">
        <f>IF(ISNUMBER(SMALL(Order_Form!$D:$D,1+($D524))),(VLOOKUP(SMALL(Order_Form!$D:$D,1+($D524)),Order_Form!$C:$Q,5,FALSE)),"")</f>
        <v/>
      </c>
      <c r="H524" s="18" t="str">
        <f>IF(ISNUMBER(SMALL(Order_Form!$D:$D,1+($D524))),(VLOOKUP(SMALL(Order_Form!$D:$D,1+($D524)),Order_Form!$C:$Q,6,FALSE)),"")</f>
        <v/>
      </c>
      <c r="I524" s="15" t="str">
        <f>IF(ISNUMBER(SMALL(Order_Form!$D:$D,1+($D524))),(VLOOKUP(SMALL(Order_Form!$D:$D,1+($D524)),Order_Form!$C:$Q,7,FALSE)),"")</f>
        <v/>
      </c>
      <c r="J524" s="2"/>
      <c r="K524" s="2"/>
      <c r="L524" s="18" t="str">
        <f>IF(ISNUMBER(SMALL(Order_Form!$D:$D,1+($D524))),(VLOOKUP(SMALL(Order_Form!$D:$D,1+($D524)),Order_Form!$C:$Q,8,FALSE)),"")</f>
        <v/>
      </c>
      <c r="M524" s="18" t="str">
        <f>IF(ISNUMBER(SMALL(Order_Form!$D:$D,1+($D524))),(VLOOKUP(SMALL(Order_Form!$D:$D,1+($D524)),Order_Form!$C:$Q,9,FALSE)),"")</f>
        <v/>
      </c>
      <c r="N524" s="18" t="str">
        <f>IF(ISNUMBER(SMALL(Order_Form!$D:$D,1+($D524))),(VLOOKUP(SMALL(Order_Form!$D:$D,1+($D524)),Order_Form!$C:$Q,10,FALSE)),"")</f>
        <v/>
      </c>
      <c r="O524" s="18" t="str">
        <f>IF(ISNUMBER(SMALL(Order_Form!$D:$D,1+($D524))),(VLOOKUP(SMALL(Order_Form!$D:$D,1+($D524)),Order_Form!$C:$Q,11,FALSE)),"")</f>
        <v/>
      </c>
      <c r="P524" s="18" t="str">
        <f>IF(ISNUMBER(SMALL(Order_Form!$D:$D,1+($D524))),(VLOOKUP(SMALL(Order_Form!$D:$D,1+($D524)),Order_Form!$C:$Q,12,FALSE)),"")</f>
        <v/>
      </c>
      <c r="Q524" s="18" t="str">
        <f>IF(ISNUMBER(SMALL(Order_Form!$D:$D,1+($D524))),(VLOOKUP(SMALL(Order_Form!$D:$D,1+($D524)),Order_Form!$C:$Q,13,FALSE)),"")</f>
        <v/>
      </c>
      <c r="R524" s="18" t="str">
        <f>IF(ISNUMBER(SMALL(Order_Form!$D:$D,1+($D524))),(VLOOKUP(SMALL(Order_Form!$D:$D,1+($D524)),Order_Form!$C:$Q,14,FALSE)),"")</f>
        <v/>
      </c>
      <c r="S524" s="126" t="str">
        <f>IF(ISNUMBER(SMALL(Order_Form!$D:$D,1+($D524))),(VLOOKUP(SMALL(Order_Form!$D:$D,1+($D524)),Order_Form!$C:$Q,15,FALSE)),"")</f>
        <v/>
      </c>
      <c r="U524" s="2">
        <f t="shared" si="50"/>
        <v>0</v>
      </c>
      <c r="V524" s="2">
        <f t="shared" si="51"/>
        <v>0</v>
      </c>
      <c r="W524" s="2" t="str">
        <f t="shared" si="52"/>
        <v/>
      </c>
      <c r="X524" s="2">
        <f t="shared" si="53"/>
        <v>0</v>
      </c>
    </row>
    <row r="525" spans="2:24" ht="22.9" customHeight="1" x14ac:dyDescent="0.25">
      <c r="B525" s="2">
        <f t="shared" si="49"/>
        <v>0</v>
      </c>
      <c r="C525" s="2" t="str">
        <f t="shared" si="54"/>
        <v/>
      </c>
      <c r="D525" s="2">
        <v>504</v>
      </c>
      <c r="E525" s="2" t="str">
        <f>IF(ISNUMBER(SMALL(Order_Form!$D:$D,1+($D525))),(VLOOKUP(SMALL(Order_Form!$D:$D,1+($D525)),Order_Form!$C:$Q,3,FALSE)),"")</f>
        <v/>
      </c>
      <c r="F525" s="18" t="str">
        <f>IF(ISNUMBER(SMALL(Order_Form!$D:$D,1+($D525))),(VLOOKUP(SMALL(Order_Form!$D:$D,1+($D525)),Order_Form!$C:$Q,4,FALSE)),"")</f>
        <v/>
      </c>
      <c r="G525" s="18" t="str">
        <f>IF(ISNUMBER(SMALL(Order_Form!$D:$D,1+($D525))),(VLOOKUP(SMALL(Order_Form!$D:$D,1+($D525)),Order_Form!$C:$Q,5,FALSE)),"")</f>
        <v/>
      </c>
      <c r="H525" s="18" t="str">
        <f>IF(ISNUMBER(SMALL(Order_Form!$D:$D,1+($D525))),(VLOOKUP(SMALL(Order_Form!$D:$D,1+($D525)),Order_Form!$C:$Q,6,FALSE)),"")</f>
        <v/>
      </c>
      <c r="I525" s="15" t="str">
        <f>IF(ISNUMBER(SMALL(Order_Form!$D:$D,1+($D525))),(VLOOKUP(SMALL(Order_Form!$D:$D,1+($D525)),Order_Form!$C:$Q,7,FALSE)),"")</f>
        <v/>
      </c>
      <c r="J525" s="2"/>
      <c r="K525" s="2"/>
      <c r="L525" s="18" t="str">
        <f>IF(ISNUMBER(SMALL(Order_Form!$D:$D,1+($D525))),(VLOOKUP(SMALL(Order_Form!$D:$D,1+($D525)),Order_Form!$C:$Q,8,FALSE)),"")</f>
        <v/>
      </c>
      <c r="M525" s="18" t="str">
        <f>IF(ISNUMBER(SMALL(Order_Form!$D:$D,1+($D525))),(VLOOKUP(SMALL(Order_Form!$D:$D,1+($D525)),Order_Form!$C:$Q,9,FALSE)),"")</f>
        <v/>
      </c>
      <c r="N525" s="18" t="str">
        <f>IF(ISNUMBER(SMALL(Order_Form!$D:$D,1+($D525))),(VLOOKUP(SMALL(Order_Form!$D:$D,1+($D525)),Order_Form!$C:$Q,10,FALSE)),"")</f>
        <v/>
      </c>
      <c r="O525" s="18" t="str">
        <f>IF(ISNUMBER(SMALL(Order_Form!$D:$D,1+($D525))),(VLOOKUP(SMALL(Order_Form!$D:$D,1+($D525)),Order_Form!$C:$Q,11,FALSE)),"")</f>
        <v/>
      </c>
      <c r="P525" s="18" t="str">
        <f>IF(ISNUMBER(SMALL(Order_Form!$D:$D,1+($D525))),(VLOOKUP(SMALL(Order_Form!$D:$D,1+($D525)),Order_Form!$C:$Q,12,FALSE)),"")</f>
        <v/>
      </c>
      <c r="Q525" s="18" t="str">
        <f>IF(ISNUMBER(SMALL(Order_Form!$D:$D,1+($D525))),(VLOOKUP(SMALL(Order_Form!$D:$D,1+($D525)),Order_Form!$C:$Q,13,FALSE)),"")</f>
        <v/>
      </c>
      <c r="R525" s="18" t="str">
        <f>IF(ISNUMBER(SMALL(Order_Form!$D:$D,1+($D525))),(VLOOKUP(SMALL(Order_Form!$D:$D,1+($D525)),Order_Form!$C:$Q,14,FALSE)),"")</f>
        <v/>
      </c>
      <c r="S525" s="126" t="str">
        <f>IF(ISNUMBER(SMALL(Order_Form!$D:$D,1+($D525))),(VLOOKUP(SMALL(Order_Form!$D:$D,1+($D525)),Order_Form!$C:$Q,15,FALSE)),"")</f>
        <v/>
      </c>
      <c r="U525" s="2">
        <f t="shared" si="50"/>
        <v>0</v>
      </c>
      <c r="V525" s="2">
        <f t="shared" si="51"/>
        <v>0</v>
      </c>
      <c r="W525" s="2" t="str">
        <f t="shared" si="52"/>
        <v/>
      </c>
      <c r="X525" s="2">
        <f t="shared" si="53"/>
        <v>0</v>
      </c>
    </row>
    <row r="526" spans="2:24" ht="22.9" customHeight="1" x14ac:dyDescent="0.25">
      <c r="B526" s="2">
        <f t="shared" si="49"/>
        <v>0</v>
      </c>
      <c r="C526" s="2" t="str">
        <f t="shared" si="54"/>
        <v/>
      </c>
      <c r="D526" s="2">
        <v>505</v>
      </c>
      <c r="E526" s="2" t="str">
        <f>IF(ISNUMBER(SMALL(Order_Form!$D:$D,1+($D526))),(VLOOKUP(SMALL(Order_Form!$D:$D,1+($D526)),Order_Form!$C:$Q,3,FALSE)),"")</f>
        <v/>
      </c>
      <c r="F526" s="18" t="str">
        <f>IF(ISNUMBER(SMALL(Order_Form!$D:$D,1+($D526))),(VLOOKUP(SMALL(Order_Form!$D:$D,1+($D526)),Order_Form!$C:$Q,4,FALSE)),"")</f>
        <v/>
      </c>
      <c r="G526" s="18" t="str">
        <f>IF(ISNUMBER(SMALL(Order_Form!$D:$D,1+($D526))),(VLOOKUP(SMALL(Order_Form!$D:$D,1+($D526)),Order_Form!$C:$Q,5,FALSE)),"")</f>
        <v/>
      </c>
      <c r="H526" s="18" t="str">
        <f>IF(ISNUMBER(SMALL(Order_Form!$D:$D,1+($D526))),(VLOOKUP(SMALL(Order_Form!$D:$D,1+($D526)),Order_Form!$C:$Q,6,FALSE)),"")</f>
        <v/>
      </c>
      <c r="I526" s="15" t="str">
        <f>IF(ISNUMBER(SMALL(Order_Form!$D:$D,1+($D526))),(VLOOKUP(SMALL(Order_Form!$D:$D,1+($D526)),Order_Form!$C:$Q,7,FALSE)),"")</f>
        <v/>
      </c>
      <c r="J526" s="2"/>
      <c r="K526" s="2"/>
      <c r="L526" s="18" t="str">
        <f>IF(ISNUMBER(SMALL(Order_Form!$D:$D,1+($D526))),(VLOOKUP(SMALL(Order_Form!$D:$D,1+($D526)),Order_Form!$C:$Q,8,FALSE)),"")</f>
        <v/>
      </c>
      <c r="M526" s="18" t="str">
        <f>IF(ISNUMBER(SMALL(Order_Form!$D:$D,1+($D526))),(VLOOKUP(SMALL(Order_Form!$D:$D,1+($D526)),Order_Form!$C:$Q,9,FALSE)),"")</f>
        <v/>
      </c>
      <c r="N526" s="18" t="str">
        <f>IF(ISNUMBER(SMALL(Order_Form!$D:$D,1+($D526))),(VLOOKUP(SMALL(Order_Form!$D:$D,1+($D526)),Order_Form!$C:$Q,10,FALSE)),"")</f>
        <v/>
      </c>
      <c r="O526" s="18" t="str">
        <f>IF(ISNUMBER(SMALL(Order_Form!$D:$D,1+($D526))),(VLOOKUP(SMALL(Order_Form!$D:$D,1+($D526)),Order_Form!$C:$Q,11,FALSE)),"")</f>
        <v/>
      </c>
      <c r="P526" s="18" t="str">
        <f>IF(ISNUMBER(SMALL(Order_Form!$D:$D,1+($D526))),(VLOOKUP(SMALL(Order_Form!$D:$D,1+($D526)),Order_Form!$C:$Q,12,FALSE)),"")</f>
        <v/>
      </c>
      <c r="Q526" s="18" t="str">
        <f>IF(ISNUMBER(SMALL(Order_Form!$D:$D,1+($D526))),(VLOOKUP(SMALL(Order_Form!$D:$D,1+($D526)),Order_Form!$C:$Q,13,FALSE)),"")</f>
        <v/>
      </c>
      <c r="R526" s="18" t="str">
        <f>IF(ISNUMBER(SMALL(Order_Form!$D:$D,1+($D526))),(VLOOKUP(SMALL(Order_Form!$D:$D,1+($D526)),Order_Form!$C:$Q,14,FALSE)),"")</f>
        <v/>
      </c>
      <c r="S526" s="126" t="str">
        <f>IF(ISNUMBER(SMALL(Order_Form!$D:$D,1+($D526))),(VLOOKUP(SMALL(Order_Form!$D:$D,1+($D526)),Order_Form!$C:$Q,15,FALSE)),"")</f>
        <v/>
      </c>
      <c r="U526" s="2">
        <f t="shared" si="50"/>
        <v>0</v>
      </c>
      <c r="V526" s="2">
        <f t="shared" si="51"/>
        <v>0</v>
      </c>
      <c r="W526" s="2" t="str">
        <f t="shared" si="52"/>
        <v/>
      </c>
      <c r="X526" s="2">
        <f t="shared" si="53"/>
        <v>0</v>
      </c>
    </row>
    <row r="527" spans="2:24" ht="22.9" customHeight="1" x14ac:dyDescent="0.25">
      <c r="B527" s="2">
        <f t="shared" si="49"/>
        <v>0</v>
      </c>
      <c r="C527" s="2" t="str">
        <f t="shared" si="54"/>
        <v/>
      </c>
      <c r="D527" s="2">
        <v>506</v>
      </c>
      <c r="E527" s="2" t="str">
        <f>IF(ISNUMBER(SMALL(Order_Form!$D:$D,1+($D527))),(VLOOKUP(SMALL(Order_Form!$D:$D,1+($D527)),Order_Form!$C:$Q,3,FALSE)),"")</f>
        <v/>
      </c>
      <c r="F527" s="18" t="str">
        <f>IF(ISNUMBER(SMALL(Order_Form!$D:$D,1+($D527))),(VLOOKUP(SMALL(Order_Form!$D:$D,1+($D527)),Order_Form!$C:$Q,4,FALSE)),"")</f>
        <v/>
      </c>
      <c r="G527" s="18" t="str">
        <f>IF(ISNUMBER(SMALL(Order_Form!$D:$D,1+($D527))),(VLOOKUP(SMALL(Order_Form!$D:$D,1+($D527)),Order_Form!$C:$Q,5,FALSE)),"")</f>
        <v/>
      </c>
      <c r="H527" s="18" t="str">
        <f>IF(ISNUMBER(SMALL(Order_Form!$D:$D,1+($D527))),(VLOOKUP(SMALL(Order_Form!$D:$D,1+($D527)),Order_Form!$C:$Q,6,FALSE)),"")</f>
        <v/>
      </c>
      <c r="I527" s="15" t="str">
        <f>IF(ISNUMBER(SMALL(Order_Form!$D:$D,1+($D527))),(VLOOKUP(SMALL(Order_Form!$D:$D,1+($D527)),Order_Form!$C:$Q,7,FALSE)),"")</f>
        <v/>
      </c>
      <c r="J527" s="2"/>
      <c r="K527" s="2"/>
      <c r="L527" s="18" t="str">
        <f>IF(ISNUMBER(SMALL(Order_Form!$D:$D,1+($D527))),(VLOOKUP(SMALL(Order_Form!$D:$D,1+($D527)),Order_Form!$C:$Q,8,FALSE)),"")</f>
        <v/>
      </c>
      <c r="M527" s="18" t="str">
        <f>IF(ISNUMBER(SMALL(Order_Form!$D:$D,1+($D527))),(VLOOKUP(SMALL(Order_Form!$D:$D,1+($D527)),Order_Form!$C:$Q,9,FALSE)),"")</f>
        <v/>
      </c>
      <c r="N527" s="18" t="str">
        <f>IF(ISNUMBER(SMALL(Order_Form!$D:$D,1+($D527))),(VLOOKUP(SMALL(Order_Form!$D:$D,1+($D527)),Order_Form!$C:$Q,10,FALSE)),"")</f>
        <v/>
      </c>
      <c r="O527" s="18" t="str">
        <f>IF(ISNUMBER(SMALL(Order_Form!$D:$D,1+($D527))),(VLOOKUP(SMALL(Order_Form!$D:$D,1+($D527)),Order_Form!$C:$Q,11,FALSE)),"")</f>
        <v/>
      </c>
      <c r="P527" s="18" t="str">
        <f>IF(ISNUMBER(SMALL(Order_Form!$D:$D,1+($D527))),(VLOOKUP(SMALL(Order_Form!$D:$D,1+($D527)),Order_Form!$C:$Q,12,FALSE)),"")</f>
        <v/>
      </c>
      <c r="Q527" s="18" t="str">
        <f>IF(ISNUMBER(SMALL(Order_Form!$D:$D,1+($D527))),(VLOOKUP(SMALL(Order_Form!$D:$D,1+($D527)),Order_Form!$C:$Q,13,FALSE)),"")</f>
        <v/>
      </c>
      <c r="R527" s="18" t="str">
        <f>IF(ISNUMBER(SMALL(Order_Form!$D:$D,1+($D527))),(VLOOKUP(SMALL(Order_Form!$D:$D,1+($D527)),Order_Form!$C:$Q,14,FALSE)),"")</f>
        <v/>
      </c>
      <c r="S527" s="126" t="str">
        <f>IF(ISNUMBER(SMALL(Order_Form!$D:$D,1+($D527))),(VLOOKUP(SMALL(Order_Form!$D:$D,1+($D527)),Order_Form!$C:$Q,15,FALSE)),"")</f>
        <v/>
      </c>
      <c r="U527" s="2">
        <f t="shared" si="50"/>
        <v>0</v>
      </c>
      <c r="V527" s="2">
        <f t="shared" si="51"/>
        <v>0</v>
      </c>
      <c r="W527" s="2" t="str">
        <f t="shared" si="52"/>
        <v/>
      </c>
      <c r="X527" s="2">
        <f t="shared" si="53"/>
        <v>0</v>
      </c>
    </row>
    <row r="528" spans="2:24" ht="22.9" customHeight="1" x14ac:dyDescent="0.25">
      <c r="B528" s="2">
        <f t="shared" si="49"/>
        <v>0</v>
      </c>
      <c r="C528" s="2" t="str">
        <f t="shared" si="54"/>
        <v/>
      </c>
      <c r="D528" s="2">
        <v>507</v>
      </c>
      <c r="E528" s="2" t="str">
        <f>IF(ISNUMBER(SMALL(Order_Form!$D:$D,1+($D528))),(VLOOKUP(SMALL(Order_Form!$D:$D,1+($D528)),Order_Form!$C:$Q,3,FALSE)),"")</f>
        <v/>
      </c>
      <c r="F528" s="18" t="str">
        <f>IF(ISNUMBER(SMALL(Order_Form!$D:$D,1+($D528))),(VLOOKUP(SMALL(Order_Form!$D:$D,1+($D528)),Order_Form!$C:$Q,4,FALSE)),"")</f>
        <v/>
      </c>
      <c r="G528" s="18" t="str">
        <f>IF(ISNUMBER(SMALL(Order_Form!$D:$D,1+($D528))),(VLOOKUP(SMALL(Order_Form!$D:$D,1+($D528)),Order_Form!$C:$Q,5,FALSE)),"")</f>
        <v/>
      </c>
      <c r="H528" s="18" t="str">
        <f>IF(ISNUMBER(SMALL(Order_Form!$D:$D,1+($D528))),(VLOOKUP(SMALL(Order_Form!$D:$D,1+($D528)),Order_Form!$C:$Q,6,FALSE)),"")</f>
        <v/>
      </c>
      <c r="I528" s="15" t="str">
        <f>IF(ISNUMBER(SMALL(Order_Form!$D:$D,1+($D528))),(VLOOKUP(SMALL(Order_Form!$D:$D,1+($D528)),Order_Form!$C:$Q,7,FALSE)),"")</f>
        <v/>
      </c>
      <c r="J528" s="2"/>
      <c r="K528" s="2"/>
      <c r="L528" s="18" t="str">
        <f>IF(ISNUMBER(SMALL(Order_Form!$D:$D,1+($D528))),(VLOOKUP(SMALL(Order_Form!$D:$D,1+($D528)),Order_Form!$C:$Q,8,FALSE)),"")</f>
        <v/>
      </c>
      <c r="M528" s="18" t="str">
        <f>IF(ISNUMBER(SMALL(Order_Form!$D:$D,1+($D528))),(VLOOKUP(SMALL(Order_Form!$D:$D,1+($D528)),Order_Form!$C:$Q,9,FALSE)),"")</f>
        <v/>
      </c>
      <c r="N528" s="18" t="str">
        <f>IF(ISNUMBER(SMALL(Order_Form!$D:$D,1+($D528))),(VLOOKUP(SMALL(Order_Form!$D:$D,1+($D528)),Order_Form!$C:$Q,10,FALSE)),"")</f>
        <v/>
      </c>
      <c r="O528" s="18" t="str">
        <f>IF(ISNUMBER(SMALL(Order_Form!$D:$D,1+($D528))),(VLOOKUP(SMALL(Order_Form!$D:$D,1+($D528)),Order_Form!$C:$Q,11,FALSE)),"")</f>
        <v/>
      </c>
      <c r="P528" s="18" t="str">
        <f>IF(ISNUMBER(SMALL(Order_Form!$D:$D,1+($D528))),(VLOOKUP(SMALL(Order_Form!$D:$D,1+($D528)),Order_Form!$C:$Q,12,FALSE)),"")</f>
        <v/>
      </c>
      <c r="Q528" s="18" t="str">
        <f>IF(ISNUMBER(SMALL(Order_Form!$D:$D,1+($D528))),(VLOOKUP(SMALL(Order_Form!$D:$D,1+($D528)),Order_Form!$C:$Q,13,FALSE)),"")</f>
        <v/>
      </c>
      <c r="R528" s="18" t="str">
        <f>IF(ISNUMBER(SMALL(Order_Form!$D:$D,1+($D528))),(VLOOKUP(SMALL(Order_Form!$D:$D,1+($D528)),Order_Form!$C:$Q,14,FALSE)),"")</f>
        <v/>
      </c>
      <c r="S528" s="126" t="str">
        <f>IF(ISNUMBER(SMALL(Order_Form!$D:$D,1+($D528))),(VLOOKUP(SMALL(Order_Form!$D:$D,1+($D528)),Order_Form!$C:$Q,15,FALSE)),"")</f>
        <v/>
      </c>
      <c r="U528" s="2">
        <f t="shared" si="50"/>
        <v>0</v>
      </c>
      <c r="V528" s="2">
        <f t="shared" si="51"/>
        <v>0</v>
      </c>
      <c r="W528" s="2" t="str">
        <f t="shared" si="52"/>
        <v/>
      </c>
      <c r="X528" s="2">
        <f t="shared" si="53"/>
        <v>0</v>
      </c>
    </row>
    <row r="529" spans="2:24" ht="22.9" customHeight="1" x14ac:dyDescent="0.25">
      <c r="B529" s="2">
        <f t="shared" si="49"/>
        <v>0</v>
      </c>
      <c r="C529" s="2" t="str">
        <f t="shared" si="54"/>
        <v/>
      </c>
      <c r="D529" s="2">
        <v>508</v>
      </c>
      <c r="E529" s="2" t="str">
        <f>IF(ISNUMBER(SMALL(Order_Form!$D:$D,1+($D529))),(VLOOKUP(SMALL(Order_Form!$D:$D,1+($D529)),Order_Form!$C:$Q,3,FALSE)),"")</f>
        <v/>
      </c>
      <c r="F529" s="18" t="str">
        <f>IF(ISNUMBER(SMALL(Order_Form!$D:$D,1+($D529))),(VLOOKUP(SMALL(Order_Form!$D:$D,1+($D529)),Order_Form!$C:$Q,4,FALSE)),"")</f>
        <v/>
      </c>
      <c r="G529" s="18" t="str">
        <f>IF(ISNUMBER(SMALL(Order_Form!$D:$D,1+($D529))),(VLOOKUP(SMALL(Order_Form!$D:$D,1+($D529)),Order_Form!$C:$Q,5,FALSE)),"")</f>
        <v/>
      </c>
      <c r="H529" s="18" t="str">
        <f>IF(ISNUMBER(SMALL(Order_Form!$D:$D,1+($D529))),(VLOOKUP(SMALL(Order_Form!$D:$D,1+($D529)),Order_Form!$C:$Q,6,FALSE)),"")</f>
        <v/>
      </c>
      <c r="I529" s="15" t="str">
        <f>IF(ISNUMBER(SMALL(Order_Form!$D:$D,1+($D529))),(VLOOKUP(SMALL(Order_Form!$D:$D,1+($D529)),Order_Form!$C:$Q,7,FALSE)),"")</f>
        <v/>
      </c>
      <c r="J529" s="2"/>
      <c r="K529" s="2"/>
      <c r="L529" s="18" t="str">
        <f>IF(ISNUMBER(SMALL(Order_Form!$D:$D,1+($D529))),(VLOOKUP(SMALL(Order_Form!$D:$D,1+($D529)),Order_Form!$C:$Q,8,FALSE)),"")</f>
        <v/>
      </c>
      <c r="M529" s="18" t="str">
        <f>IF(ISNUMBER(SMALL(Order_Form!$D:$D,1+($D529))),(VLOOKUP(SMALL(Order_Form!$D:$D,1+($D529)),Order_Form!$C:$Q,9,FALSE)),"")</f>
        <v/>
      </c>
      <c r="N529" s="18" t="str">
        <f>IF(ISNUMBER(SMALL(Order_Form!$D:$D,1+($D529))),(VLOOKUP(SMALL(Order_Form!$D:$D,1+($D529)),Order_Form!$C:$Q,10,FALSE)),"")</f>
        <v/>
      </c>
      <c r="O529" s="18" t="str">
        <f>IF(ISNUMBER(SMALL(Order_Form!$D:$D,1+($D529))),(VLOOKUP(SMALL(Order_Form!$D:$D,1+($D529)),Order_Form!$C:$Q,11,FALSE)),"")</f>
        <v/>
      </c>
      <c r="P529" s="18" t="str">
        <f>IF(ISNUMBER(SMALL(Order_Form!$D:$D,1+($D529))),(VLOOKUP(SMALL(Order_Form!$D:$D,1+($D529)),Order_Form!$C:$Q,12,FALSE)),"")</f>
        <v/>
      </c>
      <c r="Q529" s="18" t="str">
        <f>IF(ISNUMBER(SMALL(Order_Form!$D:$D,1+($D529))),(VLOOKUP(SMALL(Order_Form!$D:$D,1+($D529)),Order_Form!$C:$Q,13,FALSE)),"")</f>
        <v/>
      </c>
      <c r="R529" s="18" t="str">
        <f>IF(ISNUMBER(SMALL(Order_Form!$D:$D,1+($D529))),(VLOOKUP(SMALL(Order_Form!$D:$D,1+($D529)),Order_Form!$C:$Q,14,FALSE)),"")</f>
        <v/>
      </c>
      <c r="S529" s="126" t="str">
        <f>IF(ISNUMBER(SMALL(Order_Form!$D:$D,1+($D529))),(VLOOKUP(SMALL(Order_Form!$D:$D,1+($D529)),Order_Form!$C:$Q,15,FALSE)),"")</f>
        <v/>
      </c>
      <c r="U529" s="2">
        <f t="shared" si="50"/>
        <v>0</v>
      </c>
      <c r="V529" s="2">
        <f t="shared" si="51"/>
        <v>0</v>
      </c>
      <c r="W529" s="2" t="str">
        <f t="shared" si="52"/>
        <v/>
      </c>
      <c r="X529" s="2">
        <f t="shared" si="53"/>
        <v>0</v>
      </c>
    </row>
    <row r="530" spans="2:24" ht="22.9" customHeight="1" x14ac:dyDescent="0.25">
      <c r="B530" s="2">
        <f t="shared" si="49"/>
        <v>0</v>
      </c>
      <c r="C530" s="2" t="str">
        <f t="shared" si="54"/>
        <v/>
      </c>
      <c r="D530" s="2">
        <v>509</v>
      </c>
      <c r="E530" s="2" t="str">
        <f>IF(ISNUMBER(SMALL(Order_Form!$D:$D,1+($D530))),(VLOOKUP(SMALL(Order_Form!$D:$D,1+($D530)),Order_Form!$C:$Q,3,FALSE)),"")</f>
        <v/>
      </c>
      <c r="F530" s="18" t="str">
        <f>IF(ISNUMBER(SMALL(Order_Form!$D:$D,1+($D530))),(VLOOKUP(SMALL(Order_Form!$D:$D,1+($D530)),Order_Form!$C:$Q,4,FALSE)),"")</f>
        <v/>
      </c>
      <c r="G530" s="18" t="str">
        <f>IF(ISNUMBER(SMALL(Order_Form!$D:$D,1+($D530))),(VLOOKUP(SMALL(Order_Form!$D:$D,1+($D530)),Order_Form!$C:$Q,5,FALSE)),"")</f>
        <v/>
      </c>
      <c r="H530" s="18" t="str">
        <f>IF(ISNUMBER(SMALL(Order_Form!$D:$D,1+($D530))),(VLOOKUP(SMALL(Order_Form!$D:$D,1+($D530)),Order_Form!$C:$Q,6,FALSE)),"")</f>
        <v/>
      </c>
      <c r="I530" s="15" t="str">
        <f>IF(ISNUMBER(SMALL(Order_Form!$D:$D,1+($D530))),(VLOOKUP(SMALL(Order_Form!$D:$D,1+($D530)),Order_Form!$C:$Q,7,FALSE)),"")</f>
        <v/>
      </c>
      <c r="J530" s="2"/>
      <c r="K530" s="2"/>
      <c r="L530" s="18" t="str">
        <f>IF(ISNUMBER(SMALL(Order_Form!$D:$D,1+($D530))),(VLOOKUP(SMALL(Order_Form!$D:$D,1+($D530)),Order_Form!$C:$Q,8,FALSE)),"")</f>
        <v/>
      </c>
      <c r="M530" s="18" t="str">
        <f>IF(ISNUMBER(SMALL(Order_Form!$D:$D,1+($D530))),(VLOOKUP(SMALL(Order_Form!$D:$D,1+($D530)),Order_Form!$C:$Q,9,FALSE)),"")</f>
        <v/>
      </c>
      <c r="N530" s="18" t="str">
        <f>IF(ISNUMBER(SMALL(Order_Form!$D:$D,1+($D530))),(VLOOKUP(SMALL(Order_Form!$D:$D,1+($D530)),Order_Form!$C:$Q,10,FALSE)),"")</f>
        <v/>
      </c>
      <c r="O530" s="18" t="str">
        <f>IF(ISNUMBER(SMALL(Order_Form!$D:$D,1+($D530))),(VLOOKUP(SMALL(Order_Form!$D:$D,1+($D530)),Order_Form!$C:$Q,11,FALSE)),"")</f>
        <v/>
      </c>
      <c r="P530" s="18" t="str">
        <f>IF(ISNUMBER(SMALL(Order_Form!$D:$D,1+($D530))),(VLOOKUP(SMALL(Order_Form!$D:$D,1+($D530)),Order_Form!$C:$Q,12,FALSE)),"")</f>
        <v/>
      </c>
      <c r="Q530" s="18" t="str">
        <f>IF(ISNUMBER(SMALL(Order_Form!$D:$D,1+($D530))),(VLOOKUP(SMALL(Order_Form!$D:$D,1+($D530)),Order_Form!$C:$Q,13,FALSE)),"")</f>
        <v/>
      </c>
      <c r="R530" s="18" t="str">
        <f>IF(ISNUMBER(SMALL(Order_Form!$D:$D,1+($D530))),(VLOOKUP(SMALL(Order_Form!$D:$D,1+($D530)),Order_Form!$C:$Q,14,FALSE)),"")</f>
        <v/>
      </c>
      <c r="S530" s="126" t="str">
        <f>IF(ISNUMBER(SMALL(Order_Form!$D:$D,1+($D530))),(VLOOKUP(SMALL(Order_Form!$D:$D,1+($D530)),Order_Form!$C:$Q,15,FALSE)),"")</f>
        <v/>
      </c>
      <c r="U530" s="2">
        <f t="shared" si="50"/>
        <v>0</v>
      </c>
      <c r="V530" s="2">
        <f t="shared" si="51"/>
        <v>0</v>
      </c>
      <c r="W530" s="2" t="str">
        <f t="shared" si="52"/>
        <v/>
      </c>
      <c r="X530" s="2">
        <f t="shared" si="53"/>
        <v>0</v>
      </c>
    </row>
    <row r="531" spans="2:24" ht="22.9" customHeight="1" x14ac:dyDescent="0.25">
      <c r="B531" s="2">
        <f t="shared" si="49"/>
        <v>0</v>
      </c>
      <c r="C531" s="2" t="str">
        <f t="shared" si="54"/>
        <v/>
      </c>
      <c r="D531" s="2">
        <v>510</v>
      </c>
      <c r="E531" s="2" t="str">
        <f>IF(ISNUMBER(SMALL(Order_Form!$D:$D,1+($D531))),(VLOOKUP(SMALL(Order_Form!$D:$D,1+($D531)),Order_Form!$C:$Q,3,FALSE)),"")</f>
        <v/>
      </c>
      <c r="F531" s="18" t="str">
        <f>IF(ISNUMBER(SMALL(Order_Form!$D:$D,1+($D531))),(VLOOKUP(SMALL(Order_Form!$D:$D,1+($D531)),Order_Form!$C:$Q,4,FALSE)),"")</f>
        <v/>
      </c>
      <c r="G531" s="18" t="str">
        <f>IF(ISNUMBER(SMALL(Order_Form!$D:$D,1+($D531))),(VLOOKUP(SMALL(Order_Form!$D:$D,1+($D531)),Order_Form!$C:$Q,5,FALSE)),"")</f>
        <v/>
      </c>
      <c r="H531" s="18" t="str">
        <f>IF(ISNUMBER(SMALL(Order_Form!$D:$D,1+($D531))),(VLOOKUP(SMALL(Order_Form!$D:$D,1+($D531)),Order_Form!$C:$Q,6,FALSE)),"")</f>
        <v/>
      </c>
      <c r="I531" s="15" t="str">
        <f>IF(ISNUMBER(SMALL(Order_Form!$D:$D,1+($D531))),(VLOOKUP(SMALL(Order_Form!$D:$D,1+($D531)),Order_Form!$C:$Q,7,FALSE)),"")</f>
        <v/>
      </c>
      <c r="J531" s="2"/>
      <c r="K531" s="2"/>
      <c r="L531" s="18" t="str">
        <f>IF(ISNUMBER(SMALL(Order_Form!$D:$D,1+($D531))),(VLOOKUP(SMALL(Order_Form!$D:$D,1+($D531)),Order_Form!$C:$Q,8,FALSE)),"")</f>
        <v/>
      </c>
      <c r="M531" s="18" t="str">
        <f>IF(ISNUMBER(SMALL(Order_Form!$D:$D,1+($D531))),(VLOOKUP(SMALL(Order_Form!$D:$D,1+($D531)),Order_Form!$C:$Q,9,FALSE)),"")</f>
        <v/>
      </c>
      <c r="N531" s="18" t="str">
        <f>IF(ISNUMBER(SMALL(Order_Form!$D:$D,1+($D531))),(VLOOKUP(SMALL(Order_Form!$D:$D,1+($D531)),Order_Form!$C:$Q,10,FALSE)),"")</f>
        <v/>
      </c>
      <c r="O531" s="18" t="str">
        <f>IF(ISNUMBER(SMALL(Order_Form!$D:$D,1+($D531))),(VLOOKUP(SMALL(Order_Form!$D:$D,1+($D531)),Order_Form!$C:$Q,11,FALSE)),"")</f>
        <v/>
      </c>
      <c r="P531" s="18" t="str">
        <f>IF(ISNUMBER(SMALL(Order_Form!$D:$D,1+($D531))),(VLOOKUP(SMALL(Order_Form!$D:$D,1+($D531)),Order_Form!$C:$Q,12,FALSE)),"")</f>
        <v/>
      </c>
      <c r="Q531" s="18" t="str">
        <f>IF(ISNUMBER(SMALL(Order_Form!$D:$D,1+($D531))),(VLOOKUP(SMALL(Order_Form!$D:$D,1+($D531)),Order_Form!$C:$Q,13,FALSE)),"")</f>
        <v/>
      </c>
      <c r="R531" s="18" t="str">
        <f>IF(ISNUMBER(SMALL(Order_Form!$D:$D,1+($D531))),(VLOOKUP(SMALL(Order_Form!$D:$D,1+($D531)),Order_Form!$C:$Q,14,FALSE)),"")</f>
        <v/>
      </c>
      <c r="S531" s="126" t="str">
        <f>IF(ISNUMBER(SMALL(Order_Form!$D:$D,1+($D531))),(VLOOKUP(SMALL(Order_Form!$D:$D,1+($D531)),Order_Form!$C:$Q,15,FALSE)),"")</f>
        <v/>
      </c>
      <c r="U531" s="2">
        <f t="shared" si="50"/>
        <v>0</v>
      </c>
      <c r="V531" s="2">
        <f t="shared" si="51"/>
        <v>0</v>
      </c>
      <c r="W531" s="2" t="str">
        <f t="shared" si="52"/>
        <v/>
      </c>
      <c r="X531" s="2">
        <f t="shared" si="53"/>
        <v>0</v>
      </c>
    </row>
    <row r="532" spans="2:24" ht="22.9" customHeight="1" x14ac:dyDescent="0.25">
      <c r="B532" s="2">
        <f t="shared" ref="B532:B595" si="55">IF(AND(H532&gt;0,ISNONTEXT(H532)),1,0)</f>
        <v>0</v>
      </c>
      <c r="C532" s="2" t="str">
        <f t="shared" si="54"/>
        <v/>
      </c>
      <c r="D532" s="2">
        <v>511</v>
      </c>
      <c r="E532" s="2" t="str">
        <f>IF(ISNUMBER(SMALL(Order_Form!$D:$D,1+($D532))),(VLOOKUP(SMALL(Order_Form!$D:$D,1+($D532)),Order_Form!$C:$Q,3,FALSE)),"")</f>
        <v/>
      </c>
      <c r="F532" s="18" t="str">
        <f>IF(ISNUMBER(SMALL(Order_Form!$D:$D,1+($D532))),(VLOOKUP(SMALL(Order_Form!$D:$D,1+($D532)),Order_Form!$C:$Q,4,FALSE)),"")</f>
        <v/>
      </c>
      <c r="G532" s="18" t="str">
        <f>IF(ISNUMBER(SMALL(Order_Form!$D:$D,1+($D532))),(VLOOKUP(SMALL(Order_Form!$D:$D,1+($D532)),Order_Form!$C:$Q,5,FALSE)),"")</f>
        <v/>
      </c>
      <c r="H532" s="18" t="str">
        <f>IF(ISNUMBER(SMALL(Order_Form!$D:$D,1+($D532))),(VLOOKUP(SMALL(Order_Form!$D:$D,1+($D532)),Order_Form!$C:$Q,6,FALSE)),"")</f>
        <v/>
      </c>
      <c r="I532" s="15" t="str">
        <f>IF(ISNUMBER(SMALL(Order_Form!$D:$D,1+($D532))),(VLOOKUP(SMALL(Order_Form!$D:$D,1+($D532)),Order_Form!$C:$Q,7,FALSE)),"")</f>
        <v/>
      </c>
      <c r="J532" s="2"/>
      <c r="K532" s="2"/>
      <c r="L532" s="18" t="str">
        <f>IF(ISNUMBER(SMALL(Order_Form!$D:$D,1+($D532))),(VLOOKUP(SMALL(Order_Form!$D:$D,1+($D532)),Order_Form!$C:$Q,8,FALSE)),"")</f>
        <v/>
      </c>
      <c r="M532" s="18" t="str">
        <f>IF(ISNUMBER(SMALL(Order_Form!$D:$D,1+($D532))),(VLOOKUP(SMALL(Order_Form!$D:$D,1+($D532)),Order_Form!$C:$Q,9,FALSE)),"")</f>
        <v/>
      </c>
      <c r="N532" s="18" t="str">
        <f>IF(ISNUMBER(SMALL(Order_Form!$D:$D,1+($D532))),(VLOOKUP(SMALL(Order_Form!$D:$D,1+($D532)),Order_Form!$C:$Q,10,FALSE)),"")</f>
        <v/>
      </c>
      <c r="O532" s="18" t="str">
        <f>IF(ISNUMBER(SMALL(Order_Form!$D:$D,1+($D532))),(VLOOKUP(SMALL(Order_Form!$D:$D,1+($D532)),Order_Form!$C:$Q,11,FALSE)),"")</f>
        <v/>
      </c>
      <c r="P532" s="18" t="str">
        <f>IF(ISNUMBER(SMALL(Order_Form!$D:$D,1+($D532))),(VLOOKUP(SMALL(Order_Form!$D:$D,1+($D532)),Order_Form!$C:$Q,12,FALSE)),"")</f>
        <v/>
      </c>
      <c r="Q532" s="18" t="str">
        <f>IF(ISNUMBER(SMALL(Order_Form!$D:$D,1+($D532))),(VLOOKUP(SMALL(Order_Form!$D:$D,1+($D532)),Order_Form!$C:$Q,13,FALSE)),"")</f>
        <v/>
      </c>
      <c r="R532" s="18" t="str">
        <f>IF(ISNUMBER(SMALL(Order_Form!$D:$D,1+($D532))),(VLOOKUP(SMALL(Order_Form!$D:$D,1+($D532)),Order_Form!$C:$Q,14,FALSE)),"")</f>
        <v/>
      </c>
      <c r="S532" s="126" t="str">
        <f>IF(ISNUMBER(SMALL(Order_Form!$D:$D,1+($D532))),(VLOOKUP(SMALL(Order_Form!$D:$D,1+($D532)),Order_Form!$C:$Q,15,FALSE)),"")</f>
        <v/>
      </c>
      <c r="U532" s="2">
        <f t="shared" si="50"/>
        <v>0</v>
      </c>
      <c r="V532" s="2">
        <f t="shared" si="51"/>
        <v>0</v>
      </c>
      <c r="W532" s="2" t="str">
        <f t="shared" si="52"/>
        <v/>
      </c>
      <c r="X532" s="2">
        <f t="shared" si="53"/>
        <v>0</v>
      </c>
    </row>
    <row r="533" spans="2:24" ht="22.9" customHeight="1" x14ac:dyDescent="0.25">
      <c r="B533" s="2">
        <f t="shared" si="55"/>
        <v>0</v>
      </c>
      <c r="C533" s="2" t="str">
        <f t="shared" si="54"/>
        <v/>
      </c>
      <c r="D533" s="2">
        <v>512</v>
      </c>
      <c r="E533" s="2" t="str">
        <f>IF(ISNUMBER(SMALL(Order_Form!$D:$D,1+($D533))),(VLOOKUP(SMALL(Order_Form!$D:$D,1+($D533)),Order_Form!$C:$Q,3,FALSE)),"")</f>
        <v/>
      </c>
      <c r="F533" s="18" t="str">
        <f>IF(ISNUMBER(SMALL(Order_Form!$D:$D,1+($D533))),(VLOOKUP(SMALL(Order_Form!$D:$D,1+($D533)),Order_Form!$C:$Q,4,FALSE)),"")</f>
        <v/>
      </c>
      <c r="G533" s="18" t="str">
        <f>IF(ISNUMBER(SMALL(Order_Form!$D:$D,1+($D533))),(VLOOKUP(SMALL(Order_Form!$D:$D,1+($D533)),Order_Form!$C:$Q,5,FALSE)),"")</f>
        <v/>
      </c>
      <c r="H533" s="18" t="str">
        <f>IF(ISNUMBER(SMALL(Order_Form!$D:$D,1+($D533))),(VLOOKUP(SMALL(Order_Form!$D:$D,1+($D533)),Order_Form!$C:$Q,6,FALSE)),"")</f>
        <v/>
      </c>
      <c r="I533" s="15" t="str">
        <f>IF(ISNUMBER(SMALL(Order_Form!$D:$D,1+($D533))),(VLOOKUP(SMALL(Order_Form!$D:$D,1+($D533)),Order_Form!$C:$Q,7,FALSE)),"")</f>
        <v/>
      </c>
      <c r="J533" s="2"/>
      <c r="K533" s="2"/>
      <c r="L533" s="18" t="str">
        <f>IF(ISNUMBER(SMALL(Order_Form!$D:$D,1+($D533))),(VLOOKUP(SMALL(Order_Form!$D:$D,1+($D533)),Order_Form!$C:$Q,8,FALSE)),"")</f>
        <v/>
      </c>
      <c r="M533" s="18" t="str">
        <f>IF(ISNUMBER(SMALL(Order_Form!$D:$D,1+($D533))),(VLOOKUP(SMALL(Order_Form!$D:$D,1+($D533)),Order_Form!$C:$Q,9,FALSE)),"")</f>
        <v/>
      </c>
      <c r="N533" s="18" t="str">
        <f>IF(ISNUMBER(SMALL(Order_Form!$D:$D,1+($D533))),(VLOOKUP(SMALL(Order_Form!$D:$D,1+($D533)),Order_Form!$C:$Q,10,FALSE)),"")</f>
        <v/>
      </c>
      <c r="O533" s="18" t="str">
        <f>IF(ISNUMBER(SMALL(Order_Form!$D:$D,1+($D533))),(VLOOKUP(SMALL(Order_Form!$D:$D,1+($D533)),Order_Form!$C:$Q,11,FALSE)),"")</f>
        <v/>
      </c>
      <c r="P533" s="18" t="str">
        <f>IF(ISNUMBER(SMALL(Order_Form!$D:$D,1+($D533))),(VLOOKUP(SMALL(Order_Form!$D:$D,1+($D533)),Order_Form!$C:$Q,12,FALSE)),"")</f>
        <v/>
      </c>
      <c r="Q533" s="18" t="str">
        <f>IF(ISNUMBER(SMALL(Order_Form!$D:$D,1+($D533))),(VLOOKUP(SMALL(Order_Form!$D:$D,1+($D533)),Order_Form!$C:$Q,13,FALSE)),"")</f>
        <v/>
      </c>
      <c r="R533" s="18" t="str">
        <f>IF(ISNUMBER(SMALL(Order_Form!$D:$D,1+($D533))),(VLOOKUP(SMALL(Order_Form!$D:$D,1+($D533)),Order_Form!$C:$Q,14,FALSE)),"")</f>
        <v/>
      </c>
      <c r="S533" s="126" t="str">
        <f>IF(ISNUMBER(SMALL(Order_Form!$D:$D,1+($D533))),(VLOOKUP(SMALL(Order_Form!$D:$D,1+($D533)),Order_Form!$C:$Q,15,FALSE)),"")</f>
        <v/>
      </c>
      <c r="U533" s="2">
        <f t="shared" ref="U533:U596" si="56">IF(OR(E533=1,V533=1),1,0)</f>
        <v>0</v>
      </c>
      <c r="V533" s="2">
        <f t="shared" ref="V533:V596" si="57">IF(OR(B533=1,E533=2),1,0)</f>
        <v>0</v>
      </c>
      <c r="W533" s="2" t="str">
        <f t="shared" ref="W533:W596" si="58">IF(ISNUMBER(H533),H533,"")</f>
        <v/>
      </c>
      <c r="X533" s="2">
        <f t="shared" ref="X533:X596" si="59">IF(OR(AND(L533&gt;0,ISNONTEXT(L533)),L533="Assorted"),1,0)</f>
        <v>0</v>
      </c>
    </row>
    <row r="534" spans="2:24" ht="22.9" customHeight="1" x14ac:dyDescent="0.25">
      <c r="B534" s="2">
        <f t="shared" si="55"/>
        <v>0</v>
      </c>
      <c r="C534" s="2" t="str">
        <f t="shared" si="54"/>
        <v/>
      </c>
      <c r="D534" s="2">
        <v>513</v>
      </c>
      <c r="E534" s="2" t="str">
        <f>IF(ISNUMBER(SMALL(Order_Form!$D:$D,1+($D534))),(VLOOKUP(SMALL(Order_Form!$D:$D,1+($D534)),Order_Form!$C:$Q,3,FALSE)),"")</f>
        <v/>
      </c>
      <c r="F534" s="18" t="str">
        <f>IF(ISNUMBER(SMALL(Order_Form!$D:$D,1+($D534))),(VLOOKUP(SMALL(Order_Form!$D:$D,1+($D534)),Order_Form!$C:$Q,4,FALSE)),"")</f>
        <v/>
      </c>
      <c r="G534" s="18" t="str">
        <f>IF(ISNUMBER(SMALL(Order_Form!$D:$D,1+($D534))),(VLOOKUP(SMALL(Order_Form!$D:$D,1+($D534)),Order_Form!$C:$Q,5,FALSE)),"")</f>
        <v/>
      </c>
      <c r="H534" s="18" t="str">
        <f>IF(ISNUMBER(SMALL(Order_Form!$D:$D,1+($D534))),(VLOOKUP(SMALL(Order_Form!$D:$D,1+($D534)),Order_Form!$C:$Q,6,FALSE)),"")</f>
        <v/>
      </c>
      <c r="I534" s="15" t="str">
        <f>IF(ISNUMBER(SMALL(Order_Form!$D:$D,1+($D534))),(VLOOKUP(SMALL(Order_Form!$D:$D,1+($D534)),Order_Form!$C:$Q,7,FALSE)),"")</f>
        <v/>
      </c>
      <c r="J534" s="2"/>
      <c r="K534" s="2"/>
      <c r="L534" s="18" t="str">
        <f>IF(ISNUMBER(SMALL(Order_Form!$D:$D,1+($D534))),(VLOOKUP(SMALL(Order_Form!$D:$D,1+($D534)),Order_Form!$C:$Q,8,FALSE)),"")</f>
        <v/>
      </c>
      <c r="M534" s="18" t="str">
        <f>IF(ISNUMBER(SMALL(Order_Form!$D:$D,1+($D534))),(VLOOKUP(SMALL(Order_Form!$D:$D,1+($D534)),Order_Form!$C:$Q,9,FALSE)),"")</f>
        <v/>
      </c>
      <c r="N534" s="18" t="str">
        <f>IF(ISNUMBER(SMALL(Order_Form!$D:$D,1+($D534))),(VLOOKUP(SMALL(Order_Form!$D:$D,1+($D534)),Order_Form!$C:$Q,10,FALSE)),"")</f>
        <v/>
      </c>
      <c r="O534" s="18" t="str">
        <f>IF(ISNUMBER(SMALL(Order_Form!$D:$D,1+($D534))),(VLOOKUP(SMALL(Order_Form!$D:$D,1+($D534)),Order_Form!$C:$Q,11,FALSE)),"")</f>
        <v/>
      </c>
      <c r="P534" s="18" t="str">
        <f>IF(ISNUMBER(SMALL(Order_Form!$D:$D,1+($D534))),(VLOOKUP(SMALL(Order_Form!$D:$D,1+($D534)),Order_Form!$C:$Q,12,FALSE)),"")</f>
        <v/>
      </c>
      <c r="Q534" s="18" t="str">
        <f>IF(ISNUMBER(SMALL(Order_Form!$D:$D,1+($D534))),(VLOOKUP(SMALL(Order_Form!$D:$D,1+($D534)),Order_Form!$C:$Q,13,FALSE)),"")</f>
        <v/>
      </c>
      <c r="R534" s="18" t="str">
        <f>IF(ISNUMBER(SMALL(Order_Form!$D:$D,1+($D534))),(VLOOKUP(SMALL(Order_Form!$D:$D,1+($D534)),Order_Form!$C:$Q,14,FALSE)),"")</f>
        <v/>
      </c>
      <c r="S534" s="126" t="str">
        <f>IF(ISNUMBER(SMALL(Order_Form!$D:$D,1+($D534))),(VLOOKUP(SMALL(Order_Form!$D:$D,1+($D534)),Order_Form!$C:$Q,15,FALSE)),"")</f>
        <v/>
      </c>
      <c r="U534" s="2">
        <f t="shared" si="56"/>
        <v>0</v>
      </c>
      <c r="V534" s="2">
        <f t="shared" si="57"/>
        <v>0</v>
      </c>
      <c r="W534" s="2" t="str">
        <f t="shared" si="58"/>
        <v/>
      </c>
      <c r="X534" s="2">
        <f t="shared" si="59"/>
        <v>0</v>
      </c>
    </row>
    <row r="535" spans="2:24" ht="22.9" customHeight="1" x14ac:dyDescent="0.25">
      <c r="B535" s="2">
        <f t="shared" si="55"/>
        <v>0</v>
      </c>
      <c r="C535" s="2" t="str">
        <f t="shared" si="54"/>
        <v/>
      </c>
      <c r="D535" s="2">
        <v>514</v>
      </c>
      <c r="E535" s="2" t="str">
        <f>IF(ISNUMBER(SMALL(Order_Form!$D:$D,1+($D535))),(VLOOKUP(SMALL(Order_Form!$D:$D,1+($D535)),Order_Form!$C:$Q,3,FALSE)),"")</f>
        <v/>
      </c>
      <c r="F535" s="18" t="str">
        <f>IF(ISNUMBER(SMALL(Order_Form!$D:$D,1+($D535))),(VLOOKUP(SMALL(Order_Form!$D:$D,1+($D535)),Order_Form!$C:$Q,4,FALSE)),"")</f>
        <v/>
      </c>
      <c r="G535" s="18" t="str">
        <f>IF(ISNUMBER(SMALL(Order_Form!$D:$D,1+($D535))),(VLOOKUP(SMALL(Order_Form!$D:$D,1+($D535)),Order_Form!$C:$Q,5,FALSE)),"")</f>
        <v/>
      </c>
      <c r="H535" s="18" t="str">
        <f>IF(ISNUMBER(SMALL(Order_Form!$D:$D,1+($D535))),(VLOOKUP(SMALL(Order_Form!$D:$D,1+($D535)),Order_Form!$C:$Q,6,FALSE)),"")</f>
        <v/>
      </c>
      <c r="I535" s="15" t="str">
        <f>IF(ISNUMBER(SMALL(Order_Form!$D:$D,1+($D535))),(VLOOKUP(SMALL(Order_Form!$D:$D,1+($D535)),Order_Form!$C:$Q,7,FALSE)),"")</f>
        <v/>
      </c>
      <c r="J535" s="2"/>
      <c r="K535" s="2"/>
      <c r="L535" s="18" t="str">
        <f>IF(ISNUMBER(SMALL(Order_Form!$D:$D,1+($D535))),(VLOOKUP(SMALL(Order_Form!$D:$D,1+($D535)),Order_Form!$C:$Q,8,FALSE)),"")</f>
        <v/>
      </c>
      <c r="M535" s="18" t="str">
        <f>IF(ISNUMBER(SMALL(Order_Form!$D:$D,1+($D535))),(VLOOKUP(SMALL(Order_Form!$D:$D,1+($D535)),Order_Form!$C:$Q,9,FALSE)),"")</f>
        <v/>
      </c>
      <c r="N535" s="18" t="str">
        <f>IF(ISNUMBER(SMALL(Order_Form!$D:$D,1+($D535))),(VLOOKUP(SMALL(Order_Form!$D:$D,1+($D535)),Order_Form!$C:$Q,10,FALSE)),"")</f>
        <v/>
      </c>
      <c r="O535" s="18" t="str">
        <f>IF(ISNUMBER(SMALL(Order_Form!$D:$D,1+($D535))),(VLOOKUP(SMALL(Order_Form!$D:$D,1+($D535)),Order_Form!$C:$Q,11,FALSE)),"")</f>
        <v/>
      </c>
      <c r="P535" s="18" t="str">
        <f>IF(ISNUMBER(SMALL(Order_Form!$D:$D,1+($D535))),(VLOOKUP(SMALL(Order_Form!$D:$D,1+($D535)),Order_Form!$C:$Q,12,FALSE)),"")</f>
        <v/>
      </c>
      <c r="Q535" s="18" t="str">
        <f>IF(ISNUMBER(SMALL(Order_Form!$D:$D,1+($D535))),(VLOOKUP(SMALL(Order_Form!$D:$D,1+($D535)),Order_Form!$C:$Q,13,FALSE)),"")</f>
        <v/>
      </c>
      <c r="R535" s="18" t="str">
        <f>IF(ISNUMBER(SMALL(Order_Form!$D:$D,1+($D535))),(VLOOKUP(SMALL(Order_Form!$D:$D,1+($D535)),Order_Form!$C:$Q,14,FALSE)),"")</f>
        <v/>
      </c>
      <c r="S535" s="126" t="str">
        <f>IF(ISNUMBER(SMALL(Order_Form!$D:$D,1+($D535))),(VLOOKUP(SMALL(Order_Form!$D:$D,1+($D535)),Order_Form!$C:$Q,15,FALSE)),"")</f>
        <v/>
      </c>
      <c r="U535" s="2">
        <f t="shared" si="56"/>
        <v>0</v>
      </c>
      <c r="V535" s="2">
        <f t="shared" si="57"/>
        <v>0</v>
      </c>
      <c r="W535" s="2" t="str">
        <f t="shared" si="58"/>
        <v/>
      </c>
      <c r="X535" s="2">
        <f t="shared" si="59"/>
        <v>0</v>
      </c>
    </row>
    <row r="536" spans="2:24" ht="22.9" customHeight="1" x14ac:dyDescent="0.25">
      <c r="B536" s="2">
        <f t="shared" si="55"/>
        <v>0</v>
      </c>
      <c r="C536" s="2" t="str">
        <f t="shared" si="54"/>
        <v/>
      </c>
      <c r="D536" s="2">
        <v>515</v>
      </c>
      <c r="E536" s="2" t="str">
        <f>IF(ISNUMBER(SMALL(Order_Form!$D:$D,1+($D536))),(VLOOKUP(SMALL(Order_Form!$D:$D,1+($D536)),Order_Form!$C:$Q,3,FALSE)),"")</f>
        <v/>
      </c>
      <c r="F536" s="18" t="str">
        <f>IF(ISNUMBER(SMALL(Order_Form!$D:$D,1+($D536))),(VLOOKUP(SMALL(Order_Form!$D:$D,1+($D536)),Order_Form!$C:$Q,4,FALSE)),"")</f>
        <v/>
      </c>
      <c r="G536" s="18" t="str">
        <f>IF(ISNUMBER(SMALL(Order_Form!$D:$D,1+($D536))),(VLOOKUP(SMALL(Order_Form!$D:$D,1+($D536)),Order_Form!$C:$Q,5,FALSE)),"")</f>
        <v/>
      </c>
      <c r="H536" s="18" t="str">
        <f>IF(ISNUMBER(SMALL(Order_Form!$D:$D,1+($D536))),(VLOOKUP(SMALL(Order_Form!$D:$D,1+($D536)),Order_Form!$C:$Q,6,FALSE)),"")</f>
        <v/>
      </c>
      <c r="I536" s="15" t="str">
        <f>IF(ISNUMBER(SMALL(Order_Form!$D:$D,1+($D536))),(VLOOKUP(SMALL(Order_Form!$D:$D,1+($D536)),Order_Form!$C:$Q,7,FALSE)),"")</f>
        <v/>
      </c>
      <c r="J536" s="2"/>
      <c r="K536" s="2"/>
      <c r="L536" s="18" t="str">
        <f>IF(ISNUMBER(SMALL(Order_Form!$D:$D,1+($D536))),(VLOOKUP(SMALL(Order_Form!$D:$D,1+($D536)),Order_Form!$C:$Q,8,FALSE)),"")</f>
        <v/>
      </c>
      <c r="M536" s="18" t="str">
        <f>IF(ISNUMBER(SMALL(Order_Form!$D:$D,1+($D536))),(VLOOKUP(SMALL(Order_Form!$D:$D,1+($D536)),Order_Form!$C:$Q,9,FALSE)),"")</f>
        <v/>
      </c>
      <c r="N536" s="18" t="str">
        <f>IF(ISNUMBER(SMALL(Order_Form!$D:$D,1+($D536))),(VLOOKUP(SMALL(Order_Form!$D:$D,1+($D536)),Order_Form!$C:$Q,10,FALSE)),"")</f>
        <v/>
      </c>
      <c r="O536" s="18" t="str">
        <f>IF(ISNUMBER(SMALL(Order_Form!$D:$D,1+($D536))),(VLOOKUP(SMALL(Order_Form!$D:$D,1+($D536)),Order_Form!$C:$Q,11,FALSE)),"")</f>
        <v/>
      </c>
      <c r="P536" s="18" t="str">
        <f>IF(ISNUMBER(SMALL(Order_Form!$D:$D,1+($D536))),(VLOOKUP(SMALL(Order_Form!$D:$D,1+($D536)),Order_Form!$C:$Q,12,FALSE)),"")</f>
        <v/>
      </c>
      <c r="Q536" s="18" t="str">
        <f>IF(ISNUMBER(SMALL(Order_Form!$D:$D,1+($D536))),(VLOOKUP(SMALL(Order_Form!$D:$D,1+($D536)),Order_Form!$C:$Q,13,FALSE)),"")</f>
        <v/>
      </c>
      <c r="R536" s="18" t="str">
        <f>IF(ISNUMBER(SMALL(Order_Form!$D:$D,1+($D536))),(VLOOKUP(SMALL(Order_Form!$D:$D,1+($D536)),Order_Form!$C:$Q,14,FALSE)),"")</f>
        <v/>
      </c>
      <c r="S536" s="126" t="str">
        <f>IF(ISNUMBER(SMALL(Order_Form!$D:$D,1+($D536))),(VLOOKUP(SMALL(Order_Form!$D:$D,1+($D536)),Order_Form!$C:$Q,15,FALSE)),"")</f>
        <v/>
      </c>
      <c r="U536" s="2">
        <f t="shared" si="56"/>
        <v>0</v>
      </c>
      <c r="V536" s="2">
        <f t="shared" si="57"/>
        <v>0</v>
      </c>
      <c r="W536" s="2" t="str">
        <f t="shared" si="58"/>
        <v/>
      </c>
      <c r="X536" s="2">
        <f t="shared" si="59"/>
        <v>0</v>
      </c>
    </row>
    <row r="537" spans="2:24" ht="22.9" customHeight="1" x14ac:dyDescent="0.25">
      <c r="B537" s="2">
        <f t="shared" si="55"/>
        <v>0</v>
      </c>
      <c r="C537" s="2" t="str">
        <f t="shared" si="54"/>
        <v/>
      </c>
      <c r="D537" s="2">
        <v>516</v>
      </c>
      <c r="E537" s="2" t="str">
        <f>IF(ISNUMBER(SMALL(Order_Form!$D:$D,1+($D537))),(VLOOKUP(SMALL(Order_Form!$D:$D,1+($D537)),Order_Form!$C:$Q,3,FALSE)),"")</f>
        <v/>
      </c>
      <c r="F537" s="18" t="str">
        <f>IF(ISNUMBER(SMALL(Order_Form!$D:$D,1+($D537))),(VLOOKUP(SMALL(Order_Form!$D:$D,1+($D537)),Order_Form!$C:$Q,4,FALSE)),"")</f>
        <v/>
      </c>
      <c r="G537" s="18" t="str">
        <f>IF(ISNUMBER(SMALL(Order_Form!$D:$D,1+($D537))),(VLOOKUP(SMALL(Order_Form!$D:$D,1+($D537)),Order_Form!$C:$Q,5,FALSE)),"")</f>
        <v/>
      </c>
      <c r="H537" s="18" t="str">
        <f>IF(ISNUMBER(SMALL(Order_Form!$D:$D,1+($D537))),(VLOOKUP(SMALL(Order_Form!$D:$D,1+($D537)),Order_Form!$C:$Q,6,FALSE)),"")</f>
        <v/>
      </c>
      <c r="I537" s="15" t="str">
        <f>IF(ISNUMBER(SMALL(Order_Form!$D:$D,1+($D537))),(VLOOKUP(SMALL(Order_Form!$D:$D,1+($D537)),Order_Form!$C:$Q,7,FALSE)),"")</f>
        <v/>
      </c>
      <c r="J537" s="2"/>
      <c r="K537" s="2"/>
      <c r="L537" s="18" t="str">
        <f>IF(ISNUMBER(SMALL(Order_Form!$D:$D,1+($D537))),(VLOOKUP(SMALL(Order_Form!$D:$D,1+($D537)),Order_Form!$C:$Q,8,FALSE)),"")</f>
        <v/>
      </c>
      <c r="M537" s="18" t="str">
        <f>IF(ISNUMBER(SMALL(Order_Form!$D:$D,1+($D537))),(VLOOKUP(SMALL(Order_Form!$D:$D,1+($D537)),Order_Form!$C:$Q,9,FALSE)),"")</f>
        <v/>
      </c>
      <c r="N537" s="18" t="str">
        <f>IF(ISNUMBER(SMALL(Order_Form!$D:$D,1+($D537))),(VLOOKUP(SMALL(Order_Form!$D:$D,1+($D537)),Order_Form!$C:$Q,10,FALSE)),"")</f>
        <v/>
      </c>
      <c r="O537" s="18" t="str">
        <f>IF(ISNUMBER(SMALL(Order_Form!$D:$D,1+($D537))),(VLOOKUP(SMALL(Order_Form!$D:$D,1+($D537)),Order_Form!$C:$Q,11,FALSE)),"")</f>
        <v/>
      </c>
      <c r="P537" s="18" t="str">
        <f>IF(ISNUMBER(SMALL(Order_Form!$D:$D,1+($D537))),(VLOOKUP(SMALL(Order_Form!$D:$D,1+($D537)),Order_Form!$C:$Q,12,FALSE)),"")</f>
        <v/>
      </c>
      <c r="Q537" s="18" t="str">
        <f>IF(ISNUMBER(SMALL(Order_Form!$D:$D,1+($D537))),(VLOOKUP(SMALL(Order_Form!$D:$D,1+($D537)),Order_Form!$C:$Q,13,FALSE)),"")</f>
        <v/>
      </c>
      <c r="R537" s="18" t="str">
        <f>IF(ISNUMBER(SMALL(Order_Form!$D:$D,1+($D537))),(VLOOKUP(SMALL(Order_Form!$D:$D,1+($D537)),Order_Form!$C:$Q,14,FALSE)),"")</f>
        <v/>
      </c>
      <c r="S537" s="126" t="str">
        <f>IF(ISNUMBER(SMALL(Order_Form!$D:$D,1+($D537))),(VLOOKUP(SMALL(Order_Form!$D:$D,1+($D537)),Order_Form!$C:$Q,15,FALSE)),"")</f>
        <v/>
      </c>
      <c r="U537" s="2">
        <f t="shared" si="56"/>
        <v>0</v>
      </c>
      <c r="V537" s="2">
        <f t="shared" si="57"/>
        <v>0</v>
      </c>
      <c r="W537" s="2" t="str">
        <f t="shared" si="58"/>
        <v/>
      </c>
      <c r="X537" s="2">
        <f t="shared" si="59"/>
        <v>0</v>
      </c>
    </row>
    <row r="538" spans="2:24" ht="22.9" customHeight="1" x14ac:dyDescent="0.25">
      <c r="B538" s="2">
        <f t="shared" si="55"/>
        <v>0</v>
      </c>
      <c r="C538" s="2" t="str">
        <f t="shared" si="54"/>
        <v/>
      </c>
      <c r="D538" s="2">
        <v>517</v>
      </c>
      <c r="E538" s="2" t="str">
        <f>IF(ISNUMBER(SMALL(Order_Form!$D:$D,1+($D538))),(VLOOKUP(SMALL(Order_Form!$D:$D,1+($D538)),Order_Form!$C:$Q,3,FALSE)),"")</f>
        <v/>
      </c>
      <c r="F538" s="18" t="str">
        <f>IF(ISNUMBER(SMALL(Order_Form!$D:$D,1+($D538))),(VLOOKUP(SMALL(Order_Form!$D:$D,1+($D538)),Order_Form!$C:$Q,4,FALSE)),"")</f>
        <v/>
      </c>
      <c r="G538" s="18" t="str">
        <f>IF(ISNUMBER(SMALL(Order_Form!$D:$D,1+($D538))),(VLOOKUP(SMALL(Order_Form!$D:$D,1+($D538)),Order_Form!$C:$Q,5,FALSE)),"")</f>
        <v/>
      </c>
      <c r="H538" s="18" t="str">
        <f>IF(ISNUMBER(SMALL(Order_Form!$D:$D,1+($D538))),(VLOOKUP(SMALL(Order_Form!$D:$D,1+($D538)),Order_Form!$C:$Q,6,FALSE)),"")</f>
        <v/>
      </c>
      <c r="I538" s="15" t="str">
        <f>IF(ISNUMBER(SMALL(Order_Form!$D:$D,1+($D538))),(VLOOKUP(SMALL(Order_Form!$D:$D,1+($D538)),Order_Form!$C:$Q,7,FALSE)),"")</f>
        <v/>
      </c>
      <c r="J538" s="2"/>
      <c r="K538" s="2"/>
      <c r="L538" s="18" t="str">
        <f>IF(ISNUMBER(SMALL(Order_Form!$D:$D,1+($D538))),(VLOOKUP(SMALL(Order_Form!$D:$D,1+($D538)),Order_Form!$C:$Q,8,FALSE)),"")</f>
        <v/>
      </c>
      <c r="M538" s="18" t="str">
        <f>IF(ISNUMBER(SMALL(Order_Form!$D:$D,1+($D538))),(VLOOKUP(SMALL(Order_Form!$D:$D,1+($D538)),Order_Form!$C:$Q,9,FALSE)),"")</f>
        <v/>
      </c>
      <c r="N538" s="18" t="str">
        <f>IF(ISNUMBER(SMALL(Order_Form!$D:$D,1+($D538))),(VLOOKUP(SMALL(Order_Form!$D:$D,1+($D538)),Order_Form!$C:$Q,10,FALSE)),"")</f>
        <v/>
      </c>
      <c r="O538" s="18" t="str">
        <f>IF(ISNUMBER(SMALL(Order_Form!$D:$D,1+($D538))),(VLOOKUP(SMALL(Order_Form!$D:$D,1+($D538)),Order_Form!$C:$Q,11,FALSE)),"")</f>
        <v/>
      </c>
      <c r="P538" s="18" t="str">
        <f>IF(ISNUMBER(SMALL(Order_Form!$D:$D,1+($D538))),(VLOOKUP(SMALL(Order_Form!$D:$D,1+($D538)),Order_Form!$C:$Q,12,FALSE)),"")</f>
        <v/>
      </c>
      <c r="Q538" s="18" t="str">
        <f>IF(ISNUMBER(SMALL(Order_Form!$D:$D,1+($D538))),(VLOOKUP(SMALL(Order_Form!$D:$D,1+($D538)),Order_Form!$C:$Q,13,FALSE)),"")</f>
        <v/>
      </c>
      <c r="R538" s="18" t="str">
        <f>IF(ISNUMBER(SMALL(Order_Form!$D:$D,1+($D538))),(VLOOKUP(SMALL(Order_Form!$D:$D,1+($D538)),Order_Form!$C:$Q,14,FALSE)),"")</f>
        <v/>
      </c>
      <c r="S538" s="126" t="str">
        <f>IF(ISNUMBER(SMALL(Order_Form!$D:$D,1+($D538))),(VLOOKUP(SMALL(Order_Form!$D:$D,1+($D538)),Order_Form!$C:$Q,15,FALSE)),"")</f>
        <v/>
      </c>
      <c r="U538" s="2">
        <f t="shared" si="56"/>
        <v>0</v>
      </c>
      <c r="V538" s="2">
        <f t="shared" si="57"/>
        <v>0</v>
      </c>
      <c r="W538" s="2" t="str">
        <f t="shared" si="58"/>
        <v/>
      </c>
      <c r="X538" s="2">
        <f t="shared" si="59"/>
        <v>0</v>
      </c>
    </row>
    <row r="539" spans="2:24" ht="22.9" customHeight="1" x14ac:dyDescent="0.25">
      <c r="B539" s="2">
        <f t="shared" si="55"/>
        <v>0</v>
      </c>
      <c r="C539" s="2" t="str">
        <f t="shared" si="54"/>
        <v/>
      </c>
      <c r="D539" s="2">
        <v>518</v>
      </c>
      <c r="E539" s="2" t="str">
        <f>IF(ISNUMBER(SMALL(Order_Form!$D:$D,1+($D539))),(VLOOKUP(SMALL(Order_Form!$D:$D,1+($D539)),Order_Form!$C:$Q,3,FALSE)),"")</f>
        <v/>
      </c>
      <c r="F539" s="18" t="str">
        <f>IF(ISNUMBER(SMALL(Order_Form!$D:$D,1+($D539))),(VLOOKUP(SMALL(Order_Form!$D:$D,1+($D539)),Order_Form!$C:$Q,4,FALSE)),"")</f>
        <v/>
      </c>
      <c r="G539" s="18" t="str">
        <f>IF(ISNUMBER(SMALL(Order_Form!$D:$D,1+($D539))),(VLOOKUP(SMALL(Order_Form!$D:$D,1+($D539)),Order_Form!$C:$Q,5,FALSE)),"")</f>
        <v/>
      </c>
      <c r="H539" s="18" t="str">
        <f>IF(ISNUMBER(SMALL(Order_Form!$D:$D,1+($D539))),(VLOOKUP(SMALL(Order_Form!$D:$D,1+($D539)),Order_Form!$C:$Q,6,FALSE)),"")</f>
        <v/>
      </c>
      <c r="I539" s="15" t="str">
        <f>IF(ISNUMBER(SMALL(Order_Form!$D:$D,1+($D539))),(VLOOKUP(SMALL(Order_Form!$D:$D,1+($D539)),Order_Form!$C:$Q,7,FALSE)),"")</f>
        <v/>
      </c>
      <c r="J539" s="2"/>
      <c r="K539" s="2"/>
      <c r="L539" s="18" t="str">
        <f>IF(ISNUMBER(SMALL(Order_Form!$D:$D,1+($D539))),(VLOOKUP(SMALL(Order_Form!$D:$D,1+($D539)),Order_Form!$C:$Q,8,FALSE)),"")</f>
        <v/>
      </c>
      <c r="M539" s="18" t="str">
        <f>IF(ISNUMBER(SMALL(Order_Form!$D:$D,1+($D539))),(VLOOKUP(SMALL(Order_Form!$D:$D,1+($D539)),Order_Form!$C:$Q,9,FALSE)),"")</f>
        <v/>
      </c>
      <c r="N539" s="18" t="str">
        <f>IF(ISNUMBER(SMALL(Order_Form!$D:$D,1+($D539))),(VLOOKUP(SMALL(Order_Form!$D:$D,1+($D539)),Order_Form!$C:$Q,10,FALSE)),"")</f>
        <v/>
      </c>
      <c r="O539" s="18" t="str">
        <f>IF(ISNUMBER(SMALL(Order_Form!$D:$D,1+($D539))),(VLOOKUP(SMALL(Order_Form!$D:$D,1+($D539)),Order_Form!$C:$Q,11,FALSE)),"")</f>
        <v/>
      </c>
      <c r="P539" s="18" t="str">
        <f>IF(ISNUMBER(SMALL(Order_Form!$D:$D,1+($D539))),(VLOOKUP(SMALL(Order_Form!$D:$D,1+($D539)),Order_Form!$C:$Q,12,FALSE)),"")</f>
        <v/>
      </c>
      <c r="Q539" s="18" t="str">
        <f>IF(ISNUMBER(SMALL(Order_Form!$D:$D,1+($D539))),(VLOOKUP(SMALL(Order_Form!$D:$D,1+($D539)),Order_Form!$C:$Q,13,FALSE)),"")</f>
        <v/>
      </c>
      <c r="R539" s="18" t="str">
        <f>IF(ISNUMBER(SMALL(Order_Form!$D:$D,1+($D539))),(VLOOKUP(SMALL(Order_Form!$D:$D,1+($D539)),Order_Form!$C:$Q,14,FALSE)),"")</f>
        <v/>
      </c>
      <c r="S539" s="126" t="str">
        <f>IF(ISNUMBER(SMALL(Order_Form!$D:$D,1+($D539))),(VLOOKUP(SMALL(Order_Form!$D:$D,1+($D539)),Order_Form!$C:$Q,15,FALSE)),"")</f>
        <v/>
      </c>
      <c r="U539" s="2">
        <f t="shared" si="56"/>
        <v>0</v>
      </c>
      <c r="V539" s="2">
        <f t="shared" si="57"/>
        <v>0</v>
      </c>
      <c r="W539" s="2" t="str">
        <f t="shared" si="58"/>
        <v/>
      </c>
      <c r="X539" s="2">
        <f t="shared" si="59"/>
        <v>0</v>
      </c>
    </row>
    <row r="540" spans="2:24" ht="22.9" customHeight="1" x14ac:dyDescent="0.25">
      <c r="B540" s="2">
        <f t="shared" si="55"/>
        <v>0</v>
      </c>
      <c r="C540" s="2" t="str">
        <f t="shared" ref="C540:C603" si="60">IF(B540=1,D540,"")</f>
        <v/>
      </c>
      <c r="D540" s="2">
        <v>519</v>
      </c>
      <c r="E540" s="2" t="str">
        <f>IF(ISNUMBER(SMALL(Order_Form!$D:$D,1+($D540))),(VLOOKUP(SMALL(Order_Form!$D:$D,1+($D540)),Order_Form!$C:$Q,3,FALSE)),"")</f>
        <v/>
      </c>
      <c r="F540" s="18" t="str">
        <f>IF(ISNUMBER(SMALL(Order_Form!$D:$D,1+($D540))),(VLOOKUP(SMALL(Order_Form!$D:$D,1+($D540)),Order_Form!$C:$Q,4,FALSE)),"")</f>
        <v/>
      </c>
      <c r="G540" s="18" t="str">
        <f>IF(ISNUMBER(SMALL(Order_Form!$D:$D,1+($D540))),(VLOOKUP(SMALL(Order_Form!$D:$D,1+($D540)),Order_Form!$C:$Q,5,FALSE)),"")</f>
        <v/>
      </c>
      <c r="H540" s="18" t="str">
        <f>IF(ISNUMBER(SMALL(Order_Form!$D:$D,1+($D540))),(VLOOKUP(SMALL(Order_Form!$D:$D,1+($D540)),Order_Form!$C:$Q,6,FALSE)),"")</f>
        <v/>
      </c>
      <c r="I540" s="15" t="str">
        <f>IF(ISNUMBER(SMALL(Order_Form!$D:$D,1+($D540))),(VLOOKUP(SMALL(Order_Form!$D:$D,1+($D540)),Order_Form!$C:$Q,7,FALSE)),"")</f>
        <v/>
      </c>
      <c r="J540" s="2"/>
      <c r="K540" s="2"/>
      <c r="L540" s="18" t="str">
        <f>IF(ISNUMBER(SMALL(Order_Form!$D:$D,1+($D540))),(VLOOKUP(SMALL(Order_Form!$D:$D,1+($D540)),Order_Form!$C:$Q,8,FALSE)),"")</f>
        <v/>
      </c>
      <c r="M540" s="18" t="str">
        <f>IF(ISNUMBER(SMALL(Order_Form!$D:$D,1+($D540))),(VLOOKUP(SMALL(Order_Form!$D:$D,1+($D540)),Order_Form!$C:$Q,9,FALSE)),"")</f>
        <v/>
      </c>
      <c r="N540" s="18" t="str">
        <f>IF(ISNUMBER(SMALL(Order_Form!$D:$D,1+($D540))),(VLOOKUP(SMALL(Order_Form!$D:$D,1+($D540)),Order_Form!$C:$Q,10,FALSE)),"")</f>
        <v/>
      </c>
      <c r="O540" s="18" t="str">
        <f>IF(ISNUMBER(SMALL(Order_Form!$D:$D,1+($D540))),(VLOOKUP(SMALL(Order_Form!$D:$D,1+($D540)),Order_Form!$C:$Q,11,FALSE)),"")</f>
        <v/>
      </c>
      <c r="P540" s="18" t="str">
        <f>IF(ISNUMBER(SMALL(Order_Form!$D:$D,1+($D540))),(VLOOKUP(SMALL(Order_Form!$D:$D,1+($D540)),Order_Form!$C:$Q,12,FALSE)),"")</f>
        <v/>
      </c>
      <c r="Q540" s="18" t="str">
        <f>IF(ISNUMBER(SMALL(Order_Form!$D:$D,1+($D540))),(VLOOKUP(SMALL(Order_Form!$D:$D,1+($D540)),Order_Form!$C:$Q,13,FALSE)),"")</f>
        <v/>
      </c>
      <c r="R540" s="18" t="str">
        <f>IF(ISNUMBER(SMALL(Order_Form!$D:$D,1+($D540))),(VLOOKUP(SMALL(Order_Form!$D:$D,1+($D540)),Order_Form!$C:$Q,14,FALSE)),"")</f>
        <v/>
      </c>
      <c r="S540" s="126" t="str">
        <f>IF(ISNUMBER(SMALL(Order_Form!$D:$D,1+($D540))),(VLOOKUP(SMALL(Order_Form!$D:$D,1+($D540)),Order_Form!$C:$Q,15,FALSE)),"")</f>
        <v/>
      </c>
      <c r="U540" s="2">
        <f t="shared" si="56"/>
        <v>0</v>
      </c>
      <c r="V540" s="2">
        <f t="shared" si="57"/>
        <v>0</v>
      </c>
      <c r="W540" s="2" t="str">
        <f t="shared" si="58"/>
        <v/>
      </c>
      <c r="X540" s="2">
        <f t="shared" si="59"/>
        <v>0</v>
      </c>
    </row>
    <row r="541" spans="2:24" ht="22.9" customHeight="1" x14ac:dyDescent="0.25">
      <c r="B541" s="2">
        <f t="shared" si="55"/>
        <v>0</v>
      </c>
      <c r="C541" s="2" t="str">
        <f t="shared" si="60"/>
        <v/>
      </c>
      <c r="D541" s="2">
        <v>520</v>
      </c>
      <c r="E541" s="2" t="str">
        <f>IF(ISNUMBER(SMALL(Order_Form!$D:$D,1+($D541))),(VLOOKUP(SMALL(Order_Form!$D:$D,1+($D541)),Order_Form!$C:$Q,3,FALSE)),"")</f>
        <v/>
      </c>
      <c r="F541" s="18" t="str">
        <f>IF(ISNUMBER(SMALL(Order_Form!$D:$D,1+($D541))),(VLOOKUP(SMALL(Order_Form!$D:$D,1+($D541)),Order_Form!$C:$Q,4,FALSE)),"")</f>
        <v/>
      </c>
      <c r="G541" s="18" t="str">
        <f>IF(ISNUMBER(SMALL(Order_Form!$D:$D,1+($D541))),(VLOOKUP(SMALL(Order_Form!$D:$D,1+($D541)),Order_Form!$C:$Q,5,FALSE)),"")</f>
        <v/>
      </c>
      <c r="H541" s="18" t="str">
        <f>IF(ISNUMBER(SMALL(Order_Form!$D:$D,1+($D541))),(VLOOKUP(SMALL(Order_Form!$D:$D,1+($D541)),Order_Form!$C:$Q,6,FALSE)),"")</f>
        <v/>
      </c>
      <c r="I541" s="15" t="str">
        <f>IF(ISNUMBER(SMALL(Order_Form!$D:$D,1+($D541))),(VLOOKUP(SMALL(Order_Form!$D:$D,1+($D541)),Order_Form!$C:$Q,7,FALSE)),"")</f>
        <v/>
      </c>
      <c r="J541" s="2"/>
      <c r="K541" s="2"/>
      <c r="L541" s="18" t="str">
        <f>IF(ISNUMBER(SMALL(Order_Form!$D:$D,1+($D541))),(VLOOKUP(SMALL(Order_Form!$D:$D,1+($D541)),Order_Form!$C:$Q,8,FALSE)),"")</f>
        <v/>
      </c>
      <c r="M541" s="18" t="str">
        <f>IF(ISNUMBER(SMALL(Order_Form!$D:$D,1+($D541))),(VLOOKUP(SMALL(Order_Form!$D:$D,1+($D541)),Order_Form!$C:$Q,9,FALSE)),"")</f>
        <v/>
      </c>
      <c r="N541" s="18" t="str">
        <f>IF(ISNUMBER(SMALL(Order_Form!$D:$D,1+($D541))),(VLOOKUP(SMALL(Order_Form!$D:$D,1+($D541)),Order_Form!$C:$Q,10,FALSE)),"")</f>
        <v/>
      </c>
      <c r="O541" s="18" t="str">
        <f>IF(ISNUMBER(SMALL(Order_Form!$D:$D,1+($D541))),(VLOOKUP(SMALL(Order_Form!$D:$D,1+($D541)),Order_Form!$C:$Q,11,FALSE)),"")</f>
        <v/>
      </c>
      <c r="P541" s="18" t="str">
        <f>IF(ISNUMBER(SMALL(Order_Form!$D:$D,1+($D541))),(VLOOKUP(SMALL(Order_Form!$D:$D,1+($D541)),Order_Form!$C:$Q,12,FALSE)),"")</f>
        <v/>
      </c>
      <c r="Q541" s="18" t="str">
        <f>IF(ISNUMBER(SMALL(Order_Form!$D:$D,1+($D541))),(VLOOKUP(SMALL(Order_Form!$D:$D,1+($D541)),Order_Form!$C:$Q,13,FALSE)),"")</f>
        <v/>
      </c>
      <c r="R541" s="18" t="str">
        <f>IF(ISNUMBER(SMALL(Order_Form!$D:$D,1+($D541))),(VLOOKUP(SMALL(Order_Form!$D:$D,1+($D541)),Order_Form!$C:$Q,14,FALSE)),"")</f>
        <v/>
      </c>
      <c r="S541" s="126" t="str">
        <f>IF(ISNUMBER(SMALL(Order_Form!$D:$D,1+($D541))),(VLOOKUP(SMALL(Order_Form!$D:$D,1+($D541)),Order_Form!$C:$Q,15,FALSE)),"")</f>
        <v/>
      </c>
      <c r="U541" s="2">
        <f t="shared" si="56"/>
        <v>0</v>
      </c>
      <c r="V541" s="2">
        <f t="shared" si="57"/>
        <v>0</v>
      </c>
      <c r="W541" s="2" t="str">
        <f t="shared" si="58"/>
        <v/>
      </c>
      <c r="X541" s="2">
        <f t="shared" si="59"/>
        <v>0</v>
      </c>
    </row>
    <row r="542" spans="2:24" ht="22.9" customHeight="1" x14ac:dyDescent="0.25">
      <c r="B542" s="2">
        <f t="shared" si="55"/>
        <v>0</v>
      </c>
      <c r="C542" s="2" t="str">
        <f t="shared" si="60"/>
        <v/>
      </c>
      <c r="D542" s="2">
        <v>521</v>
      </c>
      <c r="E542" s="2" t="str">
        <f>IF(ISNUMBER(SMALL(Order_Form!$D:$D,1+($D542))),(VLOOKUP(SMALL(Order_Form!$D:$D,1+($D542)),Order_Form!$C:$Q,3,FALSE)),"")</f>
        <v/>
      </c>
      <c r="F542" s="18" t="str">
        <f>IF(ISNUMBER(SMALL(Order_Form!$D:$D,1+($D542))),(VLOOKUP(SMALL(Order_Form!$D:$D,1+($D542)),Order_Form!$C:$Q,4,FALSE)),"")</f>
        <v/>
      </c>
      <c r="G542" s="18" t="str">
        <f>IF(ISNUMBER(SMALL(Order_Form!$D:$D,1+($D542))),(VLOOKUP(SMALL(Order_Form!$D:$D,1+($D542)),Order_Form!$C:$Q,5,FALSE)),"")</f>
        <v/>
      </c>
      <c r="H542" s="18" t="str">
        <f>IF(ISNUMBER(SMALL(Order_Form!$D:$D,1+($D542))),(VLOOKUP(SMALL(Order_Form!$D:$D,1+($D542)),Order_Form!$C:$Q,6,FALSE)),"")</f>
        <v/>
      </c>
      <c r="I542" s="15" t="str">
        <f>IF(ISNUMBER(SMALL(Order_Form!$D:$D,1+($D542))),(VLOOKUP(SMALL(Order_Form!$D:$D,1+($D542)),Order_Form!$C:$Q,7,FALSE)),"")</f>
        <v/>
      </c>
      <c r="J542" s="2"/>
      <c r="K542" s="2"/>
      <c r="L542" s="18" t="str">
        <f>IF(ISNUMBER(SMALL(Order_Form!$D:$D,1+($D542))),(VLOOKUP(SMALL(Order_Form!$D:$D,1+($D542)),Order_Form!$C:$Q,8,FALSE)),"")</f>
        <v/>
      </c>
      <c r="M542" s="18" t="str">
        <f>IF(ISNUMBER(SMALL(Order_Form!$D:$D,1+($D542))),(VLOOKUP(SMALL(Order_Form!$D:$D,1+($D542)),Order_Form!$C:$Q,9,FALSE)),"")</f>
        <v/>
      </c>
      <c r="N542" s="18" t="str">
        <f>IF(ISNUMBER(SMALL(Order_Form!$D:$D,1+($D542))),(VLOOKUP(SMALL(Order_Form!$D:$D,1+($D542)),Order_Form!$C:$Q,10,FALSE)),"")</f>
        <v/>
      </c>
      <c r="O542" s="18" t="str">
        <f>IF(ISNUMBER(SMALL(Order_Form!$D:$D,1+($D542))),(VLOOKUP(SMALL(Order_Form!$D:$D,1+($D542)),Order_Form!$C:$Q,11,FALSE)),"")</f>
        <v/>
      </c>
      <c r="P542" s="18" t="str">
        <f>IF(ISNUMBER(SMALL(Order_Form!$D:$D,1+($D542))),(VLOOKUP(SMALL(Order_Form!$D:$D,1+($D542)),Order_Form!$C:$Q,12,FALSE)),"")</f>
        <v/>
      </c>
      <c r="Q542" s="18" t="str">
        <f>IF(ISNUMBER(SMALL(Order_Form!$D:$D,1+($D542))),(VLOOKUP(SMALL(Order_Form!$D:$D,1+($D542)),Order_Form!$C:$Q,13,FALSE)),"")</f>
        <v/>
      </c>
      <c r="R542" s="18" t="str">
        <f>IF(ISNUMBER(SMALL(Order_Form!$D:$D,1+($D542))),(VLOOKUP(SMALL(Order_Form!$D:$D,1+($D542)),Order_Form!$C:$Q,14,FALSE)),"")</f>
        <v/>
      </c>
      <c r="S542" s="126" t="str">
        <f>IF(ISNUMBER(SMALL(Order_Form!$D:$D,1+($D542))),(VLOOKUP(SMALL(Order_Form!$D:$D,1+($D542)),Order_Form!$C:$Q,15,FALSE)),"")</f>
        <v/>
      </c>
      <c r="U542" s="2">
        <f t="shared" si="56"/>
        <v>0</v>
      </c>
      <c r="V542" s="2">
        <f t="shared" si="57"/>
        <v>0</v>
      </c>
      <c r="W542" s="2" t="str">
        <f t="shared" si="58"/>
        <v/>
      </c>
      <c r="X542" s="2">
        <f t="shared" si="59"/>
        <v>0</v>
      </c>
    </row>
    <row r="543" spans="2:24" ht="22.9" customHeight="1" x14ac:dyDescent="0.25">
      <c r="B543" s="2">
        <f t="shared" si="55"/>
        <v>0</v>
      </c>
      <c r="C543" s="2" t="str">
        <f t="shared" si="60"/>
        <v/>
      </c>
      <c r="D543" s="2">
        <v>522</v>
      </c>
      <c r="E543" s="2" t="str">
        <f>IF(ISNUMBER(SMALL(Order_Form!$D:$D,1+($D543))),(VLOOKUP(SMALL(Order_Form!$D:$D,1+($D543)),Order_Form!$C:$Q,3,FALSE)),"")</f>
        <v/>
      </c>
      <c r="F543" s="18" t="str">
        <f>IF(ISNUMBER(SMALL(Order_Form!$D:$D,1+($D543))),(VLOOKUP(SMALL(Order_Form!$D:$D,1+($D543)),Order_Form!$C:$Q,4,FALSE)),"")</f>
        <v/>
      </c>
      <c r="G543" s="18" t="str">
        <f>IF(ISNUMBER(SMALL(Order_Form!$D:$D,1+($D543))),(VLOOKUP(SMALL(Order_Form!$D:$D,1+($D543)),Order_Form!$C:$Q,5,FALSE)),"")</f>
        <v/>
      </c>
      <c r="H543" s="18" t="str">
        <f>IF(ISNUMBER(SMALL(Order_Form!$D:$D,1+($D543))),(VLOOKUP(SMALL(Order_Form!$D:$D,1+($D543)),Order_Form!$C:$Q,6,FALSE)),"")</f>
        <v/>
      </c>
      <c r="I543" s="15" t="str">
        <f>IF(ISNUMBER(SMALL(Order_Form!$D:$D,1+($D543))),(VLOOKUP(SMALL(Order_Form!$D:$D,1+($D543)),Order_Form!$C:$Q,7,FALSE)),"")</f>
        <v/>
      </c>
      <c r="J543" s="2"/>
      <c r="K543" s="2"/>
      <c r="L543" s="18" t="str">
        <f>IF(ISNUMBER(SMALL(Order_Form!$D:$D,1+($D543))),(VLOOKUP(SMALL(Order_Form!$D:$D,1+($D543)),Order_Form!$C:$Q,8,FALSE)),"")</f>
        <v/>
      </c>
      <c r="M543" s="18" t="str">
        <f>IF(ISNUMBER(SMALL(Order_Form!$D:$D,1+($D543))),(VLOOKUP(SMALL(Order_Form!$D:$D,1+($D543)),Order_Form!$C:$Q,9,FALSE)),"")</f>
        <v/>
      </c>
      <c r="N543" s="18" t="str">
        <f>IF(ISNUMBER(SMALL(Order_Form!$D:$D,1+($D543))),(VLOOKUP(SMALL(Order_Form!$D:$D,1+($D543)),Order_Form!$C:$Q,10,FALSE)),"")</f>
        <v/>
      </c>
      <c r="O543" s="18" t="str">
        <f>IF(ISNUMBER(SMALL(Order_Form!$D:$D,1+($D543))),(VLOOKUP(SMALL(Order_Form!$D:$D,1+($D543)),Order_Form!$C:$Q,11,FALSE)),"")</f>
        <v/>
      </c>
      <c r="P543" s="18" t="str">
        <f>IF(ISNUMBER(SMALL(Order_Form!$D:$D,1+($D543))),(VLOOKUP(SMALL(Order_Form!$D:$D,1+($D543)),Order_Form!$C:$Q,12,FALSE)),"")</f>
        <v/>
      </c>
      <c r="Q543" s="18" t="str">
        <f>IF(ISNUMBER(SMALL(Order_Form!$D:$D,1+($D543))),(VLOOKUP(SMALL(Order_Form!$D:$D,1+($D543)),Order_Form!$C:$Q,13,FALSE)),"")</f>
        <v/>
      </c>
      <c r="R543" s="18" t="str">
        <f>IF(ISNUMBER(SMALL(Order_Form!$D:$D,1+($D543))),(VLOOKUP(SMALL(Order_Form!$D:$D,1+($D543)),Order_Form!$C:$Q,14,FALSE)),"")</f>
        <v/>
      </c>
      <c r="S543" s="126" t="str">
        <f>IF(ISNUMBER(SMALL(Order_Form!$D:$D,1+($D543))),(VLOOKUP(SMALL(Order_Form!$D:$D,1+($D543)),Order_Form!$C:$Q,15,FALSE)),"")</f>
        <v/>
      </c>
      <c r="U543" s="2">
        <f t="shared" si="56"/>
        <v>0</v>
      </c>
      <c r="V543" s="2">
        <f t="shared" si="57"/>
        <v>0</v>
      </c>
      <c r="W543" s="2" t="str">
        <f t="shared" si="58"/>
        <v/>
      </c>
      <c r="X543" s="2">
        <f t="shared" si="59"/>
        <v>0</v>
      </c>
    </row>
    <row r="544" spans="2:24" ht="22.9" customHeight="1" x14ac:dyDescent="0.25">
      <c r="B544" s="2">
        <f t="shared" si="55"/>
        <v>0</v>
      </c>
      <c r="C544" s="2" t="str">
        <f t="shared" si="60"/>
        <v/>
      </c>
      <c r="D544" s="2">
        <v>523</v>
      </c>
      <c r="E544" s="2" t="str">
        <f>IF(ISNUMBER(SMALL(Order_Form!$D:$D,1+($D544))),(VLOOKUP(SMALL(Order_Form!$D:$D,1+($D544)),Order_Form!$C:$Q,3,FALSE)),"")</f>
        <v/>
      </c>
      <c r="F544" s="18" t="str">
        <f>IF(ISNUMBER(SMALL(Order_Form!$D:$D,1+($D544))),(VLOOKUP(SMALL(Order_Form!$D:$D,1+($D544)),Order_Form!$C:$Q,4,FALSE)),"")</f>
        <v/>
      </c>
      <c r="G544" s="18" t="str">
        <f>IF(ISNUMBER(SMALL(Order_Form!$D:$D,1+($D544))),(VLOOKUP(SMALL(Order_Form!$D:$D,1+($D544)),Order_Form!$C:$Q,5,FALSE)),"")</f>
        <v/>
      </c>
      <c r="H544" s="18" t="str">
        <f>IF(ISNUMBER(SMALL(Order_Form!$D:$D,1+($D544))),(VLOOKUP(SMALL(Order_Form!$D:$D,1+($D544)),Order_Form!$C:$Q,6,FALSE)),"")</f>
        <v/>
      </c>
      <c r="I544" s="15" t="str">
        <f>IF(ISNUMBER(SMALL(Order_Form!$D:$D,1+($D544))),(VLOOKUP(SMALL(Order_Form!$D:$D,1+($D544)),Order_Form!$C:$Q,7,FALSE)),"")</f>
        <v/>
      </c>
      <c r="J544" s="2"/>
      <c r="K544" s="2"/>
      <c r="L544" s="18" t="str">
        <f>IF(ISNUMBER(SMALL(Order_Form!$D:$D,1+($D544))),(VLOOKUP(SMALL(Order_Form!$D:$D,1+($D544)),Order_Form!$C:$Q,8,FALSE)),"")</f>
        <v/>
      </c>
      <c r="M544" s="18" t="str">
        <f>IF(ISNUMBER(SMALL(Order_Form!$D:$D,1+($D544))),(VLOOKUP(SMALL(Order_Form!$D:$D,1+($D544)),Order_Form!$C:$Q,9,FALSE)),"")</f>
        <v/>
      </c>
      <c r="N544" s="18" t="str">
        <f>IF(ISNUMBER(SMALL(Order_Form!$D:$D,1+($D544))),(VLOOKUP(SMALL(Order_Form!$D:$D,1+($D544)),Order_Form!$C:$Q,10,FALSE)),"")</f>
        <v/>
      </c>
      <c r="O544" s="18" t="str">
        <f>IF(ISNUMBER(SMALL(Order_Form!$D:$D,1+($D544))),(VLOOKUP(SMALL(Order_Form!$D:$D,1+($D544)),Order_Form!$C:$Q,11,FALSE)),"")</f>
        <v/>
      </c>
      <c r="P544" s="18" t="str">
        <f>IF(ISNUMBER(SMALL(Order_Form!$D:$D,1+($D544))),(VLOOKUP(SMALL(Order_Form!$D:$D,1+($D544)),Order_Form!$C:$Q,12,FALSE)),"")</f>
        <v/>
      </c>
      <c r="Q544" s="18" t="str">
        <f>IF(ISNUMBER(SMALL(Order_Form!$D:$D,1+($D544))),(VLOOKUP(SMALL(Order_Form!$D:$D,1+($D544)),Order_Form!$C:$Q,13,FALSE)),"")</f>
        <v/>
      </c>
      <c r="R544" s="18" t="str">
        <f>IF(ISNUMBER(SMALL(Order_Form!$D:$D,1+($D544))),(VLOOKUP(SMALL(Order_Form!$D:$D,1+($D544)),Order_Form!$C:$Q,14,FALSE)),"")</f>
        <v/>
      </c>
      <c r="S544" s="126" t="str">
        <f>IF(ISNUMBER(SMALL(Order_Form!$D:$D,1+($D544))),(VLOOKUP(SMALL(Order_Form!$D:$D,1+($D544)),Order_Form!$C:$Q,15,FALSE)),"")</f>
        <v/>
      </c>
      <c r="U544" s="2">
        <f t="shared" si="56"/>
        <v>0</v>
      </c>
      <c r="V544" s="2">
        <f t="shared" si="57"/>
        <v>0</v>
      </c>
      <c r="W544" s="2" t="str">
        <f t="shared" si="58"/>
        <v/>
      </c>
      <c r="X544" s="2">
        <f t="shared" si="59"/>
        <v>0</v>
      </c>
    </row>
    <row r="545" spans="2:24" ht="22.9" customHeight="1" x14ac:dyDescent="0.25">
      <c r="B545" s="2">
        <f t="shared" si="55"/>
        <v>0</v>
      </c>
      <c r="C545" s="2" t="str">
        <f t="shared" si="60"/>
        <v/>
      </c>
      <c r="D545" s="2">
        <v>524</v>
      </c>
      <c r="E545" s="2" t="str">
        <f>IF(ISNUMBER(SMALL(Order_Form!$D:$D,1+($D545))),(VLOOKUP(SMALL(Order_Form!$D:$D,1+($D545)),Order_Form!$C:$Q,3,FALSE)),"")</f>
        <v/>
      </c>
      <c r="F545" s="18" t="str">
        <f>IF(ISNUMBER(SMALL(Order_Form!$D:$D,1+($D545))),(VLOOKUP(SMALL(Order_Form!$D:$D,1+($D545)),Order_Form!$C:$Q,4,FALSE)),"")</f>
        <v/>
      </c>
      <c r="G545" s="18" t="str">
        <f>IF(ISNUMBER(SMALL(Order_Form!$D:$D,1+($D545))),(VLOOKUP(SMALL(Order_Form!$D:$D,1+($D545)),Order_Form!$C:$Q,5,FALSE)),"")</f>
        <v/>
      </c>
      <c r="H545" s="18" t="str">
        <f>IF(ISNUMBER(SMALL(Order_Form!$D:$D,1+($D545))),(VLOOKUP(SMALL(Order_Form!$D:$D,1+($D545)),Order_Form!$C:$Q,6,FALSE)),"")</f>
        <v/>
      </c>
      <c r="I545" s="15" t="str">
        <f>IF(ISNUMBER(SMALL(Order_Form!$D:$D,1+($D545))),(VLOOKUP(SMALL(Order_Form!$D:$D,1+($D545)),Order_Form!$C:$Q,7,FALSE)),"")</f>
        <v/>
      </c>
      <c r="J545" s="2"/>
      <c r="K545" s="2"/>
      <c r="L545" s="18" t="str">
        <f>IF(ISNUMBER(SMALL(Order_Form!$D:$D,1+($D545))),(VLOOKUP(SMALL(Order_Form!$D:$D,1+($D545)),Order_Form!$C:$Q,8,FALSE)),"")</f>
        <v/>
      </c>
      <c r="M545" s="18" t="str">
        <f>IF(ISNUMBER(SMALL(Order_Form!$D:$D,1+($D545))),(VLOOKUP(SMALL(Order_Form!$D:$D,1+($D545)),Order_Form!$C:$Q,9,FALSE)),"")</f>
        <v/>
      </c>
      <c r="N545" s="18" t="str">
        <f>IF(ISNUMBER(SMALL(Order_Form!$D:$D,1+($D545))),(VLOOKUP(SMALL(Order_Form!$D:$D,1+($D545)),Order_Form!$C:$Q,10,FALSE)),"")</f>
        <v/>
      </c>
      <c r="O545" s="18" t="str">
        <f>IF(ISNUMBER(SMALL(Order_Form!$D:$D,1+($D545))),(VLOOKUP(SMALL(Order_Form!$D:$D,1+($D545)),Order_Form!$C:$Q,11,FALSE)),"")</f>
        <v/>
      </c>
      <c r="P545" s="18" t="str">
        <f>IF(ISNUMBER(SMALL(Order_Form!$D:$D,1+($D545))),(VLOOKUP(SMALL(Order_Form!$D:$D,1+($D545)),Order_Form!$C:$Q,12,FALSE)),"")</f>
        <v/>
      </c>
      <c r="Q545" s="18" t="str">
        <f>IF(ISNUMBER(SMALL(Order_Form!$D:$D,1+($D545))),(VLOOKUP(SMALL(Order_Form!$D:$D,1+($D545)),Order_Form!$C:$Q,13,FALSE)),"")</f>
        <v/>
      </c>
      <c r="R545" s="18" t="str">
        <f>IF(ISNUMBER(SMALL(Order_Form!$D:$D,1+($D545))),(VLOOKUP(SMALL(Order_Form!$D:$D,1+($D545)),Order_Form!$C:$Q,14,FALSE)),"")</f>
        <v/>
      </c>
      <c r="S545" s="126" t="str">
        <f>IF(ISNUMBER(SMALL(Order_Form!$D:$D,1+($D545))),(VLOOKUP(SMALL(Order_Form!$D:$D,1+($D545)),Order_Form!$C:$Q,15,FALSE)),"")</f>
        <v/>
      </c>
      <c r="U545" s="2">
        <f t="shared" si="56"/>
        <v>0</v>
      </c>
      <c r="V545" s="2">
        <f t="shared" si="57"/>
        <v>0</v>
      </c>
      <c r="W545" s="2" t="str">
        <f t="shared" si="58"/>
        <v/>
      </c>
      <c r="X545" s="2">
        <f t="shared" si="59"/>
        <v>0</v>
      </c>
    </row>
    <row r="546" spans="2:24" ht="22.9" customHeight="1" x14ac:dyDescent="0.25">
      <c r="B546" s="2">
        <f t="shared" si="55"/>
        <v>0</v>
      </c>
      <c r="C546" s="2" t="str">
        <f t="shared" si="60"/>
        <v/>
      </c>
      <c r="D546" s="2">
        <v>525</v>
      </c>
      <c r="E546" s="2" t="str">
        <f>IF(ISNUMBER(SMALL(Order_Form!$D:$D,1+($D546))),(VLOOKUP(SMALL(Order_Form!$D:$D,1+($D546)),Order_Form!$C:$Q,3,FALSE)),"")</f>
        <v/>
      </c>
      <c r="F546" s="18" t="str">
        <f>IF(ISNUMBER(SMALL(Order_Form!$D:$D,1+($D546))),(VLOOKUP(SMALL(Order_Form!$D:$D,1+($D546)),Order_Form!$C:$Q,4,FALSE)),"")</f>
        <v/>
      </c>
      <c r="G546" s="18" t="str">
        <f>IF(ISNUMBER(SMALL(Order_Form!$D:$D,1+($D546))),(VLOOKUP(SMALL(Order_Form!$D:$D,1+($D546)),Order_Form!$C:$Q,5,FALSE)),"")</f>
        <v/>
      </c>
      <c r="H546" s="18" t="str">
        <f>IF(ISNUMBER(SMALL(Order_Form!$D:$D,1+($D546))),(VLOOKUP(SMALL(Order_Form!$D:$D,1+($D546)),Order_Form!$C:$Q,6,FALSE)),"")</f>
        <v/>
      </c>
      <c r="I546" s="15" t="str">
        <f>IF(ISNUMBER(SMALL(Order_Form!$D:$D,1+($D546))),(VLOOKUP(SMALL(Order_Form!$D:$D,1+($D546)),Order_Form!$C:$Q,7,FALSE)),"")</f>
        <v/>
      </c>
      <c r="J546" s="2"/>
      <c r="K546" s="2"/>
      <c r="L546" s="18" t="str">
        <f>IF(ISNUMBER(SMALL(Order_Form!$D:$D,1+($D546))),(VLOOKUP(SMALL(Order_Form!$D:$D,1+($D546)),Order_Form!$C:$Q,8,FALSE)),"")</f>
        <v/>
      </c>
      <c r="M546" s="18" t="str">
        <f>IF(ISNUMBER(SMALL(Order_Form!$D:$D,1+($D546))),(VLOOKUP(SMALL(Order_Form!$D:$D,1+($D546)),Order_Form!$C:$Q,9,FALSE)),"")</f>
        <v/>
      </c>
      <c r="N546" s="18" t="str">
        <f>IF(ISNUMBER(SMALL(Order_Form!$D:$D,1+($D546))),(VLOOKUP(SMALL(Order_Form!$D:$D,1+($D546)),Order_Form!$C:$Q,10,FALSE)),"")</f>
        <v/>
      </c>
      <c r="O546" s="18" t="str">
        <f>IF(ISNUMBER(SMALL(Order_Form!$D:$D,1+($D546))),(VLOOKUP(SMALL(Order_Form!$D:$D,1+($D546)),Order_Form!$C:$Q,11,FALSE)),"")</f>
        <v/>
      </c>
      <c r="P546" s="18" t="str">
        <f>IF(ISNUMBER(SMALL(Order_Form!$D:$D,1+($D546))),(VLOOKUP(SMALL(Order_Form!$D:$D,1+($D546)),Order_Form!$C:$Q,12,FALSE)),"")</f>
        <v/>
      </c>
      <c r="Q546" s="18" t="str">
        <f>IF(ISNUMBER(SMALL(Order_Form!$D:$D,1+($D546))),(VLOOKUP(SMALL(Order_Form!$D:$D,1+($D546)),Order_Form!$C:$Q,13,FALSE)),"")</f>
        <v/>
      </c>
      <c r="R546" s="18" t="str">
        <f>IF(ISNUMBER(SMALL(Order_Form!$D:$D,1+($D546))),(VLOOKUP(SMALL(Order_Form!$D:$D,1+($D546)),Order_Form!$C:$Q,14,FALSE)),"")</f>
        <v/>
      </c>
      <c r="S546" s="126" t="str">
        <f>IF(ISNUMBER(SMALL(Order_Form!$D:$D,1+($D546))),(VLOOKUP(SMALL(Order_Form!$D:$D,1+($D546)),Order_Form!$C:$Q,15,FALSE)),"")</f>
        <v/>
      </c>
      <c r="U546" s="2">
        <f t="shared" si="56"/>
        <v>0</v>
      </c>
      <c r="V546" s="2">
        <f t="shared" si="57"/>
        <v>0</v>
      </c>
      <c r="W546" s="2" t="str">
        <f t="shared" si="58"/>
        <v/>
      </c>
      <c r="X546" s="2">
        <f t="shared" si="59"/>
        <v>0</v>
      </c>
    </row>
    <row r="547" spans="2:24" ht="22.9" customHeight="1" x14ac:dyDescent="0.25">
      <c r="B547" s="2">
        <f t="shared" si="55"/>
        <v>0</v>
      </c>
      <c r="C547" s="2" t="str">
        <f t="shared" si="60"/>
        <v/>
      </c>
      <c r="D547" s="2">
        <v>526</v>
      </c>
      <c r="E547" s="2" t="str">
        <f>IF(ISNUMBER(SMALL(Order_Form!$D:$D,1+($D547))),(VLOOKUP(SMALL(Order_Form!$D:$D,1+($D547)),Order_Form!$C:$Q,3,FALSE)),"")</f>
        <v/>
      </c>
      <c r="F547" s="18" t="str">
        <f>IF(ISNUMBER(SMALL(Order_Form!$D:$D,1+($D547))),(VLOOKUP(SMALL(Order_Form!$D:$D,1+($D547)),Order_Form!$C:$Q,4,FALSE)),"")</f>
        <v/>
      </c>
      <c r="G547" s="18" t="str">
        <f>IF(ISNUMBER(SMALL(Order_Form!$D:$D,1+($D547))),(VLOOKUP(SMALL(Order_Form!$D:$D,1+($D547)),Order_Form!$C:$Q,5,FALSE)),"")</f>
        <v/>
      </c>
      <c r="H547" s="18" t="str">
        <f>IF(ISNUMBER(SMALL(Order_Form!$D:$D,1+($D547))),(VLOOKUP(SMALL(Order_Form!$D:$D,1+($D547)),Order_Form!$C:$Q,6,FALSE)),"")</f>
        <v/>
      </c>
      <c r="I547" s="15" t="str">
        <f>IF(ISNUMBER(SMALL(Order_Form!$D:$D,1+($D547))),(VLOOKUP(SMALL(Order_Form!$D:$D,1+($D547)),Order_Form!$C:$Q,7,FALSE)),"")</f>
        <v/>
      </c>
      <c r="J547" s="2"/>
      <c r="K547" s="2"/>
      <c r="L547" s="18" t="str">
        <f>IF(ISNUMBER(SMALL(Order_Form!$D:$D,1+($D547))),(VLOOKUP(SMALL(Order_Form!$D:$D,1+($D547)),Order_Form!$C:$Q,8,FALSE)),"")</f>
        <v/>
      </c>
      <c r="M547" s="18" t="str">
        <f>IF(ISNUMBER(SMALL(Order_Form!$D:$D,1+($D547))),(VLOOKUP(SMALL(Order_Form!$D:$D,1+($D547)),Order_Form!$C:$Q,9,FALSE)),"")</f>
        <v/>
      </c>
      <c r="N547" s="18" t="str">
        <f>IF(ISNUMBER(SMALL(Order_Form!$D:$D,1+($D547))),(VLOOKUP(SMALL(Order_Form!$D:$D,1+($D547)),Order_Form!$C:$Q,10,FALSE)),"")</f>
        <v/>
      </c>
      <c r="O547" s="18" t="str">
        <f>IF(ISNUMBER(SMALL(Order_Form!$D:$D,1+($D547))),(VLOOKUP(SMALL(Order_Form!$D:$D,1+($D547)),Order_Form!$C:$Q,11,FALSE)),"")</f>
        <v/>
      </c>
      <c r="P547" s="18" t="str">
        <f>IF(ISNUMBER(SMALL(Order_Form!$D:$D,1+($D547))),(VLOOKUP(SMALL(Order_Form!$D:$D,1+($D547)),Order_Form!$C:$Q,12,FALSE)),"")</f>
        <v/>
      </c>
      <c r="Q547" s="18" t="str">
        <f>IF(ISNUMBER(SMALL(Order_Form!$D:$D,1+($D547))),(VLOOKUP(SMALL(Order_Form!$D:$D,1+($D547)),Order_Form!$C:$Q,13,FALSE)),"")</f>
        <v/>
      </c>
      <c r="R547" s="18" t="str">
        <f>IF(ISNUMBER(SMALL(Order_Form!$D:$D,1+($D547))),(VLOOKUP(SMALL(Order_Form!$D:$D,1+($D547)),Order_Form!$C:$Q,14,FALSE)),"")</f>
        <v/>
      </c>
      <c r="S547" s="126" t="str">
        <f>IF(ISNUMBER(SMALL(Order_Form!$D:$D,1+($D547))),(VLOOKUP(SMALL(Order_Form!$D:$D,1+($D547)),Order_Form!$C:$Q,15,FALSE)),"")</f>
        <v/>
      </c>
      <c r="U547" s="2">
        <f t="shared" si="56"/>
        <v>0</v>
      </c>
      <c r="V547" s="2">
        <f t="shared" si="57"/>
        <v>0</v>
      </c>
      <c r="W547" s="2" t="str">
        <f t="shared" si="58"/>
        <v/>
      </c>
      <c r="X547" s="2">
        <f t="shared" si="59"/>
        <v>0</v>
      </c>
    </row>
    <row r="548" spans="2:24" ht="22.9" customHeight="1" x14ac:dyDescent="0.25">
      <c r="B548" s="2">
        <f t="shared" si="55"/>
        <v>0</v>
      </c>
      <c r="C548" s="2" t="str">
        <f t="shared" si="60"/>
        <v/>
      </c>
      <c r="D548" s="2">
        <v>527</v>
      </c>
      <c r="E548" s="2" t="str">
        <f>IF(ISNUMBER(SMALL(Order_Form!$D:$D,1+($D548))),(VLOOKUP(SMALL(Order_Form!$D:$D,1+($D548)),Order_Form!$C:$Q,3,FALSE)),"")</f>
        <v/>
      </c>
      <c r="F548" s="18" t="str">
        <f>IF(ISNUMBER(SMALL(Order_Form!$D:$D,1+($D548))),(VLOOKUP(SMALL(Order_Form!$D:$D,1+($D548)),Order_Form!$C:$Q,4,FALSE)),"")</f>
        <v/>
      </c>
      <c r="G548" s="18" t="str">
        <f>IF(ISNUMBER(SMALL(Order_Form!$D:$D,1+($D548))),(VLOOKUP(SMALL(Order_Form!$D:$D,1+($D548)),Order_Form!$C:$Q,5,FALSE)),"")</f>
        <v/>
      </c>
      <c r="H548" s="18" t="str">
        <f>IF(ISNUMBER(SMALL(Order_Form!$D:$D,1+($D548))),(VLOOKUP(SMALL(Order_Form!$D:$D,1+($D548)),Order_Form!$C:$Q,6,FALSE)),"")</f>
        <v/>
      </c>
      <c r="I548" s="15" t="str">
        <f>IF(ISNUMBER(SMALL(Order_Form!$D:$D,1+($D548))),(VLOOKUP(SMALL(Order_Form!$D:$D,1+($D548)),Order_Form!$C:$Q,7,FALSE)),"")</f>
        <v/>
      </c>
      <c r="J548" s="2"/>
      <c r="K548" s="2"/>
      <c r="L548" s="18" t="str">
        <f>IF(ISNUMBER(SMALL(Order_Form!$D:$D,1+($D548))),(VLOOKUP(SMALL(Order_Form!$D:$D,1+($D548)),Order_Form!$C:$Q,8,FALSE)),"")</f>
        <v/>
      </c>
      <c r="M548" s="18" t="str">
        <f>IF(ISNUMBER(SMALL(Order_Form!$D:$D,1+($D548))),(VLOOKUP(SMALL(Order_Form!$D:$D,1+($D548)),Order_Form!$C:$Q,9,FALSE)),"")</f>
        <v/>
      </c>
      <c r="N548" s="18" t="str">
        <f>IF(ISNUMBER(SMALL(Order_Form!$D:$D,1+($D548))),(VLOOKUP(SMALL(Order_Form!$D:$D,1+($D548)),Order_Form!$C:$Q,10,FALSE)),"")</f>
        <v/>
      </c>
      <c r="O548" s="18" t="str">
        <f>IF(ISNUMBER(SMALL(Order_Form!$D:$D,1+($D548))),(VLOOKUP(SMALL(Order_Form!$D:$D,1+($D548)),Order_Form!$C:$Q,11,FALSE)),"")</f>
        <v/>
      </c>
      <c r="P548" s="18" t="str">
        <f>IF(ISNUMBER(SMALL(Order_Form!$D:$D,1+($D548))),(VLOOKUP(SMALL(Order_Form!$D:$D,1+($D548)),Order_Form!$C:$Q,12,FALSE)),"")</f>
        <v/>
      </c>
      <c r="Q548" s="18" t="str">
        <f>IF(ISNUMBER(SMALL(Order_Form!$D:$D,1+($D548))),(VLOOKUP(SMALL(Order_Form!$D:$D,1+($D548)),Order_Form!$C:$Q,13,FALSE)),"")</f>
        <v/>
      </c>
      <c r="R548" s="18" t="str">
        <f>IF(ISNUMBER(SMALL(Order_Form!$D:$D,1+($D548))),(VLOOKUP(SMALL(Order_Form!$D:$D,1+($D548)),Order_Form!$C:$Q,14,FALSE)),"")</f>
        <v/>
      </c>
      <c r="S548" s="126" t="str">
        <f>IF(ISNUMBER(SMALL(Order_Form!$D:$D,1+($D548))),(VLOOKUP(SMALL(Order_Form!$D:$D,1+($D548)),Order_Form!$C:$Q,15,FALSE)),"")</f>
        <v/>
      </c>
      <c r="U548" s="2">
        <f t="shared" si="56"/>
        <v>0</v>
      </c>
      <c r="V548" s="2">
        <f t="shared" si="57"/>
        <v>0</v>
      </c>
      <c r="W548" s="2" t="str">
        <f t="shared" si="58"/>
        <v/>
      </c>
      <c r="X548" s="2">
        <f t="shared" si="59"/>
        <v>0</v>
      </c>
    </row>
    <row r="549" spans="2:24" ht="22.9" customHeight="1" x14ac:dyDescent="0.25">
      <c r="B549" s="2">
        <f t="shared" si="55"/>
        <v>0</v>
      </c>
      <c r="C549" s="2" t="str">
        <f t="shared" si="60"/>
        <v/>
      </c>
      <c r="D549" s="2">
        <v>528</v>
      </c>
      <c r="E549" s="2" t="str">
        <f>IF(ISNUMBER(SMALL(Order_Form!$D:$D,1+($D549))),(VLOOKUP(SMALL(Order_Form!$D:$D,1+($D549)),Order_Form!$C:$Q,3,FALSE)),"")</f>
        <v/>
      </c>
      <c r="F549" s="18" t="str">
        <f>IF(ISNUMBER(SMALL(Order_Form!$D:$D,1+($D549))),(VLOOKUP(SMALL(Order_Form!$D:$D,1+($D549)),Order_Form!$C:$Q,4,FALSE)),"")</f>
        <v/>
      </c>
      <c r="G549" s="18" t="str">
        <f>IF(ISNUMBER(SMALL(Order_Form!$D:$D,1+($D549))),(VLOOKUP(SMALL(Order_Form!$D:$D,1+($D549)),Order_Form!$C:$Q,5,FALSE)),"")</f>
        <v/>
      </c>
      <c r="H549" s="18" t="str">
        <f>IF(ISNUMBER(SMALL(Order_Form!$D:$D,1+($D549))),(VLOOKUP(SMALL(Order_Form!$D:$D,1+($D549)),Order_Form!$C:$Q,6,FALSE)),"")</f>
        <v/>
      </c>
      <c r="I549" s="15" t="str">
        <f>IF(ISNUMBER(SMALL(Order_Form!$D:$D,1+($D549))),(VLOOKUP(SMALL(Order_Form!$D:$D,1+($D549)),Order_Form!$C:$Q,7,FALSE)),"")</f>
        <v/>
      </c>
      <c r="J549" s="2"/>
      <c r="K549" s="2"/>
      <c r="L549" s="18" t="str">
        <f>IF(ISNUMBER(SMALL(Order_Form!$D:$D,1+($D549))),(VLOOKUP(SMALL(Order_Form!$D:$D,1+($D549)),Order_Form!$C:$Q,8,FALSE)),"")</f>
        <v/>
      </c>
      <c r="M549" s="18" t="str">
        <f>IF(ISNUMBER(SMALL(Order_Form!$D:$D,1+($D549))),(VLOOKUP(SMALL(Order_Form!$D:$D,1+($D549)),Order_Form!$C:$Q,9,FALSE)),"")</f>
        <v/>
      </c>
      <c r="N549" s="18" t="str">
        <f>IF(ISNUMBER(SMALL(Order_Form!$D:$D,1+($D549))),(VLOOKUP(SMALL(Order_Form!$D:$D,1+($D549)),Order_Form!$C:$Q,10,FALSE)),"")</f>
        <v/>
      </c>
      <c r="O549" s="18" t="str">
        <f>IF(ISNUMBER(SMALL(Order_Form!$D:$D,1+($D549))),(VLOOKUP(SMALL(Order_Form!$D:$D,1+($D549)),Order_Form!$C:$Q,11,FALSE)),"")</f>
        <v/>
      </c>
      <c r="P549" s="18" t="str">
        <f>IF(ISNUMBER(SMALL(Order_Form!$D:$D,1+($D549))),(VLOOKUP(SMALL(Order_Form!$D:$D,1+($D549)),Order_Form!$C:$Q,12,FALSE)),"")</f>
        <v/>
      </c>
      <c r="Q549" s="18" t="str">
        <f>IF(ISNUMBER(SMALL(Order_Form!$D:$D,1+($D549))),(VLOOKUP(SMALL(Order_Form!$D:$D,1+($D549)),Order_Form!$C:$Q,13,FALSE)),"")</f>
        <v/>
      </c>
      <c r="R549" s="18" t="str">
        <f>IF(ISNUMBER(SMALL(Order_Form!$D:$D,1+($D549))),(VLOOKUP(SMALL(Order_Form!$D:$D,1+($D549)),Order_Form!$C:$Q,14,FALSE)),"")</f>
        <v/>
      </c>
      <c r="S549" s="126" t="str">
        <f>IF(ISNUMBER(SMALL(Order_Form!$D:$D,1+($D549))),(VLOOKUP(SMALL(Order_Form!$D:$D,1+($D549)),Order_Form!$C:$Q,15,FALSE)),"")</f>
        <v/>
      </c>
      <c r="U549" s="2">
        <f t="shared" si="56"/>
        <v>0</v>
      </c>
      <c r="V549" s="2">
        <f t="shared" si="57"/>
        <v>0</v>
      </c>
      <c r="W549" s="2" t="str">
        <f t="shared" si="58"/>
        <v/>
      </c>
      <c r="X549" s="2">
        <f t="shared" si="59"/>
        <v>0</v>
      </c>
    </row>
    <row r="550" spans="2:24" ht="22.9" customHeight="1" x14ac:dyDescent="0.25">
      <c r="B550" s="2">
        <f t="shared" si="55"/>
        <v>0</v>
      </c>
      <c r="C550" s="2" t="str">
        <f t="shared" si="60"/>
        <v/>
      </c>
      <c r="D550" s="2">
        <v>529</v>
      </c>
      <c r="E550" s="2" t="str">
        <f>IF(ISNUMBER(SMALL(Order_Form!$D:$D,1+($D550))),(VLOOKUP(SMALL(Order_Form!$D:$D,1+($D550)),Order_Form!$C:$Q,3,FALSE)),"")</f>
        <v/>
      </c>
      <c r="F550" s="18" t="str">
        <f>IF(ISNUMBER(SMALL(Order_Form!$D:$D,1+($D550))),(VLOOKUP(SMALL(Order_Form!$D:$D,1+($D550)),Order_Form!$C:$Q,4,FALSE)),"")</f>
        <v/>
      </c>
      <c r="G550" s="18" t="str">
        <f>IF(ISNUMBER(SMALL(Order_Form!$D:$D,1+($D550))),(VLOOKUP(SMALL(Order_Form!$D:$D,1+($D550)),Order_Form!$C:$Q,5,FALSE)),"")</f>
        <v/>
      </c>
      <c r="H550" s="18" t="str">
        <f>IF(ISNUMBER(SMALL(Order_Form!$D:$D,1+($D550))),(VLOOKUP(SMALL(Order_Form!$D:$D,1+($D550)),Order_Form!$C:$Q,6,FALSE)),"")</f>
        <v/>
      </c>
      <c r="I550" s="15" t="str">
        <f>IF(ISNUMBER(SMALL(Order_Form!$D:$D,1+($D550))),(VLOOKUP(SMALL(Order_Form!$D:$D,1+($D550)),Order_Form!$C:$Q,7,FALSE)),"")</f>
        <v/>
      </c>
      <c r="J550" s="2"/>
      <c r="K550" s="2"/>
      <c r="L550" s="18" t="str">
        <f>IF(ISNUMBER(SMALL(Order_Form!$D:$D,1+($D550))),(VLOOKUP(SMALL(Order_Form!$D:$D,1+($D550)),Order_Form!$C:$Q,8,FALSE)),"")</f>
        <v/>
      </c>
      <c r="M550" s="18" t="str">
        <f>IF(ISNUMBER(SMALL(Order_Form!$D:$D,1+($D550))),(VLOOKUP(SMALL(Order_Form!$D:$D,1+($D550)),Order_Form!$C:$Q,9,FALSE)),"")</f>
        <v/>
      </c>
      <c r="N550" s="18" t="str">
        <f>IF(ISNUMBER(SMALL(Order_Form!$D:$D,1+($D550))),(VLOOKUP(SMALL(Order_Form!$D:$D,1+($D550)),Order_Form!$C:$Q,10,FALSE)),"")</f>
        <v/>
      </c>
      <c r="O550" s="18" t="str">
        <f>IF(ISNUMBER(SMALL(Order_Form!$D:$D,1+($D550))),(VLOOKUP(SMALL(Order_Form!$D:$D,1+($D550)),Order_Form!$C:$Q,11,FALSE)),"")</f>
        <v/>
      </c>
      <c r="P550" s="18" t="str">
        <f>IF(ISNUMBER(SMALL(Order_Form!$D:$D,1+($D550))),(VLOOKUP(SMALL(Order_Form!$D:$D,1+($D550)),Order_Form!$C:$Q,12,FALSE)),"")</f>
        <v/>
      </c>
      <c r="Q550" s="18" t="str">
        <f>IF(ISNUMBER(SMALL(Order_Form!$D:$D,1+($D550))),(VLOOKUP(SMALL(Order_Form!$D:$D,1+($D550)),Order_Form!$C:$Q,13,FALSE)),"")</f>
        <v/>
      </c>
      <c r="R550" s="18" t="str">
        <f>IF(ISNUMBER(SMALL(Order_Form!$D:$D,1+($D550))),(VLOOKUP(SMALL(Order_Form!$D:$D,1+($D550)),Order_Form!$C:$Q,14,FALSE)),"")</f>
        <v/>
      </c>
      <c r="S550" s="126" t="str">
        <f>IF(ISNUMBER(SMALL(Order_Form!$D:$D,1+($D550))),(VLOOKUP(SMALL(Order_Form!$D:$D,1+($D550)),Order_Form!$C:$Q,15,FALSE)),"")</f>
        <v/>
      </c>
      <c r="U550" s="2">
        <f t="shared" si="56"/>
        <v>0</v>
      </c>
      <c r="V550" s="2">
        <f t="shared" si="57"/>
        <v>0</v>
      </c>
      <c r="W550" s="2" t="str">
        <f t="shared" si="58"/>
        <v/>
      </c>
      <c r="X550" s="2">
        <f t="shared" si="59"/>
        <v>0</v>
      </c>
    </row>
    <row r="551" spans="2:24" ht="22.9" customHeight="1" x14ac:dyDescent="0.25">
      <c r="B551" s="2">
        <f t="shared" si="55"/>
        <v>0</v>
      </c>
      <c r="C551" s="2" t="str">
        <f t="shared" si="60"/>
        <v/>
      </c>
      <c r="D551" s="2">
        <v>530</v>
      </c>
      <c r="E551" s="2" t="str">
        <f>IF(ISNUMBER(SMALL(Order_Form!$D:$D,1+($D551))),(VLOOKUP(SMALL(Order_Form!$D:$D,1+($D551)),Order_Form!$C:$Q,3,FALSE)),"")</f>
        <v/>
      </c>
      <c r="F551" s="18" t="str">
        <f>IF(ISNUMBER(SMALL(Order_Form!$D:$D,1+($D551))),(VLOOKUP(SMALL(Order_Form!$D:$D,1+($D551)),Order_Form!$C:$Q,4,FALSE)),"")</f>
        <v/>
      </c>
      <c r="G551" s="18" t="str">
        <f>IF(ISNUMBER(SMALL(Order_Form!$D:$D,1+($D551))),(VLOOKUP(SMALL(Order_Form!$D:$D,1+($D551)),Order_Form!$C:$Q,5,FALSE)),"")</f>
        <v/>
      </c>
      <c r="H551" s="18" t="str">
        <f>IF(ISNUMBER(SMALL(Order_Form!$D:$D,1+($D551))),(VLOOKUP(SMALL(Order_Form!$D:$D,1+($D551)),Order_Form!$C:$Q,6,FALSE)),"")</f>
        <v/>
      </c>
      <c r="I551" s="15" t="str">
        <f>IF(ISNUMBER(SMALL(Order_Form!$D:$D,1+($D551))),(VLOOKUP(SMALL(Order_Form!$D:$D,1+($D551)),Order_Form!$C:$Q,7,FALSE)),"")</f>
        <v/>
      </c>
      <c r="J551" s="2"/>
      <c r="K551" s="2"/>
      <c r="L551" s="18" t="str">
        <f>IF(ISNUMBER(SMALL(Order_Form!$D:$D,1+($D551))),(VLOOKUP(SMALL(Order_Form!$D:$D,1+($D551)),Order_Form!$C:$Q,8,FALSE)),"")</f>
        <v/>
      </c>
      <c r="M551" s="18" t="str">
        <f>IF(ISNUMBER(SMALL(Order_Form!$D:$D,1+($D551))),(VLOOKUP(SMALL(Order_Form!$D:$D,1+($D551)),Order_Form!$C:$Q,9,FALSE)),"")</f>
        <v/>
      </c>
      <c r="N551" s="18" t="str">
        <f>IF(ISNUMBER(SMALL(Order_Form!$D:$D,1+($D551))),(VLOOKUP(SMALL(Order_Form!$D:$D,1+($D551)),Order_Form!$C:$Q,10,FALSE)),"")</f>
        <v/>
      </c>
      <c r="O551" s="18" t="str">
        <f>IF(ISNUMBER(SMALL(Order_Form!$D:$D,1+($D551))),(VLOOKUP(SMALL(Order_Form!$D:$D,1+($D551)),Order_Form!$C:$Q,11,FALSE)),"")</f>
        <v/>
      </c>
      <c r="P551" s="18" t="str">
        <f>IF(ISNUMBER(SMALL(Order_Form!$D:$D,1+($D551))),(VLOOKUP(SMALL(Order_Form!$D:$D,1+($D551)),Order_Form!$C:$Q,12,FALSE)),"")</f>
        <v/>
      </c>
      <c r="Q551" s="18" t="str">
        <f>IF(ISNUMBER(SMALL(Order_Form!$D:$D,1+($D551))),(VLOOKUP(SMALL(Order_Form!$D:$D,1+($D551)),Order_Form!$C:$Q,13,FALSE)),"")</f>
        <v/>
      </c>
      <c r="R551" s="18" t="str">
        <f>IF(ISNUMBER(SMALL(Order_Form!$D:$D,1+($D551))),(VLOOKUP(SMALL(Order_Form!$D:$D,1+($D551)),Order_Form!$C:$Q,14,FALSE)),"")</f>
        <v/>
      </c>
      <c r="S551" s="126" t="str">
        <f>IF(ISNUMBER(SMALL(Order_Form!$D:$D,1+($D551))),(VLOOKUP(SMALL(Order_Form!$D:$D,1+($D551)),Order_Form!$C:$Q,15,FALSE)),"")</f>
        <v/>
      </c>
      <c r="U551" s="2">
        <f t="shared" si="56"/>
        <v>0</v>
      </c>
      <c r="V551" s="2">
        <f t="shared" si="57"/>
        <v>0</v>
      </c>
      <c r="W551" s="2" t="str">
        <f t="shared" si="58"/>
        <v/>
      </c>
      <c r="X551" s="2">
        <f t="shared" si="59"/>
        <v>0</v>
      </c>
    </row>
    <row r="552" spans="2:24" ht="22.9" customHeight="1" x14ac:dyDescent="0.25">
      <c r="B552" s="2">
        <f t="shared" si="55"/>
        <v>0</v>
      </c>
      <c r="C552" s="2" t="str">
        <f t="shared" si="60"/>
        <v/>
      </c>
      <c r="D552" s="2">
        <v>531</v>
      </c>
      <c r="E552" s="2" t="str">
        <f>IF(ISNUMBER(SMALL(Order_Form!$D:$D,1+($D552))),(VLOOKUP(SMALL(Order_Form!$D:$D,1+($D552)),Order_Form!$C:$Q,3,FALSE)),"")</f>
        <v/>
      </c>
      <c r="F552" s="18" t="str">
        <f>IF(ISNUMBER(SMALL(Order_Form!$D:$D,1+($D552))),(VLOOKUP(SMALL(Order_Form!$D:$D,1+($D552)),Order_Form!$C:$Q,4,FALSE)),"")</f>
        <v/>
      </c>
      <c r="G552" s="18" t="str">
        <f>IF(ISNUMBER(SMALL(Order_Form!$D:$D,1+($D552))),(VLOOKUP(SMALL(Order_Form!$D:$D,1+($D552)),Order_Form!$C:$Q,5,FALSE)),"")</f>
        <v/>
      </c>
      <c r="H552" s="18" t="str">
        <f>IF(ISNUMBER(SMALL(Order_Form!$D:$D,1+($D552))),(VLOOKUP(SMALL(Order_Form!$D:$D,1+($D552)),Order_Form!$C:$Q,6,FALSE)),"")</f>
        <v/>
      </c>
      <c r="I552" s="15" t="str">
        <f>IF(ISNUMBER(SMALL(Order_Form!$D:$D,1+($D552))),(VLOOKUP(SMALL(Order_Form!$D:$D,1+($D552)),Order_Form!$C:$Q,7,FALSE)),"")</f>
        <v/>
      </c>
      <c r="J552" s="2"/>
      <c r="K552" s="2"/>
      <c r="L552" s="18" t="str">
        <f>IF(ISNUMBER(SMALL(Order_Form!$D:$D,1+($D552))),(VLOOKUP(SMALL(Order_Form!$D:$D,1+($D552)),Order_Form!$C:$Q,8,FALSE)),"")</f>
        <v/>
      </c>
      <c r="M552" s="18" t="str">
        <f>IF(ISNUMBER(SMALL(Order_Form!$D:$D,1+($D552))),(VLOOKUP(SMALL(Order_Form!$D:$D,1+($D552)),Order_Form!$C:$Q,9,FALSE)),"")</f>
        <v/>
      </c>
      <c r="N552" s="18" t="str">
        <f>IF(ISNUMBER(SMALL(Order_Form!$D:$D,1+($D552))),(VLOOKUP(SMALL(Order_Form!$D:$D,1+($D552)),Order_Form!$C:$Q,10,FALSE)),"")</f>
        <v/>
      </c>
      <c r="O552" s="18" t="str">
        <f>IF(ISNUMBER(SMALL(Order_Form!$D:$D,1+($D552))),(VLOOKUP(SMALL(Order_Form!$D:$D,1+($D552)),Order_Form!$C:$Q,11,FALSE)),"")</f>
        <v/>
      </c>
      <c r="P552" s="18" t="str">
        <f>IF(ISNUMBER(SMALL(Order_Form!$D:$D,1+($D552))),(VLOOKUP(SMALL(Order_Form!$D:$D,1+($D552)),Order_Form!$C:$Q,12,FALSE)),"")</f>
        <v/>
      </c>
      <c r="Q552" s="18" t="str">
        <f>IF(ISNUMBER(SMALL(Order_Form!$D:$D,1+($D552))),(VLOOKUP(SMALL(Order_Form!$D:$D,1+($D552)),Order_Form!$C:$Q,13,FALSE)),"")</f>
        <v/>
      </c>
      <c r="R552" s="18" t="str">
        <f>IF(ISNUMBER(SMALL(Order_Form!$D:$D,1+($D552))),(VLOOKUP(SMALL(Order_Form!$D:$D,1+($D552)),Order_Form!$C:$Q,14,FALSE)),"")</f>
        <v/>
      </c>
      <c r="S552" s="126" t="str">
        <f>IF(ISNUMBER(SMALL(Order_Form!$D:$D,1+($D552))),(VLOOKUP(SMALL(Order_Form!$D:$D,1+($D552)),Order_Form!$C:$Q,15,FALSE)),"")</f>
        <v/>
      </c>
      <c r="U552" s="2">
        <f t="shared" si="56"/>
        <v>0</v>
      </c>
      <c r="V552" s="2">
        <f t="shared" si="57"/>
        <v>0</v>
      </c>
      <c r="W552" s="2" t="str">
        <f t="shared" si="58"/>
        <v/>
      </c>
      <c r="X552" s="2">
        <f t="shared" si="59"/>
        <v>0</v>
      </c>
    </row>
    <row r="553" spans="2:24" ht="22.9" customHeight="1" x14ac:dyDescent="0.25">
      <c r="B553" s="2">
        <f t="shared" si="55"/>
        <v>0</v>
      </c>
      <c r="C553" s="2" t="str">
        <f t="shared" si="60"/>
        <v/>
      </c>
      <c r="D553" s="2">
        <v>532</v>
      </c>
      <c r="E553" s="2" t="str">
        <f>IF(ISNUMBER(SMALL(Order_Form!$D:$D,1+($D553))),(VLOOKUP(SMALL(Order_Form!$D:$D,1+($D553)),Order_Form!$C:$Q,3,FALSE)),"")</f>
        <v/>
      </c>
      <c r="F553" s="18" t="str">
        <f>IF(ISNUMBER(SMALL(Order_Form!$D:$D,1+($D553))),(VLOOKUP(SMALL(Order_Form!$D:$D,1+($D553)),Order_Form!$C:$Q,4,FALSE)),"")</f>
        <v/>
      </c>
      <c r="G553" s="18" t="str">
        <f>IF(ISNUMBER(SMALL(Order_Form!$D:$D,1+($D553))),(VLOOKUP(SMALL(Order_Form!$D:$D,1+($D553)),Order_Form!$C:$Q,5,FALSE)),"")</f>
        <v/>
      </c>
      <c r="H553" s="18" t="str">
        <f>IF(ISNUMBER(SMALL(Order_Form!$D:$D,1+($D553))),(VLOOKUP(SMALL(Order_Form!$D:$D,1+($D553)),Order_Form!$C:$Q,6,FALSE)),"")</f>
        <v/>
      </c>
      <c r="I553" s="15" t="str">
        <f>IF(ISNUMBER(SMALL(Order_Form!$D:$D,1+($D553))),(VLOOKUP(SMALL(Order_Form!$D:$D,1+($D553)),Order_Form!$C:$Q,7,FALSE)),"")</f>
        <v/>
      </c>
      <c r="J553" s="2"/>
      <c r="K553" s="2"/>
      <c r="L553" s="18" t="str">
        <f>IF(ISNUMBER(SMALL(Order_Form!$D:$D,1+($D553))),(VLOOKUP(SMALL(Order_Form!$D:$D,1+($D553)),Order_Form!$C:$Q,8,FALSE)),"")</f>
        <v/>
      </c>
      <c r="M553" s="18" t="str">
        <f>IF(ISNUMBER(SMALL(Order_Form!$D:$D,1+($D553))),(VLOOKUP(SMALL(Order_Form!$D:$D,1+($D553)),Order_Form!$C:$Q,9,FALSE)),"")</f>
        <v/>
      </c>
      <c r="N553" s="18" t="str">
        <f>IF(ISNUMBER(SMALL(Order_Form!$D:$D,1+($D553))),(VLOOKUP(SMALL(Order_Form!$D:$D,1+($D553)),Order_Form!$C:$Q,10,FALSE)),"")</f>
        <v/>
      </c>
      <c r="O553" s="18" t="str">
        <f>IF(ISNUMBER(SMALL(Order_Form!$D:$D,1+($D553))),(VLOOKUP(SMALL(Order_Form!$D:$D,1+($D553)),Order_Form!$C:$Q,11,FALSE)),"")</f>
        <v/>
      </c>
      <c r="P553" s="18" t="str">
        <f>IF(ISNUMBER(SMALL(Order_Form!$D:$D,1+($D553))),(VLOOKUP(SMALL(Order_Form!$D:$D,1+($D553)),Order_Form!$C:$Q,12,FALSE)),"")</f>
        <v/>
      </c>
      <c r="Q553" s="18" t="str">
        <f>IF(ISNUMBER(SMALL(Order_Form!$D:$D,1+($D553))),(VLOOKUP(SMALL(Order_Form!$D:$D,1+($D553)),Order_Form!$C:$Q,13,FALSE)),"")</f>
        <v/>
      </c>
      <c r="R553" s="18" t="str">
        <f>IF(ISNUMBER(SMALL(Order_Form!$D:$D,1+($D553))),(VLOOKUP(SMALL(Order_Form!$D:$D,1+($D553)),Order_Form!$C:$Q,14,FALSE)),"")</f>
        <v/>
      </c>
      <c r="S553" s="126" t="str">
        <f>IF(ISNUMBER(SMALL(Order_Form!$D:$D,1+($D553))),(VLOOKUP(SMALL(Order_Form!$D:$D,1+($D553)),Order_Form!$C:$Q,15,FALSE)),"")</f>
        <v/>
      </c>
      <c r="U553" s="2">
        <f t="shared" si="56"/>
        <v>0</v>
      </c>
      <c r="V553" s="2">
        <f t="shared" si="57"/>
        <v>0</v>
      </c>
      <c r="W553" s="2" t="str">
        <f t="shared" si="58"/>
        <v/>
      </c>
      <c r="X553" s="2">
        <f t="shared" si="59"/>
        <v>0</v>
      </c>
    </row>
    <row r="554" spans="2:24" ht="22.9" customHeight="1" x14ac:dyDescent="0.25">
      <c r="B554" s="2">
        <f t="shared" si="55"/>
        <v>0</v>
      </c>
      <c r="C554" s="2" t="str">
        <f t="shared" si="60"/>
        <v/>
      </c>
      <c r="D554" s="2">
        <v>533</v>
      </c>
      <c r="E554" s="2" t="str">
        <f>IF(ISNUMBER(SMALL(Order_Form!$D:$D,1+($D554))),(VLOOKUP(SMALL(Order_Form!$D:$D,1+($D554)),Order_Form!$C:$Q,3,FALSE)),"")</f>
        <v/>
      </c>
      <c r="F554" s="18" t="str">
        <f>IF(ISNUMBER(SMALL(Order_Form!$D:$D,1+($D554))),(VLOOKUP(SMALL(Order_Form!$D:$D,1+($D554)),Order_Form!$C:$Q,4,FALSE)),"")</f>
        <v/>
      </c>
      <c r="G554" s="18" t="str">
        <f>IF(ISNUMBER(SMALL(Order_Form!$D:$D,1+($D554))),(VLOOKUP(SMALL(Order_Form!$D:$D,1+($D554)),Order_Form!$C:$Q,5,FALSE)),"")</f>
        <v/>
      </c>
      <c r="H554" s="18" t="str">
        <f>IF(ISNUMBER(SMALL(Order_Form!$D:$D,1+($D554))),(VLOOKUP(SMALL(Order_Form!$D:$D,1+($D554)),Order_Form!$C:$Q,6,FALSE)),"")</f>
        <v/>
      </c>
      <c r="I554" s="15" t="str">
        <f>IF(ISNUMBER(SMALL(Order_Form!$D:$D,1+($D554))),(VLOOKUP(SMALL(Order_Form!$D:$D,1+($D554)),Order_Form!$C:$Q,7,FALSE)),"")</f>
        <v/>
      </c>
      <c r="J554" s="2"/>
      <c r="K554" s="2"/>
      <c r="L554" s="18" t="str">
        <f>IF(ISNUMBER(SMALL(Order_Form!$D:$D,1+($D554))),(VLOOKUP(SMALL(Order_Form!$D:$D,1+($D554)),Order_Form!$C:$Q,8,FALSE)),"")</f>
        <v/>
      </c>
      <c r="M554" s="18" t="str">
        <f>IF(ISNUMBER(SMALL(Order_Form!$D:$D,1+($D554))),(VLOOKUP(SMALL(Order_Form!$D:$D,1+($D554)),Order_Form!$C:$Q,9,FALSE)),"")</f>
        <v/>
      </c>
      <c r="N554" s="18" t="str">
        <f>IF(ISNUMBER(SMALL(Order_Form!$D:$D,1+($D554))),(VLOOKUP(SMALL(Order_Form!$D:$D,1+($D554)),Order_Form!$C:$Q,10,FALSE)),"")</f>
        <v/>
      </c>
      <c r="O554" s="18" t="str">
        <f>IF(ISNUMBER(SMALL(Order_Form!$D:$D,1+($D554))),(VLOOKUP(SMALL(Order_Form!$D:$D,1+($D554)),Order_Form!$C:$Q,11,FALSE)),"")</f>
        <v/>
      </c>
      <c r="P554" s="18" t="str">
        <f>IF(ISNUMBER(SMALL(Order_Form!$D:$D,1+($D554))),(VLOOKUP(SMALL(Order_Form!$D:$D,1+($D554)),Order_Form!$C:$Q,12,FALSE)),"")</f>
        <v/>
      </c>
      <c r="Q554" s="18" t="str">
        <f>IF(ISNUMBER(SMALL(Order_Form!$D:$D,1+($D554))),(VLOOKUP(SMALL(Order_Form!$D:$D,1+($D554)),Order_Form!$C:$Q,13,FALSE)),"")</f>
        <v/>
      </c>
      <c r="R554" s="18" t="str">
        <f>IF(ISNUMBER(SMALL(Order_Form!$D:$D,1+($D554))),(VLOOKUP(SMALL(Order_Form!$D:$D,1+($D554)),Order_Form!$C:$Q,14,FALSE)),"")</f>
        <v/>
      </c>
      <c r="S554" s="126" t="str">
        <f>IF(ISNUMBER(SMALL(Order_Form!$D:$D,1+($D554))),(VLOOKUP(SMALL(Order_Form!$D:$D,1+($D554)),Order_Form!$C:$Q,15,FALSE)),"")</f>
        <v/>
      </c>
      <c r="U554" s="2">
        <f t="shared" si="56"/>
        <v>0</v>
      </c>
      <c r="V554" s="2">
        <f t="shared" si="57"/>
        <v>0</v>
      </c>
      <c r="W554" s="2" t="str">
        <f t="shared" si="58"/>
        <v/>
      </c>
      <c r="X554" s="2">
        <f t="shared" si="59"/>
        <v>0</v>
      </c>
    </row>
    <row r="555" spans="2:24" ht="22.9" customHeight="1" x14ac:dyDescent="0.25">
      <c r="B555" s="2">
        <f t="shared" si="55"/>
        <v>0</v>
      </c>
      <c r="C555" s="2" t="str">
        <f t="shared" si="60"/>
        <v/>
      </c>
      <c r="D555" s="2">
        <v>534</v>
      </c>
      <c r="E555" s="2" t="str">
        <f>IF(ISNUMBER(SMALL(Order_Form!$D:$D,1+($D555))),(VLOOKUP(SMALL(Order_Form!$D:$D,1+($D555)),Order_Form!$C:$Q,3,FALSE)),"")</f>
        <v/>
      </c>
      <c r="F555" s="18" t="str">
        <f>IF(ISNUMBER(SMALL(Order_Form!$D:$D,1+($D555))),(VLOOKUP(SMALL(Order_Form!$D:$D,1+($D555)),Order_Form!$C:$Q,4,FALSE)),"")</f>
        <v/>
      </c>
      <c r="G555" s="18" t="str">
        <f>IF(ISNUMBER(SMALL(Order_Form!$D:$D,1+($D555))),(VLOOKUP(SMALL(Order_Form!$D:$D,1+($D555)),Order_Form!$C:$Q,5,FALSE)),"")</f>
        <v/>
      </c>
      <c r="H555" s="18" t="str">
        <f>IF(ISNUMBER(SMALL(Order_Form!$D:$D,1+($D555))),(VLOOKUP(SMALL(Order_Form!$D:$D,1+($D555)),Order_Form!$C:$Q,6,FALSE)),"")</f>
        <v/>
      </c>
      <c r="I555" s="15" t="str">
        <f>IF(ISNUMBER(SMALL(Order_Form!$D:$D,1+($D555))),(VLOOKUP(SMALL(Order_Form!$D:$D,1+($D555)),Order_Form!$C:$Q,7,FALSE)),"")</f>
        <v/>
      </c>
      <c r="J555" s="2"/>
      <c r="K555" s="2"/>
      <c r="L555" s="18" t="str">
        <f>IF(ISNUMBER(SMALL(Order_Form!$D:$D,1+($D555))),(VLOOKUP(SMALL(Order_Form!$D:$D,1+($D555)),Order_Form!$C:$Q,8,FALSE)),"")</f>
        <v/>
      </c>
      <c r="M555" s="18" t="str">
        <f>IF(ISNUMBER(SMALL(Order_Form!$D:$D,1+($D555))),(VLOOKUP(SMALL(Order_Form!$D:$D,1+($D555)),Order_Form!$C:$Q,9,FALSE)),"")</f>
        <v/>
      </c>
      <c r="N555" s="18" t="str">
        <f>IF(ISNUMBER(SMALL(Order_Form!$D:$D,1+($D555))),(VLOOKUP(SMALL(Order_Form!$D:$D,1+($D555)),Order_Form!$C:$Q,10,FALSE)),"")</f>
        <v/>
      </c>
      <c r="O555" s="18" t="str">
        <f>IF(ISNUMBER(SMALL(Order_Form!$D:$D,1+($D555))),(VLOOKUP(SMALL(Order_Form!$D:$D,1+($D555)),Order_Form!$C:$Q,11,FALSE)),"")</f>
        <v/>
      </c>
      <c r="P555" s="18" t="str">
        <f>IF(ISNUMBER(SMALL(Order_Form!$D:$D,1+($D555))),(VLOOKUP(SMALL(Order_Form!$D:$D,1+($D555)),Order_Form!$C:$Q,12,FALSE)),"")</f>
        <v/>
      </c>
      <c r="Q555" s="18" t="str">
        <f>IF(ISNUMBER(SMALL(Order_Form!$D:$D,1+($D555))),(VLOOKUP(SMALL(Order_Form!$D:$D,1+($D555)),Order_Form!$C:$Q,13,FALSE)),"")</f>
        <v/>
      </c>
      <c r="R555" s="18" t="str">
        <f>IF(ISNUMBER(SMALL(Order_Form!$D:$D,1+($D555))),(VLOOKUP(SMALL(Order_Form!$D:$D,1+($D555)),Order_Form!$C:$Q,14,FALSE)),"")</f>
        <v/>
      </c>
      <c r="S555" s="126" t="str">
        <f>IF(ISNUMBER(SMALL(Order_Form!$D:$D,1+($D555))),(VLOOKUP(SMALL(Order_Form!$D:$D,1+($D555)),Order_Form!$C:$Q,15,FALSE)),"")</f>
        <v/>
      </c>
      <c r="U555" s="2">
        <f t="shared" si="56"/>
        <v>0</v>
      </c>
      <c r="V555" s="2">
        <f t="shared" si="57"/>
        <v>0</v>
      </c>
      <c r="W555" s="2" t="str">
        <f t="shared" si="58"/>
        <v/>
      </c>
      <c r="X555" s="2">
        <f t="shared" si="59"/>
        <v>0</v>
      </c>
    </row>
    <row r="556" spans="2:24" ht="22.9" customHeight="1" x14ac:dyDescent="0.25">
      <c r="B556" s="2">
        <f t="shared" si="55"/>
        <v>0</v>
      </c>
      <c r="C556" s="2" t="str">
        <f t="shared" si="60"/>
        <v/>
      </c>
      <c r="D556" s="2">
        <v>535</v>
      </c>
      <c r="E556" s="2" t="str">
        <f>IF(ISNUMBER(SMALL(Order_Form!$D:$D,1+($D556))),(VLOOKUP(SMALL(Order_Form!$D:$D,1+($D556)),Order_Form!$C:$Q,3,FALSE)),"")</f>
        <v/>
      </c>
      <c r="F556" s="18" t="str">
        <f>IF(ISNUMBER(SMALL(Order_Form!$D:$D,1+($D556))),(VLOOKUP(SMALL(Order_Form!$D:$D,1+($D556)),Order_Form!$C:$Q,4,FALSE)),"")</f>
        <v/>
      </c>
      <c r="G556" s="18" t="str">
        <f>IF(ISNUMBER(SMALL(Order_Form!$D:$D,1+($D556))),(VLOOKUP(SMALL(Order_Form!$D:$D,1+($D556)),Order_Form!$C:$Q,5,FALSE)),"")</f>
        <v/>
      </c>
      <c r="H556" s="18" t="str">
        <f>IF(ISNUMBER(SMALL(Order_Form!$D:$D,1+($D556))),(VLOOKUP(SMALL(Order_Form!$D:$D,1+($D556)),Order_Form!$C:$Q,6,FALSE)),"")</f>
        <v/>
      </c>
      <c r="I556" s="15" t="str">
        <f>IF(ISNUMBER(SMALL(Order_Form!$D:$D,1+($D556))),(VLOOKUP(SMALL(Order_Form!$D:$D,1+($D556)),Order_Form!$C:$Q,7,FALSE)),"")</f>
        <v/>
      </c>
      <c r="J556" s="2"/>
      <c r="K556" s="2"/>
      <c r="L556" s="18" t="str">
        <f>IF(ISNUMBER(SMALL(Order_Form!$D:$D,1+($D556))),(VLOOKUP(SMALL(Order_Form!$D:$D,1+($D556)),Order_Form!$C:$Q,8,FALSE)),"")</f>
        <v/>
      </c>
      <c r="M556" s="18" t="str">
        <f>IF(ISNUMBER(SMALL(Order_Form!$D:$D,1+($D556))),(VLOOKUP(SMALL(Order_Form!$D:$D,1+($D556)),Order_Form!$C:$Q,9,FALSE)),"")</f>
        <v/>
      </c>
      <c r="N556" s="18" t="str">
        <f>IF(ISNUMBER(SMALL(Order_Form!$D:$D,1+($D556))),(VLOOKUP(SMALL(Order_Form!$D:$D,1+($D556)),Order_Form!$C:$Q,10,FALSE)),"")</f>
        <v/>
      </c>
      <c r="O556" s="18" t="str">
        <f>IF(ISNUMBER(SMALL(Order_Form!$D:$D,1+($D556))),(VLOOKUP(SMALL(Order_Form!$D:$D,1+($D556)),Order_Form!$C:$Q,11,FALSE)),"")</f>
        <v/>
      </c>
      <c r="P556" s="18" t="str">
        <f>IF(ISNUMBER(SMALL(Order_Form!$D:$D,1+($D556))),(VLOOKUP(SMALL(Order_Form!$D:$D,1+($D556)),Order_Form!$C:$Q,12,FALSE)),"")</f>
        <v/>
      </c>
      <c r="Q556" s="18" t="str">
        <f>IF(ISNUMBER(SMALL(Order_Form!$D:$D,1+($D556))),(VLOOKUP(SMALL(Order_Form!$D:$D,1+($D556)),Order_Form!$C:$Q,13,FALSE)),"")</f>
        <v/>
      </c>
      <c r="R556" s="18" t="str">
        <f>IF(ISNUMBER(SMALL(Order_Form!$D:$D,1+($D556))),(VLOOKUP(SMALL(Order_Form!$D:$D,1+($D556)),Order_Form!$C:$Q,14,FALSE)),"")</f>
        <v/>
      </c>
      <c r="S556" s="126" t="str">
        <f>IF(ISNUMBER(SMALL(Order_Form!$D:$D,1+($D556))),(VLOOKUP(SMALL(Order_Form!$D:$D,1+($D556)),Order_Form!$C:$Q,15,FALSE)),"")</f>
        <v/>
      </c>
      <c r="U556" s="2">
        <f t="shared" si="56"/>
        <v>0</v>
      </c>
      <c r="V556" s="2">
        <f t="shared" si="57"/>
        <v>0</v>
      </c>
      <c r="W556" s="2" t="str">
        <f t="shared" si="58"/>
        <v/>
      </c>
      <c r="X556" s="2">
        <f t="shared" si="59"/>
        <v>0</v>
      </c>
    </row>
    <row r="557" spans="2:24" ht="22.9" customHeight="1" x14ac:dyDescent="0.25">
      <c r="B557" s="2">
        <f t="shared" si="55"/>
        <v>0</v>
      </c>
      <c r="C557" s="2" t="str">
        <f t="shared" si="60"/>
        <v/>
      </c>
      <c r="D557" s="2">
        <v>536</v>
      </c>
      <c r="E557" s="2" t="str">
        <f>IF(ISNUMBER(SMALL(Order_Form!$D:$D,1+($D557))),(VLOOKUP(SMALL(Order_Form!$D:$D,1+($D557)),Order_Form!$C:$Q,3,FALSE)),"")</f>
        <v/>
      </c>
      <c r="F557" s="18" t="str">
        <f>IF(ISNUMBER(SMALL(Order_Form!$D:$D,1+($D557))),(VLOOKUP(SMALL(Order_Form!$D:$D,1+($D557)),Order_Form!$C:$Q,4,FALSE)),"")</f>
        <v/>
      </c>
      <c r="G557" s="18" t="str">
        <f>IF(ISNUMBER(SMALL(Order_Form!$D:$D,1+($D557))),(VLOOKUP(SMALL(Order_Form!$D:$D,1+($D557)),Order_Form!$C:$Q,5,FALSE)),"")</f>
        <v/>
      </c>
      <c r="H557" s="18" t="str">
        <f>IF(ISNUMBER(SMALL(Order_Form!$D:$D,1+($D557))),(VLOOKUP(SMALL(Order_Form!$D:$D,1+($D557)),Order_Form!$C:$Q,6,FALSE)),"")</f>
        <v/>
      </c>
      <c r="I557" s="15" t="str">
        <f>IF(ISNUMBER(SMALL(Order_Form!$D:$D,1+($D557))),(VLOOKUP(SMALL(Order_Form!$D:$D,1+($D557)),Order_Form!$C:$Q,7,FALSE)),"")</f>
        <v/>
      </c>
      <c r="J557" s="2"/>
      <c r="K557" s="2"/>
      <c r="L557" s="18" t="str">
        <f>IF(ISNUMBER(SMALL(Order_Form!$D:$D,1+($D557))),(VLOOKUP(SMALL(Order_Form!$D:$D,1+($D557)),Order_Form!$C:$Q,8,FALSE)),"")</f>
        <v/>
      </c>
      <c r="M557" s="18" t="str">
        <f>IF(ISNUMBER(SMALL(Order_Form!$D:$D,1+($D557))),(VLOOKUP(SMALL(Order_Form!$D:$D,1+($D557)),Order_Form!$C:$Q,9,FALSE)),"")</f>
        <v/>
      </c>
      <c r="N557" s="18" t="str">
        <f>IF(ISNUMBER(SMALL(Order_Form!$D:$D,1+($D557))),(VLOOKUP(SMALL(Order_Form!$D:$D,1+($D557)),Order_Form!$C:$Q,10,FALSE)),"")</f>
        <v/>
      </c>
      <c r="O557" s="18" t="str">
        <f>IF(ISNUMBER(SMALL(Order_Form!$D:$D,1+($D557))),(VLOOKUP(SMALL(Order_Form!$D:$D,1+($D557)),Order_Form!$C:$Q,11,FALSE)),"")</f>
        <v/>
      </c>
      <c r="P557" s="18" t="str">
        <f>IF(ISNUMBER(SMALL(Order_Form!$D:$D,1+($D557))),(VLOOKUP(SMALL(Order_Form!$D:$D,1+($D557)),Order_Form!$C:$Q,12,FALSE)),"")</f>
        <v/>
      </c>
      <c r="Q557" s="18" t="str">
        <f>IF(ISNUMBER(SMALL(Order_Form!$D:$D,1+($D557))),(VLOOKUP(SMALL(Order_Form!$D:$D,1+($D557)),Order_Form!$C:$Q,13,FALSE)),"")</f>
        <v/>
      </c>
      <c r="R557" s="18" t="str">
        <f>IF(ISNUMBER(SMALL(Order_Form!$D:$D,1+($D557))),(VLOOKUP(SMALL(Order_Form!$D:$D,1+($D557)),Order_Form!$C:$Q,14,FALSE)),"")</f>
        <v/>
      </c>
      <c r="S557" s="126" t="str">
        <f>IF(ISNUMBER(SMALL(Order_Form!$D:$D,1+($D557))),(VLOOKUP(SMALL(Order_Form!$D:$D,1+($D557)),Order_Form!$C:$Q,15,FALSE)),"")</f>
        <v/>
      </c>
      <c r="U557" s="2">
        <f t="shared" si="56"/>
        <v>0</v>
      </c>
      <c r="V557" s="2">
        <f t="shared" si="57"/>
        <v>0</v>
      </c>
      <c r="W557" s="2" t="str">
        <f t="shared" si="58"/>
        <v/>
      </c>
      <c r="X557" s="2">
        <f t="shared" si="59"/>
        <v>0</v>
      </c>
    </row>
    <row r="558" spans="2:24" ht="22.9" customHeight="1" x14ac:dyDescent="0.25">
      <c r="B558" s="2">
        <f t="shared" si="55"/>
        <v>0</v>
      </c>
      <c r="C558" s="2" t="str">
        <f t="shared" si="60"/>
        <v/>
      </c>
      <c r="D558" s="2">
        <v>537</v>
      </c>
      <c r="E558" s="2" t="str">
        <f>IF(ISNUMBER(SMALL(Order_Form!$D:$D,1+($D558))),(VLOOKUP(SMALL(Order_Form!$D:$D,1+($D558)),Order_Form!$C:$Q,3,FALSE)),"")</f>
        <v/>
      </c>
      <c r="F558" s="18" t="str">
        <f>IF(ISNUMBER(SMALL(Order_Form!$D:$D,1+($D558))),(VLOOKUP(SMALL(Order_Form!$D:$D,1+($D558)),Order_Form!$C:$Q,4,FALSE)),"")</f>
        <v/>
      </c>
      <c r="G558" s="18" t="str">
        <f>IF(ISNUMBER(SMALL(Order_Form!$D:$D,1+($D558))),(VLOOKUP(SMALL(Order_Form!$D:$D,1+($D558)),Order_Form!$C:$Q,5,FALSE)),"")</f>
        <v/>
      </c>
      <c r="H558" s="18" t="str">
        <f>IF(ISNUMBER(SMALL(Order_Form!$D:$D,1+($D558))),(VLOOKUP(SMALL(Order_Form!$D:$D,1+($D558)),Order_Form!$C:$Q,6,FALSE)),"")</f>
        <v/>
      </c>
      <c r="I558" s="15" t="str">
        <f>IF(ISNUMBER(SMALL(Order_Form!$D:$D,1+($D558))),(VLOOKUP(SMALL(Order_Form!$D:$D,1+($D558)),Order_Form!$C:$Q,7,FALSE)),"")</f>
        <v/>
      </c>
      <c r="J558" s="2"/>
      <c r="K558" s="2"/>
      <c r="L558" s="18" t="str">
        <f>IF(ISNUMBER(SMALL(Order_Form!$D:$D,1+($D558))),(VLOOKUP(SMALL(Order_Form!$D:$D,1+($D558)),Order_Form!$C:$Q,8,FALSE)),"")</f>
        <v/>
      </c>
      <c r="M558" s="18" t="str">
        <f>IF(ISNUMBER(SMALL(Order_Form!$D:$D,1+($D558))),(VLOOKUP(SMALL(Order_Form!$D:$D,1+($D558)),Order_Form!$C:$Q,9,FALSE)),"")</f>
        <v/>
      </c>
      <c r="N558" s="18" t="str">
        <f>IF(ISNUMBER(SMALL(Order_Form!$D:$D,1+($D558))),(VLOOKUP(SMALL(Order_Form!$D:$D,1+($D558)),Order_Form!$C:$Q,10,FALSE)),"")</f>
        <v/>
      </c>
      <c r="O558" s="18" t="str">
        <f>IF(ISNUMBER(SMALL(Order_Form!$D:$D,1+($D558))),(VLOOKUP(SMALL(Order_Form!$D:$D,1+($D558)),Order_Form!$C:$Q,11,FALSE)),"")</f>
        <v/>
      </c>
      <c r="P558" s="18" t="str">
        <f>IF(ISNUMBER(SMALL(Order_Form!$D:$D,1+($D558))),(VLOOKUP(SMALL(Order_Form!$D:$D,1+($D558)),Order_Form!$C:$Q,12,FALSE)),"")</f>
        <v/>
      </c>
      <c r="Q558" s="18" t="str">
        <f>IF(ISNUMBER(SMALL(Order_Form!$D:$D,1+($D558))),(VLOOKUP(SMALL(Order_Form!$D:$D,1+($D558)),Order_Form!$C:$Q,13,FALSE)),"")</f>
        <v/>
      </c>
      <c r="R558" s="18" t="str">
        <f>IF(ISNUMBER(SMALL(Order_Form!$D:$D,1+($D558))),(VLOOKUP(SMALL(Order_Form!$D:$D,1+($D558)),Order_Form!$C:$Q,14,FALSE)),"")</f>
        <v/>
      </c>
      <c r="S558" s="126" t="str">
        <f>IF(ISNUMBER(SMALL(Order_Form!$D:$D,1+($D558))),(VLOOKUP(SMALL(Order_Form!$D:$D,1+($D558)),Order_Form!$C:$Q,15,FALSE)),"")</f>
        <v/>
      </c>
      <c r="U558" s="2">
        <f t="shared" si="56"/>
        <v>0</v>
      </c>
      <c r="V558" s="2">
        <f t="shared" si="57"/>
        <v>0</v>
      </c>
      <c r="W558" s="2" t="str">
        <f t="shared" si="58"/>
        <v/>
      </c>
      <c r="X558" s="2">
        <f t="shared" si="59"/>
        <v>0</v>
      </c>
    </row>
    <row r="559" spans="2:24" ht="22.9" customHeight="1" x14ac:dyDescent="0.25">
      <c r="B559" s="2">
        <f t="shared" si="55"/>
        <v>0</v>
      </c>
      <c r="C559" s="2" t="str">
        <f t="shared" si="60"/>
        <v/>
      </c>
      <c r="D559" s="2">
        <v>538</v>
      </c>
      <c r="E559" s="2" t="str">
        <f>IF(ISNUMBER(SMALL(Order_Form!$D:$D,1+($D559))),(VLOOKUP(SMALL(Order_Form!$D:$D,1+($D559)),Order_Form!$C:$Q,3,FALSE)),"")</f>
        <v/>
      </c>
      <c r="F559" s="18" t="str">
        <f>IF(ISNUMBER(SMALL(Order_Form!$D:$D,1+($D559))),(VLOOKUP(SMALL(Order_Form!$D:$D,1+($D559)),Order_Form!$C:$Q,4,FALSE)),"")</f>
        <v/>
      </c>
      <c r="G559" s="18" t="str">
        <f>IF(ISNUMBER(SMALL(Order_Form!$D:$D,1+($D559))),(VLOOKUP(SMALL(Order_Form!$D:$D,1+($D559)),Order_Form!$C:$Q,5,FALSE)),"")</f>
        <v/>
      </c>
      <c r="H559" s="18" t="str">
        <f>IF(ISNUMBER(SMALL(Order_Form!$D:$D,1+($D559))),(VLOOKUP(SMALL(Order_Form!$D:$D,1+($D559)),Order_Form!$C:$Q,6,FALSE)),"")</f>
        <v/>
      </c>
      <c r="I559" s="15" t="str">
        <f>IF(ISNUMBER(SMALL(Order_Form!$D:$D,1+($D559))),(VLOOKUP(SMALL(Order_Form!$D:$D,1+($D559)),Order_Form!$C:$Q,7,FALSE)),"")</f>
        <v/>
      </c>
      <c r="J559" s="2"/>
      <c r="K559" s="2"/>
      <c r="L559" s="18" t="str">
        <f>IF(ISNUMBER(SMALL(Order_Form!$D:$D,1+($D559))),(VLOOKUP(SMALL(Order_Form!$D:$D,1+($D559)),Order_Form!$C:$Q,8,FALSE)),"")</f>
        <v/>
      </c>
      <c r="M559" s="18" t="str">
        <f>IF(ISNUMBER(SMALL(Order_Form!$D:$D,1+($D559))),(VLOOKUP(SMALL(Order_Form!$D:$D,1+($D559)),Order_Form!$C:$Q,9,FALSE)),"")</f>
        <v/>
      </c>
      <c r="N559" s="18" t="str">
        <f>IF(ISNUMBER(SMALL(Order_Form!$D:$D,1+($D559))),(VLOOKUP(SMALL(Order_Form!$D:$D,1+($D559)),Order_Form!$C:$Q,10,FALSE)),"")</f>
        <v/>
      </c>
      <c r="O559" s="18" t="str">
        <f>IF(ISNUMBER(SMALL(Order_Form!$D:$D,1+($D559))),(VLOOKUP(SMALL(Order_Form!$D:$D,1+($D559)),Order_Form!$C:$Q,11,FALSE)),"")</f>
        <v/>
      </c>
      <c r="P559" s="18" t="str">
        <f>IF(ISNUMBER(SMALL(Order_Form!$D:$D,1+($D559))),(VLOOKUP(SMALL(Order_Form!$D:$D,1+($D559)),Order_Form!$C:$Q,12,FALSE)),"")</f>
        <v/>
      </c>
      <c r="Q559" s="18" t="str">
        <f>IF(ISNUMBER(SMALL(Order_Form!$D:$D,1+($D559))),(VLOOKUP(SMALL(Order_Form!$D:$D,1+($D559)),Order_Form!$C:$Q,13,FALSE)),"")</f>
        <v/>
      </c>
      <c r="R559" s="18" t="str">
        <f>IF(ISNUMBER(SMALL(Order_Form!$D:$D,1+($D559))),(VLOOKUP(SMALL(Order_Form!$D:$D,1+($D559)),Order_Form!$C:$Q,14,FALSE)),"")</f>
        <v/>
      </c>
      <c r="S559" s="126" t="str">
        <f>IF(ISNUMBER(SMALL(Order_Form!$D:$D,1+($D559))),(VLOOKUP(SMALL(Order_Form!$D:$D,1+($D559)),Order_Form!$C:$Q,15,FALSE)),"")</f>
        <v/>
      </c>
      <c r="U559" s="2">
        <f t="shared" si="56"/>
        <v>0</v>
      </c>
      <c r="V559" s="2">
        <f t="shared" si="57"/>
        <v>0</v>
      </c>
      <c r="W559" s="2" t="str">
        <f t="shared" si="58"/>
        <v/>
      </c>
      <c r="X559" s="2">
        <f t="shared" si="59"/>
        <v>0</v>
      </c>
    </row>
    <row r="560" spans="2:24" ht="22.9" customHeight="1" x14ac:dyDescent="0.25">
      <c r="B560" s="2">
        <f t="shared" si="55"/>
        <v>0</v>
      </c>
      <c r="C560" s="2" t="str">
        <f t="shared" si="60"/>
        <v/>
      </c>
      <c r="D560" s="2">
        <v>539</v>
      </c>
      <c r="E560" s="2" t="str">
        <f>IF(ISNUMBER(SMALL(Order_Form!$D:$D,1+($D560))),(VLOOKUP(SMALL(Order_Form!$D:$D,1+($D560)),Order_Form!$C:$Q,3,FALSE)),"")</f>
        <v/>
      </c>
      <c r="F560" s="18" t="str">
        <f>IF(ISNUMBER(SMALL(Order_Form!$D:$D,1+($D560))),(VLOOKUP(SMALL(Order_Form!$D:$D,1+($D560)),Order_Form!$C:$Q,4,FALSE)),"")</f>
        <v/>
      </c>
      <c r="G560" s="18" t="str">
        <f>IF(ISNUMBER(SMALL(Order_Form!$D:$D,1+($D560))),(VLOOKUP(SMALL(Order_Form!$D:$D,1+($D560)),Order_Form!$C:$Q,5,FALSE)),"")</f>
        <v/>
      </c>
      <c r="H560" s="18" t="str">
        <f>IF(ISNUMBER(SMALL(Order_Form!$D:$D,1+($D560))),(VLOOKUP(SMALL(Order_Form!$D:$D,1+($D560)),Order_Form!$C:$Q,6,FALSE)),"")</f>
        <v/>
      </c>
      <c r="I560" s="15" t="str">
        <f>IF(ISNUMBER(SMALL(Order_Form!$D:$D,1+($D560))),(VLOOKUP(SMALL(Order_Form!$D:$D,1+($D560)),Order_Form!$C:$Q,7,FALSE)),"")</f>
        <v/>
      </c>
      <c r="J560" s="2"/>
      <c r="K560" s="2"/>
      <c r="L560" s="18" t="str">
        <f>IF(ISNUMBER(SMALL(Order_Form!$D:$D,1+($D560))),(VLOOKUP(SMALL(Order_Form!$D:$D,1+($D560)),Order_Form!$C:$Q,8,FALSE)),"")</f>
        <v/>
      </c>
      <c r="M560" s="18" t="str">
        <f>IF(ISNUMBER(SMALL(Order_Form!$D:$D,1+($D560))),(VLOOKUP(SMALL(Order_Form!$D:$D,1+($D560)),Order_Form!$C:$Q,9,FALSE)),"")</f>
        <v/>
      </c>
      <c r="N560" s="18" t="str">
        <f>IF(ISNUMBER(SMALL(Order_Form!$D:$D,1+($D560))),(VLOOKUP(SMALL(Order_Form!$D:$D,1+($D560)),Order_Form!$C:$Q,10,FALSE)),"")</f>
        <v/>
      </c>
      <c r="O560" s="18" t="str">
        <f>IF(ISNUMBER(SMALL(Order_Form!$D:$D,1+($D560))),(VLOOKUP(SMALL(Order_Form!$D:$D,1+($D560)),Order_Form!$C:$Q,11,FALSE)),"")</f>
        <v/>
      </c>
      <c r="P560" s="18" t="str">
        <f>IF(ISNUMBER(SMALL(Order_Form!$D:$D,1+($D560))),(VLOOKUP(SMALL(Order_Form!$D:$D,1+($D560)),Order_Form!$C:$Q,12,FALSE)),"")</f>
        <v/>
      </c>
      <c r="Q560" s="18" t="str">
        <f>IF(ISNUMBER(SMALL(Order_Form!$D:$D,1+($D560))),(VLOOKUP(SMALL(Order_Form!$D:$D,1+($D560)),Order_Form!$C:$Q,13,FALSE)),"")</f>
        <v/>
      </c>
      <c r="R560" s="18" t="str">
        <f>IF(ISNUMBER(SMALL(Order_Form!$D:$D,1+($D560))),(VLOOKUP(SMALL(Order_Form!$D:$D,1+($D560)),Order_Form!$C:$Q,14,FALSE)),"")</f>
        <v/>
      </c>
      <c r="S560" s="126" t="str">
        <f>IF(ISNUMBER(SMALL(Order_Form!$D:$D,1+($D560))),(VLOOKUP(SMALL(Order_Form!$D:$D,1+($D560)),Order_Form!$C:$Q,15,FALSE)),"")</f>
        <v/>
      </c>
      <c r="U560" s="2">
        <f t="shared" si="56"/>
        <v>0</v>
      </c>
      <c r="V560" s="2">
        <f t="shared" si="57"/>
        <v>0</v>
      </c>
      <c r="W560" s="2" t="str">
        <f t="shared" si="58"/>
        <v/>
      </c>
      <c r="X560" s="2">
        <f t="shared" si="59"/>
        <v>0</v>
      </c>
    </row>
    <row r="561" spans="2:24" ht="22.9" customHeight="1" x14ac:dyDescent="0.25">
      <c r="B561" s="2">
        <f t="shared" si="55"/>
        <v>0</v>
      </c>
      <c r="C561" s="2" t="str">
        <f t="shared" si="60"/>
        <v/>
      </c>
      <c r="D561" s="2">
        <v>540</v>
      </c>
      <c r="E561" s="2" t="str">
        <f>IF(ISNUMBER(SMALL(Order_Form!$D:$D,1+($D561))),(VLOOKUP(SMALL(Order_Form!$D:$D,1+($D561)),Order_Form!$C:$Q,3,FALSE)),"")</f>
        <v/>
      </c>
      <c r="F561" s="18" t="str">
        <f>IF(ISNUMBER(SMALL(Order_Form!$D:$D,1+($D561))),(VLOOKUP(SMALL(Order_Form!$D:$D,1+($D561)),Order_Form!$C:$Q,4,FALSE)),"")</f>
        <v/>
      </c>
      <c r="G561" s="18" t="str">
        <f>IF(ISNUMBER(SMALL(Order_Form!$D:$D,1+($D561))),(VLOOKUP(SMALL(Order_Form!$D:$D,1+($D561)),Order_Form!$C:$Q,5,FALSE)),"")</f>
        <v/>
      </c>
      <c r="H561" s="18" t="str">
        <f>IF(ISNUMBER(SMALL(Order_Form!$D:$D,1+($D561))),(VLOOKUP(SMALL(Order_Form!$D:$D,1+($D561)),Order_Form!$C:$Q,6,FALSE)),"")</f>
        <v/>
      </c>
      <c r="I561" s="15" t="str">
        <f>IF(ISNUMBER(SMALL(Order_Form!$D:$D,1+($D561))),(VLOOKUP(SMALL(Order_Form!$D:$D,1+($D561)),Order_Form!$C:$Q,7,FALSE)),"")</f>
        <v/>
      </c>
      <c r="J561" s="2"/>
      <c r="K561" s="2"/>
      <c r="L561" s="18" t="str">
        <f>IF(ISNUMBER(SMALL(Order_Form!$D:$D,1+($D561))),(VLOOKUP(SMALL(Order_Form!$D:$D,1+($D561)),Order_Form!$C:$Q,8,FALSE)),"")</f>
        <v/>
      </c>
      <c r="M561" s="18" t="str">
        <f>IF(ISNUMBER(SMALL(Order_Form!$D:$D,1+($D561))),(VLOOKUP(SMALL(Order_Form!$D:$D,1+($D561)),Order_Form!$C:$Q,9,FALSE)),"")</f>
        <v/>
      </c>
      <c r="N561" s="18" t="str">
        <f>IF(ISNUMBER(SMALL(Order_Form!$D:$D,1+($D561))),(VLOOKUP(SMALL(Order_Form!$D:$D,1+($D561)),Order_Form!$C:$Q,10,FALSE)),"")</f>
        <v/>
      </c>
      <c r="O561" s="18" t="str">
        <f>IF(ISNUMBER(SMALL(Order_Form!$D:$D,1+($D561))),(VLOOKUP(SMALL(Order_Form!$D:$D,1+($D561)),Order_Form!$C:$Q,11,FALSE)),"")</f>
        <v/>
      </c>
      <c r="P561" s="18" t="str">
        <f>IF(ISNUMBER(SMALL(Order_Form!$D:$D,1+($D561))),(VLOOKUP(SMALL(Order_Form!$D:$D,1+($D561)),Order_Form!$C:$Q,12,FALSE)),"")</f>
        <v/>
      </c>
      <c r="Q561" s="18" t="str">
        <f>IF(ISNUMBER(SMALL(Order_Form!$D:$D,1+($D561))),(VLOOKUP(SMALL(Order_Form!$D:$D,1+($D561)),Order_Form!$C:$Q,13,FALSE)),"")</f>
        <v/>
      </c>
      <c r="R561" s="18" t="str">
        <f>IF(ISNUMBER(SMALL(Order_Form!$D:$D,1+($D561))),(VLOOKUP(SMALL(Order_Form!$D:$D,1+($D561)),Order_Form!$C:$Q,14,FALSE)),"")</f>
        <v/>
      </c>
      <c r="S561" s="126" t="str">
        <f>IF(ISNUMBER(SMALL(Order_Form!$D:$D,1+($D561))),(VLOOKUP(SMALL(Order_Form!$D:$D,1+($D561)),Order_Form!$C:$Q,15,FALSE)),"")</f>
        <v/>
      </c>
      <c r="U561" s="2">
        <f t="shared" si="56"/>
        <v>0</v>
      </c>
      <c r="V561" s="2">
        <f t="shared" si="57"/>
        <v>0</v>
      </c>
      <c r="W561" s="2" t="str">
        <f t="shared" si="58"/>
        <v/>
      </c>
      <c r="X561" s="2">
        <f t="shared" si="59"/>
        <v>0</v>
      </c>
    </row>
    <row r="562" spans="2:24" ht="22.9" customHeight="1" x14ac:dyDescent="0.25">
      <c r="B562" s="2">
        <f t="shared" si="55"/>
        <v>0</v>
      </c>
      <c r="C562" s="2" t="str">
        <f t="shared" si="60"/>
        <v/>
      </c>
      <c r="D562" s="2">
        <v>541</v>
      </c>
      <c r="E562" s="2" t="str">
        <f>IF(ISNUMBER(SMALL(Order_Form!$D:$D,1+($D562))),(VLOOKUP(SMALL(Order_Form!$D:$D,1+($D562)),Order_Form!$C:$Q,3,FALSE)),"")</f>
        <v/>
      </c>
      <c r="F562" s="18" t="str">
        <f>IF(ISNUMBER(SMALL(Order_Form!$D:$D,1+($D562))),(VLOOKUP(SMALL(Order_Form!$D:$D,1+($D562)),Order_Form!$C:$Q,4,FALSE)),"")</f>
        <v/>
      </c>
      <c r="G562" s="18" t="str">
        <f>IF(ISNUMBER(SMALL(Order_Form!$D:$D,1+($D562))),(VLOOKUP(SMALL(Order_Form!$D:$D,1+($D562)),Order_Form!$C:$Q,5,FALSE)),"")</f>
        <v/>
      </c>
      <c r="H562" s="18" t="str">
        <f>IF(ISNUMBER(SMALL(Order_Form!$D:$D,1+($D562))),(VLOOKUP(SMALL(Order_Form!$D:$D,1+($D562)),Order_Form!$C:$Q,6,FALSE)),"")</f>
        <v/>
      </c>
      <c r="I562" s="15" t="str">
        <f>IF(ISNUMBER(SMALL(Order_Form!$D:$D,1+($D562))),(VLOOKUP(SMALL(Order_Form!$D:$D,1+($D562)),Order_Form!$C:$Q,7,FALSE)),"")</f>
        <v/>
      </c>
      <c r="J562" s="2"/>
      <c r="K562" s="2"/>
      <c r="L562" s="18" t="str">
        <f>IF(ISNUMBER(SMALL(Order_Form!$D:$D,1+($D562))),(VLOOKUP(SMALL(Order_Form!$D:$D,1+($D562)),Order_Form!$C:$Q,8,FALSE)),"")</f>
        <v/>
      </c>
      <c r="M562" s="18" t="str">
        <f>IF(ISNUMBER(SMALL(Order_Form!$D:$D,1+($D562))),(VLOOKUP(SMALL(Order_Form!$D:$D,1+($D562)),Order_Form!$C:$Q,9,FALSE)),"")</f>
        <v/>
      </c>
      <c r="N562" s="18" t="str">
        <f>IF(ISNUMBER(SMALL(Order_Form!$D:$D,1+($D562))),(VLOOKUP(SMALL(Order_Form!$D:$D,1+($D562)),Order_Form!$C:$Q,10,FALSE)),"")</f>
        <v/>
      </c>
      <c r="O562" s="18" t="str">
        <f>IF(ISNUMBER(SMALL(Order_Form!$D:$D,1+($D562))),(VLOOKUP(SMALL(Order_Form!$D:$D,1+($D562)),Order_Form!$C:$Q,11,FALSE)),"")</f>
        <v/>
      </c>
      <c r="P562" s="18" t="str">
        <f>IF(ISNUMBER(SMALL(Order_Form!$D:$D,1+($D562))),(VLOOKUP(SMALL(Order_Form!$D:$D,1+($D562)),Order_Form!$C:$Q,12,FALSE)),"")</f>
        <v/>
      </c>
      <c r="Q562" s="18" t="str">
        <f>IF(ISNUMBER(SMALL(Order_Form!$D:$D,1+($D562))),(VLOOKUP(SMALL(Order_Form!$D:$D,1+($D562)),Order_Form!$C:$Q,13,FALSE)),"")</f>
        <v/>
      </c>
      <c r="R562" s="18" t="str">
        <f>IF(ISNUMBER(SMALL(Order_Form!$D:$D,1+($D562))),(VLOOKUP(SMALL(Order_Form!$D:$D,1+($D562)),Order_Form!$C:$Q,14,FALSE)),"")</f>
        <v/>
      </c>
      <c r="S562" s="126" t="str">
        <f>IF(ISNUMBER(SMALL(Order_Form!$D:$D,1+($D562))),(VLOOKUP(SMALL(Order_Form!$D:$D,1+($D562)),Order_Form!$C:$Q,15,FALSE)),"")</f>
        <v/>
      </c>
      <c r="U562" s="2">
        <f t="shared" si="56"/>
        <v>0</v>
      </c>
      <c r="V562" s="2">
        <f t="shared" si="57"/>
        <v>0</v>
      </c>
      <c r="W562" s="2" t="str">
        <f t="shared" si="58"/>
        <v/>
      </c>
      <c r="X562" s="2">
        <f t="shared" si="59"/>
        <v>0</v>
      </c>
    </row>
    <row r="563" spans="2:24" ht="22.9" customHeight="1" x14ac:dyDescent="0.25">
      <c r="B563" s="2">
        <f t="shared" si="55"/>
        <v>0</v>
      </c>
      <c r="C563" s="2" t="str">
        <f t="shared" si="60"/>
        <v/>
      </c>
      <c r="D563" s="2">
        <v>542</v>
      </c>
      <c r="E563" s="2" t="str">
        <f>IF(ISNUMBER(SMALL(Order_Form!$D:$D,1+($D563))),(VLOOKUP(SMALL(Order_Form!$D:$D,1+($D563)),Order_Form!$C:$Q,3,FALSE)),"")</f>
        <v/>
      </c>
      <c r="F563" s="18" t="str">
        <f>IF(ISNUMBER(SMALL(Order_Form!$D:$D,1+($D563))),(VLOOKUP(SMALL(Order_Form!$D:$D,1+($D563)),Order_Form!$C:$Q,4,FALSE)),"")</f>
        <v/>
      </c>
      <c r="G563" s="18" t="str">
        <f>IF(ISNUMBER(SMALL(Order_Form!$D:$D,1+($D563))),(VLOOKUP(SMALL(Order_Form!$D:$D,1+($D563)),Order_Form!$C:$Q,5,FALSE)),"")</f>
        <v/>
      </c>
      <c r="H563" s="18" t="str">
        <f>IF(ISNUMBER(SMALL(Order_Form!$D:$D,1+($D563))),(VLOOKUP(SMALL(Order_Form!$D:$D,1+($D563)),Order_Form!$C:$Q,6,FALSE)),"")</f>
        <v/>
      </c>
      <c r="I563" s="15" t="str">
        <f>IF(ISNUMBER(SMALL(Order_Form!$D:$D,1+($D563))),(VLOOKUP(SMALL(Order_Form!$D:$D,1+($D563)),Order_Form!$C:$Q,7,FALSE)),"")</f>
        <v/>
      </c>
      <c r="J563" s="2"/>
      <c r="K563" s="2"/>
      <c r="L563" s="18" t="str">
        <f>IF(ISNUMBER(SMALL(Order_Form!$D:$D,1+($D563))),(VLOOKUP(SMALL(Order_Form!$D:$D,1+($D563)),Order_Form!$C:$Q,8,FALSE)),"")</f>
        <v/>
      </c>
      <c r="M563" s="18" t="str">
        <f>IF(ISNUMBER(SMALL(Order_Form!$D:$D,1+($D563))),(VLOOKUP(SMALL(Order_Form!$D:$D,1+($D563)),Order_Form!$C:$Q,9,FALSE)),"")</f>
        <v/>
      </c>
      <c r="N563" s="18" t="str">
        <f>IF(ISNUMBER(SMALL(Order_Form!$D:$D,1+($D563))),(VLOOKUP(SMALL(Order_Form!$D:$D,1+($D563)),Order_Form!$C:$Q,10,FALSE)),"")</f>
        <v/>
      </c>
      <c r="O563" s="18" t="str">
        <f>IF(ISNUMBER(SMALL(Order_Form!$D:$D,1+($D563))),(VLOOKUP(SMALL(Order_Form!$D:$D,1+($D563)),Order_Form!$C:$Q,11,FALSE)),"")</f>
        <v/>
      </c>
      <c r="P563" s="18" t="str">
        <f>IF(ISNUMBER(SMALL(Order_Form!$D:$D,1+($D563))),(VLOOKUP(SMALL(Order_Form!$D:$D,1+($D563)),Order_Form!$C:$Q,12,FALSE)),"")</f>
        <v/>
      </c>
      <c r="Q563" s="18" t="str">
        <f>IF(ISNUMBER(SMALL(Order_Form!$D:$D,1+($D563))),(VLOOKUP(SMALL(Order_Form!$D:$D,1+($D563)),Order_Form!$C:$Q,13,FALSE)),"")</f>
        <v/>
      </c>
      <c r="R563" s="18" t="str">
        <f>IF(ISNUMBER(SMALL(Order_Form!$D:$D,1+($D563))),(VLOOKUP(SMALL(Order_Form!$D:$D,1+($D563)),Order_Form!$C:$Q,14,FALSE)),"")</f>
        <v/>
      </c>
      <c r="S563" s="126" t="str">
        <f>IF(ISNUMBER(SMALL(Order_Form!$D:$D,1+($D563))),(VLOOKUP(SMALL(Order_Form!$D:$D,1+($D563)),Order_Form!$C:$Q,15,FALSE)),"")</f>
        <v/>
      </c>
      <c r="U563" s="2">
        <f t="shared" si="56"/>
        <v>0</v>
      </c>
      <c r="V563" s="2">
        <f t="shared" si="57"/>
        <v>0</v>
      </c>
      <c r="W563" s="2" t="str">
        <f t="shared" si="58"/>
        <v/>
      </c>
      <c r="X563" s="2">
        <f t="shared" si="59"/>
        <v>0</v>
      </c>
    </row>
    <row r="564" spans="2:24" ht="22.9" customHeight="1" x14ac:dyDescent="0.25">
      <c r="B564" s="2">
        <f t="shared" si="55"/>
        <v>0</v>
      </c>
      <c r="C564" s="2" t="str">
        <f t="shared" si="60"/>
        <v/>
      </c>
      <c r="D564" s="2">
        <v>543</v>
      </c>
      <c r="E564" s="2" t="str">
        <f>IF(ISNUMBER(SMALL(Order_Form!$D:$D,1+($D564))),(VLOOKUP(SMALL(Order_Form!$D:$D,1+($D564)),Order_Form!$C:$Q,3,FALSE)),"")</f>
        <v/>
      </c>
      <c r="F564" s="18" t="str">
        <f>IF(ISNUMBER(SMALL(Order_Form!$D:$D,1+($D564))),(VLOOKUP(SMALL(Order_Form!$D:$D,1+($D564)),Order_Form!$C:$Q,4,FALSE)),"")</f>
        <v/>
      </c>
      <c r="G564" s="18" t="str">
        <f>IF(ISNUMBER(SMALL(Order_Form!$D:$D,1+($D564))),(VLOOKUP(SMALL(Order_Form!$D:$D,1+($D564)),Order_Form!$C:$Q,5,FALSE)),"")</f>
        <v/>
      </c>
      <c r="H564" s="18" t="str">
        <f>IF(ISNUMBER(SMALL(Order_Form!$D:$D,1+($D564))),(VLOOKUP(SMALL(Order_Form!$D:$D,1+($D564)),Order_Form!$C:$Q,6,FALSE)),"")</f>
        <v/>
      </c>
      <c r="I564" s="15" t="str">
        <f>IF(ISNUMBER(SMALL(Order_Form!$D:$D,1+($D564))),(VLOOKUP(SMALL(Order_Form!$D:$D,1+($D564)),Order_Form!$C:$Q,7,FALSE)),"")</f>
        <v/>
      </c>
      <c r="J564" s="2"/>
      <c r="K564" s="2"/>
      <c r="L564" s="18" t="str">
        <f>IF(ISNUMBER(SMALL(Order_Form!$D:$D,1+($D564))),(VLOOKUP(SMALL(Order_Form!$D:$D,1+($D564)),Order_Form!$C:$Q,8,FALSE)),"")</f>
        <v/>
      </c>
      <c r="M564" s="18" t="str">
        <f>IF(ISNUMBER(SMALL(Order_Form!$D:$D,1+($D564))),(VLOOKUP(SMALL(Order_Form!$D:$D,1+($D564)),Order_Form!$C:$Q,9,FALSE)),"")</f>
        <v/>
      </c>
      <c r="N564" s="18" t="str">
        <f>IF(ISNUMBER(SMALL(Order_Form!$D:$D,1+($D564))),(VLOOKUP(SMALL(Order_Form!$D:$D,1+($D564)),Order_Form!$C:$Q,10,FALSE)),"")</f>
        <v/>
      </c>
      <c r="O564" s="18" t="str">
        <f>IF(ISNUMBER(SMALL(Order_Form!$D:$D,1+($D564))),(VLOOKUP(SMALL(Order_Form!$D:$D,1+($D564)),Order_Form!$C:$Q,11,FALSE)),"")</f>
        <v/>
      </c>
      <c r="P564" s="18" t="str">
        <f>IF(ISNUMBER(SMALL(Order_Form!$D:$D,1+($D564))),(VLOOKUP(SMALL(Order_Form!$D:$D,1+($D564)),Order_Form!$C:$Q,12,FALSE)),"")</f>
        <v/>
      </c>
      <c r="Q564" s="18" t="str">
        <f>IF(ISNUMBER(SMALL(Order_Form!$D:$D,1+($D564))),(VLOOKUP(SMALL(Order_Form!$D:$D,1+($D564)),Order_Form!$C:$Q,13,FALSE)),"")</f>
        <v/>
      </c>
      <c r="R564" s="18" t="str">
        <f>IF(ISNUMBER(SMALL(Order_Form!$D:$D,1+($D564))),(VLOOKUP(SMALL(Order_Form!$D:$D,1+($D564)),Order_Form!$C:$Q,14,FALSE)),"")</f>
        <v/>
      </c>
      <c r="S564" s="126" t="str">
        <f>IF(ISNUMBER(SMALL(Order_Form!$D:$D,1+($D564))),(VLOOKUP(SMALL(Order_Form!$D:$D,1+($D564)),Order_Form!$C:$Q,15,FALSE)),"")</f>
        <v/>
      </c>
      <c r="U564" s="2">
        <f t="shared" si="56"/>
        <v>0</v>
      </c>
      <c r="V564" s="2">
        <f t="shared" si="57"/>
        <v>0</v>
      </c>
      <c r="W564" s="2" t="str">
        <f t="shared" si="58"/>
        <v/>
      </c>
      <c r="X564" s="2">
        <f t="shared" si="59"/>
        <v>0</v>
      </c>
    </row>
    <row r="565" spans="2:24" ht="22.9" customHeight="1" x14ac:dyDescent="0.25">
      <c r="B565" s="2">
        <f t="shared" si="55"/>
        <v>0</v>
      </c>
      <c r="C565" s="2" t="str">
        <f t="shared" si="60"/>
        <v/>
      </c>
      <c r="D565" s="2">
        <v>544</v>
      </c>
      <c r="E565" s="2" t="str">
        <f>IF(ISNUMBER(SMALL(Order_Form!$D:$D,1+($D565))),(VLOOKUP(SMALL(Order_Form!$D:$D,1+($D565)),Order_Form!$C:$Q,3,FALSE)),"")</f>
        <v/>
      </c>
      <c r="F565" s="18" t="str">
        <f>IF(ISNUMBER(SMALL(Order_Form!$D:$D,1+($D565))),(VLOOKUP(SMALL(Order_Form!$D:$D,1+($D565)),Order_Form!$C:$Q,4,FALSE)),"")</f>
        <v/>
      </c>
      <c r="G565" s="18" t="str">
        <f>IF(ISNUMBER(SMALL(Order_Form!$D:$D,1+($D565))),(VLOOKUP(SMALL(Order_Form!$D:$D,1+($D565)),Order_Form!$C:$Q,5,FALSE)),"")</f>
        <v/>
      </c>
      <c r="H565" s="18" t="str">
        <f>IF(ISNUMBER(SMALL(Order_Form!$D:$D,1+($D565))),(VLOOKUP(SMALL(Order_Form!$D:$D,1+($D565)),Order_Form!$C:$Q,6,FALSE)),"")</f>
        <v/>
      </c>
      <c r="I565" s="15" t="str">
        <f>IF(ISNUMBER(SMALL(Order_Form!$D:$D,1+($D565))),(VLOOKUP(SMALL(Order_Form!$D:$D,1+($D565)),Order_Form!$C:$Q,7,FALSE)),"")</f>
        <v/>
      </c>
      <c r="J565" s="2"/>
      <c r="K565" s="2"/>
      <c r="L565" s="18" t="str">
        <f>IF(ISNUMBER(SMALL(Order_Form!$D:$D,1+($D565))),(VLOOKUP(SMALL(Order_Form!$D:$D,1+($D565)),Order_Form!$C:$Q,8,FALSE)),"")</f>
        <v/>
      </c>
      <c r="M565" s="18" t="str">
        <f>IF(ISNUMBER(SMALL(Order_Form!$D:$D,1+($D565))),(VLOOKUP(SMALL(Order_Form!$D:$D,1+($D565)),Order_Form!$C:$Q,9,FALSE)),"")</f>
        <v/>
      </c>
      <c r="N565" s="18" t="str">
        <f>IF(ISNUMBER(SMALL(Order_Form!$D:$D,1+($D565))),(VLOOKUP(SMALL(Order_Form!$D:$D,1+($D565)),Order_Form!$C:$Q,10,FALSE)),"")</f>
        <v/>
      </c>
      <c r="O565" s="18" t="str">
        <f>IF(ISNUMBER(SMALL(Order_Form!$D:$D,1+($D565))),(VLOOKUP(SMALL(Order_Form!$D:$D,1+($D565)),Order_Form!$C:$Q,11,FALSE)),"")</f>
        <v/>
      </c>
      <c r="P565" s="18" t="str">
        <f>IF(ISNUMBER(SMALL(Order_Form!$D:$D,1+($D565))),(VLOOKUP(SMALL(Order_Form!$D:$D,1+($D565)),Order_Form!$C:$Q,12,FALSE)),"")</f>
        <v/>
      </c>
      <c r="Q565" s="18" t="str">
        <f>IF(ISNUMBER(SMALL(Order_Form!$D:$D,1+($D565))),(VLOOKUP(SMALL(Order_Form!$D:$D,1+($D565)),Order_Form!$C:$Q,13,FALSE)),"")</f>
        <v/>
      </c>
      <c r="R565" s="18" t="str">
        <f>IF(ISNUMBER(SMALL(Order_Form!$D:$D,1+($D565))),(VLOOKUP(SMALL(Order_Form!$D:$D,1+($D565)),Order_Form!$C:$Q,14,FALSE)),"")</f>
        <v/>
      </c>
      <c r="S565" s="126" t="str">
        <f>IF(ISNUMBER(SMALL(Order_Form!$D:$D,1+($D565))),(VLOOKUP(SMALL(Order_Form!$D:$D,1+($D565)),Order_Form!$C:$Q,15,FALSE)),"")</f>
        <v/>
      </c>
      <c r="U565" s="2">
        <f t="shared" si="56"/>
        <v>0</v>
      </c>
      <c r="V565" s="2">
        <f t="shared" si="57"/>
        <v>0</v>
      </c>
      <c r="W565" s="2" t="str">
        <f t="shared" si="58"/>
        <v/>
      </c>
      <c r="X565" s="2">
        <f t="shared" si="59"/>
        <v>0</v>
      </c>
    </row>
    <row r="566" spans="2:24" ht="22.9" customHeight="1" x14ac:dyDescent="0.25">
      <c r="B566" s="2">
        <f t="shared" si="55"/>
        <v>0</v>
      </c>
      <c r="C566" s="2" t="str">
        <f t="shared" si="60"/>
        <v/>
      </c>
      <c r="D566" s="2">
        <v>545</v>
      </c>
      <c r="E566" s="2" t="str">
        <f>IF(ISNUMBER(SMALL(Order_Form!$D:$D,1+($D566))),(VLOOKUP(SMALL(Order_Form!$D:$D,1+($D566)),Order_Form!$C:$Q,3,FALSE)),"")</f>
        <v/>
      </c>
      <c r="F566" s="18" t="str">
        <f>IF(ISNUMBER(SMALL(Order_Form!$D:$D,1+($D566))),(VLOOKUP(SMALL(Order_Form!$D:$D,1+($D566)),Order_Form!$C:$Q,4,FALSE)),"")</f>
        <v/>
      </c>
      <c r="G566" s="18" t="str">
        <f>IF(ISNUMBER(SMALL(Order_Form!$D:$D,1+($D566))),(VLOOKUP(SMALL(Order_Form!$D:$D,1+($D566)),Order_Form!$C:$Q,5,FALSE)),"")</f>
        <v/>
      </c>
      <c r="H566" s="18" t="str">
        <f>IF(ISNUMBER(SMALL(Order_Form!$D:$D,1+($D566))),(VLOOKUP(SMALL(Order_Form!$D:$D,1+($D566)),Order_Form!$C:$Q,6,FALSE)),"")</f>
        <v/>
      </c>
      <c r="I566" s="15" t="str">
        <f>IF(ISNUMBER(SMALL(Order_Form!$D:$D,1+($D566))),(VLOOKUP(SMALL(Order_Form!$D:$D,1+($D566)),Order_Form!$C:$Q,7,FALSE)),"")</f>
        <v/>
      </c>
      <c r="J566" s="2"/>
      <c r="K566" s="2"/>
      <c r="L566" s="18" t="str">
        <f>IF(ISNUMBER(SMALL(Order_Form!$D:$D,1+($D566))),(VLOOKUP(SMALL(Order_Form!$D:$D,1+($D566)),Order_Form!$C:$Q,8,FALSE)),"")</f>
        <v/>
      </c>
      <c r="M566" s="18" t="str">
        <f>IF(ISNUMBER(SMALL(Order_Form!$D:$D,1+($D566))),(VLOOKUP(SMALL(Order_Form!$D:$D,1+($D566)),Order_Form!$C:$Q,9,FALSE)),"")</f>
        <v/>
      </c>
      <c r="N566" s="18" t="str">
        <f>IF(ISNUMBER(SMALL(Order_Form!$D:$D,1+($D566))),(VLOOKUP(SMALL(Order_Form!$D:$D,1+($D566)),Order_Form!$C:$Q,10,FALSE)),"")</f>
        <v/>
      </c>
      <c r="O566" s="18" t="str">
        <f>IF(ISNUMBER(SMALL(Order_Form!$D:$D,1+($D566))),(VLOOKUP(SMALL(Order_Form!$D:$D,1+($D566)),Order_Form!$C:$Q,11,FALSE)),"")</f>
        <v/>
      </c>
      <c r="P566" s="18" t="str">
        <f>IF(ISNUMBER(SMALL(Order_Form!$D:$D,1+($D566))),(VLOOKUP(SMALL(Order_Form!$D:$D,1+($D566)),Order_Form!$C:$Q,12,FALSE)),"")</f>
        <v/>
      </c>
      <c r="Q566" s="18" t="str">
        <f>IF(ISNUMBER(SMALL(Order_Form!$D:$D,1+($D566))),(VLOOKUP(SMALL(Order_Form!$D:$D,1+($D566)),Order_Form!$C:$Q,13,FALSE)),"")</f>
        <v/>
      </c>
      <c r="R566" s="18" t="str">
        <f>IF(ISNUMBER(SMALL(Order_Form!$D:$D,1+($D566))),(VLOOKUP(SMALL(Order_Form!$D:$D,1+($D566)),Order_Form!$C:$Q,14,FALSE)),"")</f>
        <v/>
      </c>
      <c r="S566" s="126" t="str">
        <f>IF(ISNUMBER(SMALL(Order_Form!$D:$D,1+($D566))),(VLOOKUP(SMALL(Order_Form!$D:$D,1+($D566)),Order_Form!$C:$Q,15,FALSE)),"")</f>
        <v/>
      </c>
      <c r="U566" s="2">
        <f t="shared" si="56"/>
        <v>0</v>
      </c>
      <c r="V566" s="2">
        <f t="shared" si="57"/>
        <v>0</v>
      </c>
      <c r="W566" s="2" t="str">
        <f t="shared" si="58"/>
        <v/>
      </c>
      <c r="X566" s="2">
        <f t="shared" si="59"/>
        <v>0</v>
      </c>
    </row>
    <row r="567" spans="2:24" ht="22.9" customHeight="1" x14ac:dyDescent="0.25">
      <c r="B567" s="2">
        <f t="shared" si="55"/>
        <v>0</v>
      </c>
      <c r="C567" s="2" t="str">
        <f t="shared" si="60"/>
        <v/>
      </c>
      <c r="D567" s="2">
        <v>546</v>
      </c>
      <c r="E567" s="2" t="str">
        <f>IF(ISNUMBER(SMALL(Order_Form!$D:$D,1+($D567))),(VLOOKUP(SMALL(Order_Form!$D:$D,1+($D567)),Order_Form!$C:$Q,3,FALSE)),"")</f>
        <v/>
      </c>
      <c r="F567" s="18" t="str">
        <f>IF(ISNUMBER(SMALL(Order_Form!$D:$D,1+($D567))),(VLOOKUP(SMALL(Order_Form!$D:$D,1+($D567)),Order_Form!$C:$Q,4,FALSE)),"")</f>
        <v/>
      </c>
      <c r="G567" s="18" t="str">
        <f>IF(ISNUMBER(SMALL(Order_Form!$D:$D,1+($D567))),(VLOOKUP(SMALL(Order_Form!$D:$D,1+($D567)),Order_Form!$C:$Q,5,FALSE)),"")</f>
        <v/>
      </c>
      <c r="H567" s="18" t="str">
        <f>IF(ISNUMBER(SMALL(Order_Form!$D:$D,1+($D567))),(VLOOKUP(SMALL(Order_Form!$D:$D,1+($D567)),Order_Form!$C:$Q,6,FALSE)),"")</f>
        <v/>
      </c>
      <c r="I567" s="15" t="str">
        <f>IF(ISNUMBER(SMALL(Order_Form!$D:$D,1+($D567))),(VLOOKUP(SMALL(Order_Form!$D:$D,1+($D567)),Order_Form!$C:$Q,7,FALSE)),"")</f>
        <v/>
      </c>
      <c r="J567" s="2"/>
      <c r="K567" s="2"/>
      <c r="L567" s="18" t="str">
        <f>IF(ISNUMBER(SMALL(Order_Form!$D:$D,1+($D567))),(VLOOKUP(SMALL(Order_Form!$D:$D,1+($D567)),Order_Form!$C:$Q,8,FALSE)),"")</f>
        <v/>
      </c>
      <c r="M567" s="18" t="str">
        <f>IF(ISNUMBER(SMALL(Order_Form!$D:$D,1+($D567))),(VLOOKUP(SMALL(Order_Form!$D:$D,1+($D567)),Order_Form!$C:$Q,9,FALSE)),"")</f>
        <v/>
      </c>
      <c r="N567" s="18" t="str">
        <f>IF(ISNUMBER(SMALL(Order_Form!$D:$D,1+($D567))),(VLOOKUP(SMALL(Order_Form!$D:$D,1+($D567)),Order_Form!$C:$Q,10,FALSE)),"")</f>
        <v/>
      </c>
      <c r="O567" s="18" t="str">
        <f>IF(ISNUMBER(SMALL(Order_Form!$D:$D,1+($D567))),(VLOOKUP(SMALL(Order_Form!$D:$D,1+($D567)),Order_Form!$C:$Q,11,FALSE)),"")</f>
        <v/>
      </c>
      <c r="P567" s="18" t="str">
        <f>IF(ISNUMBER(SMALL(Order_Form!$D:$D,1+($D567))),(VLOOKUP(SMALL(Order_Form!$D:$D,1+($D567)),Order_Form!$C:$Q,12,FALSE)),"")</f>
        <v/>
      </c>
      <c r="Q567" s="18" t="str">
        <f>IF(ISNUMBER(SMALL(Order_Form!$D:$D,1+($D567))),(VLOOKUP(SMALL(Order_Form!$D:$D,1+($D567)),Order_Form!$C:$Q,13,FALSE)),"")</f>
        <v/>
      </c>
      <c r="R567" s="18" t="str">
        <f>IF(ISNUMBER(SMALL(Order_Form!$D:$D,1+($D567))),(VLOOKUP(SMALL(Order_Form!$D:$D,1+($D567)),Order_Form!$C:$Q,14,FALSE)),"")</f>
        <v/>
      </c>
      <c r="S567" s="126" t="str">
        <f>IF(ISNUMBER(SMALL(Order_Form!$D:$D,1+($D567))),(VLOOKUP(SMALL(Order_Form!$D:$D,1+($D567)),Order_Form!$C:$Q,15,FALSE)),"")</f>
        <v/>
      </c>
      <c r="U567" s="2">
        <f t="shared" si="56"/>
        <v>0</v>
      </c>
      <c r="V567" s="2">
        <f t="shared" si="57"/>
        <v>0</v>
      </c>
      <c r="W567" s="2" t="str">
        <f t="shared" si="58"/>
        <v/>
      </c>
      <c r="X567" s="2">
        <f t="shared" si="59"/>
        <v>0</v>
      </c>
    </row>
    <row r="568" spans="2:24" ht="22.9" customHeight="1" x14ac:dyDescent="0.25">
      <c r="B568" s="2">
        <f t="shared" si="55"/>
        <v>0</v>
      </c>
      <c r="C568" s="2" t="str">
        <f t="shared" si="60"/>
        <v/>
      </c>
      <c r="D568" s="2">
        <v>547</v>
      </c>
      <c r="E568" s="2" t="str">
        <f>IF(ISNUMBER(SMALL(Order_Form!$D:$D,1+($D568))),(VLOOKUP(SMALL(Order_Form!$D:$D,1+($D568)),Order_Form!$C:$Q,3,FALSE)),"")</f>
        <v/>
      </c>
      <c r="F568" s="18" t="str">
        <f>IF(ISNUMBER(SMALL(Order_Form!$D:$D,1+($D568))),(VLOOKUP(SMALL(Order_Form!$D:$D,1+($D568)),Order_Form!$C:$Q,4,FALSE)),"")</f>
        <v/>
      </c>
      <c r="G568" s="18" t="str">
        <f>IF(ISNUMBER(SMALL(Order_Form!$D:$D,1+($D568))),(VLOOKUP(SMALL(Order_Form!$D:$D,1+($D568)),Order_Form!$C:$Q,5,FALSE)),"")</f>
        <v/>
      </c>
      <c r="H568" s="18" t="str">
        <f>IF(ISNUMBER(SMALL(Order_Form!$D:$D,1+($D568))),(VLOOKUP(SMALL(Order_Form!$D:$D,1+($D568)),Order_Form!$C:$Q,6,FALSE)),"")</f>
        <v/>
      </c>
      <c r="I568" s="15" t="str">
        <f>IF(ISNUMBER(SMALL(Order_Form!$D:$D,1+($D568))),(VLOOKUP(SMALL(Order_Form!$D:$D,1+($D568)),Order_Form!$C:$Q,7,FALSE)),"")</f>
        <v/>
      </c>
      <c r="J568" s="2"/>
      <c r="K568" s="2"/>
      <c r="L568" s="18" t="str">
        <f>IF(ISNUMBER(SMALL(Order_Form!$D:$D,1+($D568))),(VLOOKUP(SMALL(Order_Form!$D:$D,1+($D568)),Order_Form!$C:$Q,8,FALSE)),"")</f>
        <v/>
      </c>
      <c r="M568" s="18" t="str">
        <f>IF(ISNUMBER(SMALL(Order_Form!$D:$D,1+($D568))),(VLOOKUP(SMALL(Order_Form!$D:$D,1+($D568)),Order_Form!$C:$Q,9,FALSE)),"")</f>
        <v/>
      </c>
      <c r="N568" s="18" t="str">
        <f>IF(ISNUMBER(SMALL(Order_Form!$D:$D,1+($D568))),(VLOOKUP(SMALL(Order_Form!$D:$D,1+($D568)),Order_Form!$C:$Q,10,FALSE)),"")</f>
        <v/>
      </c>
      <c r="O568" s="18" t="str">
        <f>IF(ISNUMBER(SMALL(Order_Form!$D:$D,1+($D568))),(VLOOKUP(SMALL(Order_Form!$D:$D,1+($D568)),Order_Form!$C:$Q,11,FALSE)),"")</f>
        <v/>
      </c>
      <c r="P568" s="18" t="str">
        <f>IF(ISNUMBER(SMALL(Order_Form!$D:$D,1+($D568))),(VLOOKUP(SMALL(Order_Form!$D:$D,1+($D568)),Order_Form!$C:$Q,12,FALSE)),"")</f>
        <v/>
      </c>
      <c r="Q568" s="18" t="str">
        <f>IF(ISNUMBER(SMALL(Order_Form!$D:$D,1+($D568))),(VLOOKUP(SMALL(Order_Form!$D:$D,1+($D568)),Order_Form!$C:$Q,13,FALSE)),"")</f>
        <v/>
      </c>
      <c r="R568" s="18" t="str">
        <f>IF(ISNUMBER(SMALL(Order_Form!$D:$D,1+($D568))),(VLOOKUP(SMALL(Order_Form!$D:$D,1+($D568)),Order_Form!$C:$Q,14,FALSE)),"")</f>
        <v/>
      </c>
      <c r="S568" s="126" t="str">
        <f>IF(ISNUMBER(SMALL(Order_Form!$D:$D,1+($D568))),(VLOOKUP(SMALL(Order_Form!$D:$D,1+($D568)),Order_Form!$C:$Q,15,FALSE)),"")</f>
        <v/>
      </c>
      <c r="U568" s="2">
        <f t="shared" si="56"/>
        <v>0</v>
      </c>
      <c r="V568" s="2">
        <f t="shared" si="57"/>
        <v>0</v>
      </c>
      <c r="W568" s="2" t="str">
        <f t="shared" si="58"/>
        <v/>
      </c>
      <c r="X568" s="2">
        <f t="shared" si="59"/>
        <v>0</v>
      </c>
    </row>
    <row r="569" spans="2:24" ht="22.9" customHeight="1" x14ac:dyDescent="0.25">
      <c r="B569" s="2">
        <f t="shared" si="55"/>
        <v>0</v>
      </c>
      <c r="C569" s="2" t="str">
        <f t="shared" si="60"/>
        <v/>
      </c>
      <c r="D569" s="2">
        <v>548</v>
      </c>
      <c r="E569" s="2" t="str">
        <f>IF(ISNUMBER(SMALL(Order_Form!$D:$D,1+($D569))),(VLOOKUP(SMALL(Order_Form!$D:$D,1+($D569)),Order_Form!$C:$Q,3,FALSE)),"")</f>
        <v/>
      </c>
      <c r="F569" s="18" t="str">
        <f>IF(ISNUMBER(SMALL(Order_Form!$D:$D,1+($D569))),(VLOOKUP(SMALL(Order_Form!$D:$D,1+($D569)),Order_Form!$C:$Q,4,FALSE)),"")</f>
        <v/>
      </c>
      <c r="G569" s="18" t="str">
        <f>IF(ISNUMBER(SMALL(Order_Form!$D:$D,1+($D569))),(VLOOKUP(SMALL(Order_Form!$D:$D,1+($D569)),Order_Form!$C:$Q,5,FALSE)),"")</f>
        <v/>
      </c>
      <c r="H569" s="18" t="str">
        <f>IF(ISNUMBER(SMALL(Order_Form!$D:$D,1+($D569))),(VLOOKUP(SMALL(Order_Form!$D:$D,1+($D569)),Order_Form!$C:$Q,6,FALSE)),"")</f>
        <v/>
      </c>
      <c r="I569" s="15" t="str">
        <f>IF(ISNUMBER(SMALL(Order_Form!$D:$D,1+($D569))),(VLOOKUP(SMALL(Order_Form!$D:$D,1+($D569)),Order_Form!$C:$Q,7,FALSE)),"")</f>
        <v/>
      </c>
      <c r="J569" s="2"/>
      <c r="K569" s="2"/>
      <c r="L569" s="18" t="str">
        <f>IF(ISNUMBER(SMALL(Order_Form!$D:$D,1+($D569))),(VLOOKUP(SMALL(Order_Form!$D:$D,1+($D569)),Order_Form!$C:$Q,8,FALSE)),"")</f>
        <v/>
      </c>
      <c r="M569" s="18" t="str">
        <f>IF(ISNUMBER(SMALL(Order_Form!$D:$D,1+($D569))),(VLOOKUP(SMALL(Order_Form!$D:$D,1+($D569)),Order_Form!$C:$Q,9,FALSE)),"")</f>
        <v/>
      </c>
      <c r="N569" s="18" t="str">
        <f>IF(ISNUMBER(SMALL(Order_Form!$D:$D,1+($D569))),(VLOOKUP(SMALL(Order_Form!$D:$D,1+($D569)),Order_Form!$C:$Q,10,FALSE)),"")</f>
        <v/>
      </c>
      <c r="O569" s="18" t="str">
        <f>IF(ISNUMBER(SMALL(Order_Form!$D:$D,1+($D569))),(VLOOKUP(SMALL(Order_Form!$D:$D,1+($D569)),Order_Form!$C:$Q,11,FALSE)),"")</f>
        <v/>
      </c>
      <c r="P569" s="18" t="str">
        <f>IF(ISNUMBER(SMALL(Order_Form!$D:$D,1+($D569))),(VLOOKUP(SMALL(Order_Form!$D:$D,1+($D569)),Order_Form!$C:$Q,12,FALSE)),"")</f>
        <v/>
      </c>
      <c r="Q569" s="18" t="str">
        <f>IF(ISNUMBER(SMALL(Order_Form!$D:$D,1+($D569))),(VLOOKUP(SMALL(Order_Form!$D:$D,1+($D569)),Order_Form!$C:$Q,13,FALSE)),"")</f>
        <v/>
      </c>
      <c r="R569" s="18" t="str">
        <f>IF(ISNUMBER(SMALL(Order_Form!$D:$D,1+($D569))),(VLOOKUP(SMALL(Order_Form!$D:$D,1+($D569)),Order_Form!$C:$Q,14,FALSE)),"")</f>
        <v/>
      </c>
      <c r="S569" s="126" t="str">
        <f>IF(ISNUMBER(SMALL(Order_Form!$D:$D,1+($D569))),(VLOOKUP(SMALL(Order_Form!$D:$D,1+($D569)),Order_Form!$C:$Q,15,FALSE)),"")</f>
        <v/>
      </c>
      <c r="U569" s="2">
        <f t="shared" si="56"/>
        <v>0</v>
      </c>
      <c r="V569" s="2">
        <f t="shared" si="57"/>
        <v>0</v>
      </c>
      <c r="W569" s="2" t="str">
        <f t="shared" si="58"/>
        <v/>
      </c>
      <c r="X569" s="2">
        <f t="shared" si="59"/>
        <v>0</v>
      </c>
    </row>
    <row r="570" spans="2:24" ht="22.9" customHeight="1" x14ac:dyDescent="0.25">
      <c r="B570" s="2">
        <f t="shared" si="55"/>
        <v>0</v>
      </c>
      <c r="C570" s="2" t="str">
        <f t="shared" si="60"/>
        <v/>
      </c>
      <c r="D570" s="2">
        <v>549</v>
      </c>
      <c r="E570" s="2" t="str">
        <f>IF(ISNUMBER(SMALL(Order_Form!$D:$D,1+($D570))),(VLOOKUP(SMALL(Order_Form!$D:$D,1+($D570)),Order_Form!$C:$Q,3,FALSE)),"")</f>
        <v/>
      </c>
      <c r="F570" s="18" t="str">
        <f>IF(ISNUMBER(SMALL(Order_Form!$D:$D,1+($D570))),(VLOOKUP(SMALL(Order_Form!$D:$D,1+($D570)),Order_Form!$C:$Q,4,FALSE)),"")</f>
        <v/>
      </c>
      <c r="G570" s="18" t="str">
        <f>IF(ISNUMBER(SMALL(Order_Form!$D:$D,1+($D570))),(VLOOKUP(SMALL(Order_Form!$D:$D,1+($D570)),Order_Form!$C:$Q,5,FALSE)),"")</f>
        <v/>
      </c>
      <c r="H570" s="18" t="str">
        <f>IF(ISNUMBER(SMALL(Order_Form!$D:$D,1+($D570))),(VLOOKUP(SMALL(Order_Form!$D:$D,1+($D570)),Order_Form!$C:$Q,6,FALSE)),"")</f>
        <v/>
      </c>
      <c r="I570" s="15" t="str">
        <f>IF(ISNUMBER(SMALL(Order_Form!$D:$D,1+($D570))),(VLOOKUP(SMALL(Order_Form!$D:$D,1+($D570)),Order_Form!$C:$Q,7,FALSE)),"")</f>
        <v/>
      </c>
      <c r="J570" s="2"/>
      <c r="K570" s="2"/>
      <c r="L570" s="18" t="str">
        <f>IF(ISNUMBER(SMALL(Order_Form!$D:$D,1+($D570))),(VLOOKUP(SMALL(Order_Form!$D:$D,1+($D570)),Order_Form!$C:$Q,8,FALSE)),"")</f>
        <v/>
      </c>
      <c r="M570" s="18" t="str">
        <f>IF(ISNUMBER(SMALL(Order_Form!$D:$D,1+($D570))),(VLOOKUP(SMALL(Order_Form!$D:$D,1+($D570)),Order_Form!$C:$Q,9,FALSE)),"")</f>
        <v/>
      </c>
      <c r="N570" s="18" t="str">
        <f>IF(ISNUMBER(SMALL(Order_Form!$D:$D,1+($D570))),(VLOOKUP(SMALL(Order_Form!$D:$D,1+($D570)),Order_Form!$C:$Q,10,FALSE)),"")</f>
        <v/>
      </c>
      <c r="O570" s="18" t="str">
        <f>IF(ISNUMBER(SMALL(Order_Form!$D:$D,1+($D570))),(VLOOKUP(SMALL(Order_Form!$D:$D,1+($D570)),Order_Form!$C:$Q,11,FALSE)),"")</f>
        <v/>
      </c>
      <c r="P570" s="18" t="str">
        <f>IF(ISNUMBER(SMALL(Order_Form!$D:$D,1+($D570))),(VLOOKUP(SMALL(Order_Form!$D:$D,1+($D570)),Order_Form!$C:$Q,12,FALSE)),"")</f>
        <v/>
      </c>
      <c r="Q570" s="18" t="str">
        <f>IF(ISNUMBER(SMALL(Order_Form!$D:$D,1+($D570))),(VLOOKUP(SMALL(Order_Form!$D:$D,1+($D570)),Order_Form!$C:$Q,13,FALSE)),"")</f>
        <v/>
      </c>
      <c r="R570" s="18" t="str">
        <f>IF(ISNUMBER(SMALL(Order_Form!$D:$D,1+($D570))),(VLOOKUP(SMALL(Order_Form!$D:$D,1+($D570)),Order_Form!$C:$Q,14,FALSE)),"")</f>
        <v/>
      </c>
      <c r="S570" s="126" t="str">
        <f>IF(ISNUMBER(SMALL(Order_Form!$D:$D,1+($D570))),(VLOOKUP(SMALL(Order_Form!$D:$D,1+($D570)),Order_Form!$C:$Q,15,FALSE)),"")</f>
        <v/>
      </c>
      <c r="U570" s="2">
        <f t="shared" si="56"/>
        <v>0</v>
      </c>
      <c r="V570" s="2">
        <f t="shared" si="57"/>
        <v>0</v>
      </c>
      <c r="W570" s="2" t="str">
        <f t="shared" si="58"/>
        <v/>
      </c>
      <c r="X570" s="2">
        <f t="shared" si="59"/>
        <v>0</v>
      </c>
    </row>
    <row r="571" spans="2:24" ht="22.9" customHeight="1" x14ac:dyDescent="0.25">
      <c r="B571" s="2">
        <f t="shared" si="55"/>
        <v>0</v>
      </c>
      <c r="C571" s="2" t="str">
        <f t="shared" si="60"/>
        <v/>
      </c>
      <c r="D571" s="2">
        <v>550</v>
      </c>
      <c r="E571" s="2" t="str">
        <f>IF(ISNUMBER(SMALL(Order_Form!$D:$D,1+($D571))),(VLOOKUP(SMALL(Order_Form!$D:$D,1+($D571)),Order_Form!$C:$Q,3,FALSE)),"")</f>
        <v/>
      </c>
      <c r="F571" s="18" t="str">
        <f>IF(ISNUMBER(SMALL(Order_Form!$D:$D,1+($D571))),(VLOOKUP(SMALL(Order_Form!$D:$D,1+($D571)),Order_Form!$C:$Q,4,FALSE)),"")</f>
        <v/>
      </c>
      <c r="G571" s="18" t="str">
        <f>IF(ISNUMBER(SMALL(Order_Form!$D:$D,1+($D571))),(VLOOKUP(SMALL(Order_Form!$D:$D,1+($D571)),Order_Form!$C:$Q,5,FALSE)),"")</f>
        <v/>
      </c>
      <c r="H571" s="18" t="str">
        <f>IF(ISNUMBER(SMALL(Order_Form!$D:$D,1+($D571))),(VLOOKUP(SMALL(Order_Form!$D:$D,1+($D571)),Order_Form!$C:$Q,6,FALSE)),"")</f>
        <v/>
      </c>
      <c r="I571" s="15" t="str">
        <f>IF(ISNUMBER(SMALL(Order_Form!$D:$D,1+($D571))),(VLOOKUP(SMALL(Order_Form!$D:$D,1+($D571)),Order_Form!$C:$Q,7,FALSE)),"")</f>
        <v/>
      </c>
      <c r="J571" s="2"/>
      <c r="K571" s="2"/>
      <c r="L571" s="18" t="str">
        <f>IF(ISNUMBER(SMALL(Order_Form!$D:$D,1+($D571))),(VLOOKUP(SMALL(Order_Form!$D:$D,1+($D571)),Order_Form!$C:$Q,8,FALSE)),"")</f>
        <v/>
      </c>
      <c r="M571" s="18" t="str">
        <f>IF(ISNUMBER(SMALL(Order_Form!$D:$D,1+($D571))),(VLOOKUP(SMALL(Order_Form!$D:$D,1+($D571)),Order_Form!$C:$Q,9,FALSE)),"")</f>
        <v/>
      </c>
      <c r="N571" s="18" t="str">
        <f>IF(ISNUMBER(SMALL(Order_Form!$D:$D,1+($D571))),(VLOOKUP(SMALL(Order_Form!$D:$D,1+($D571)),Order_Form!$C:$Q,10,FALSE)),"")</f>
        <v/>
      </c>
      <c r="O571" s="18" t="str">
        <f>IF(ISNUMBER(SMALL(Order_Form!$D:$D,1+($D571))),(VLOOKUP(SMALL(Order_Form!$D:$D,1+($D571)),Order_Form!$C:$Q,11,FALSE)),"")</f>
        <v/>
      </c>
      <c r="P571" s="18" t="str">
        <f>IF(ISNUMBER(SMALL(Order_Form!$D:$D,1+($D571))),(VLOOKUP(SMALL(Order_Form!$D:$D,1+($D571)),Order_Form!$C:$Q,12,FALSE)),"")</f>
        <v/>
      </c>
      <c r="Q571" s="18" t="str">
        <f>IF(ISNUMBER(SMALL(Order_Form!$D:$D,1+($D571))),(VLOOKUP(SMALL(Order_Form!$D:$D,1+($D571)),Order_Form!$C:$Q,13,FALSE)),"")</f>
        <v/>
      </c>
      <c r="R571" s="18" t="str">
        <f>IF(ISNUMBER(SMALL(Order_Form!$D:$D,1+($D571))),(VLOOKUP(SMALL(Order_Form!$D:$D,1+($D571)),Order_Form!$C:$Q,14,FALSE)),"")</f>
        <v/>
      </c>
      <c r="S571" s="126" t="str">
        <f>IF(ISNUMBER(SMALL(Order_Form!$D:$D,1+($D571))),(VLOOKUP(SMALL(Order_Form!$D:$D,1+($D571)),Order_Form!$C:$Q,15,FALSE)),"")</f>
        <v/>
      </c>
      <c r="U571" s="2">
        <f t="shared" si="56"/>
        <v>0</v>
      </c>
      <c r="V571" s="2">
        <f t="shared" si="57"/>
        <v>0</v>
      </c>
      <c r="W571" s="2" t="str">
        <f t="shared" si="58"/>
        <v/>
      </c>
      <c r="X571" s="2">
        <f t="shared" si="59"/>
        <v>0</v>
      </c>
    </row>
    <row r="572" spans="2:24" ht="22.9" customHeight="1" x14ac:dyDescent="0.25">
      <c r="B572" s="2">
        <f t="shared" si="55"/>
        <v>0</v>
      </c>
      <c r="C572" s="2" t="str">
        <f t="shared" si="60"/>
        <v/>
      </c>
      <c r="D572" s="2">
        <v>551</v>
      </c>
      <c r="E572" s="2" t="str">
        <f>IF(ISNUMBER(SMALL(Order_Form!$D:$D,1+($D572))),(VLOOKUP(SMALL(Order_Form!$D:$D,1+($D572)),Order_Form!$C:$Q,3,FALSE)),"")</f>
        <v/>
      </c>
      <c r="F572" s="18" t="str">
        <f>IF(ISNUMBER(SMALL(Order_Form!$D:$D,1+($D572))),(VLOOKUP(SMALL(Order_Form!$D:$D,1+($D572)),Order_Form!$C:$Q,4,FALSE)),"")</f>
        <v/>
      </c>
      <c r="G572" s="18" t="str">
        <f>IF(ISNUMBER(SMALL(Order_Form!$D:$D,1+($D572))),(VLOOKUP(SMALL(Order_Form!$D:$D,1+($D572)),Order_Form!$C:$Q,5,FALSE)),"")</f>
        <v/>
      </c>
      <c r="H572" s="18" t="str">
        <f>IF(ISNUMBER(SMALL(Order_Form!$D:$D,1+($D572))),(VLOOKUP(SMALL(Order_Form!$D:$D,1+($D572)),Order_Form!$C:$Q,6,FALSE)),"")</f>
        <v/>
      </c>
      <c r="I572" s="15" t="str">
        <f>IF(ISNUMBER(SMALL(Order_Form!$D:$D,1+($D572))),(VLOOKUP(SMALL(Order_Form!$D:$D,1+($D572)),Order_Form!$C:$Q,7,FALSE)),"")</f>
        <v/>
      </c>
      <c r="J572" s="2"/>
      <c r="K572" s="2"/>
      <c r="L572" s="18" t="str">
        <f>IF(ISNUMBER(SMALL(Order_Form!$D:$D,1+($D572))),(VLOOKUP(SMALL(Order_Form!$D:$D,1+($D572)),Order_Form!$C:$Q,8,FALSE)),"")</f>
        <v/>
      </c>
      <c r="M572" s="18" t="str">
        <f>IF(ISNUMBER(SMALL(Order_Form!$D:$D,1+($D572))),(VLOOKUP(SMALL(Order_Form!$D:$D,1+($D572)),Order_Form!$C:$Q,9,FALSE)),"")</f>
        <v/>
      </c>
      <c r="N572" s="18" t="str">
        <f>IF(ISNUMBER(SMALL(Order_Form!$D:$D,1+($D572))),(VLOOKUP(SMALL(Order_Form!$D:$D,1+($D572)),Order_Form!$C:$Q,10,FALSE)),"")</f>
        <v/>
      </c>
      <c r="O572" s="18" t="str">
        <f>IF(ISNUMBER(SMALL(Order_Form!$D:$D,1+($D572))),(VLOOKUP(SMALL(Order_Form!$D:$D,1+($D572)),Order_Form!$C:$Q,11,FALSE)),"")</f>
        <v/>
      </c>
      <c r="P572" s="18" t="str">
        <f>IF(ISNUMBER(SMALL(Order_Form!$D:$D,1+($D572))),(VLOOKUP(SMALL(Order_Form!$D:$D,1+($D572)),Order_Form!$C:$Q,12,FALSE)),"")</f>
        <v/>
      </c>
      <c r="Q572" s="18" t="str">
        <f>IF(ISNUMBER(SMALL(Order_Form!$D:$D,1+($D572))),(VLOOKUP(SMALL(Order_Form!$D:$D,1+($D572)),Order_Form!$C:$Q,13,FALSE)),"")</f>
        <v/>
      </c>
      <c r="R572" s="18" t="str">
        <f>IF(ISNUMBER(SMALL(Order_Form!$D:$D,1+($D572))),(VLOOKUP(SMALL(Order_Form!$D:$D,1+($D572)),Order_Form!$C:$Q,14,FALSE)),"")</f>
        <v/>
      </c>
      <c r="S572" s="126" t="str">
        <f>IF(ISNUMBER(SMALL(Order_Form!$D:$D,1+($D572))),(VLOOKUP(SMALL(Order_Form!$D:$D,1+($D572)),Order_Form!$C:$Q,15,FALSE)),"")</f>
        <v/>
      </c>
      <c r="U572" s="2">
        <f t="shared" si="56"/>
        <v>0</v>
      </c>
      <c r="V572" s="2">
        <f t="shared" si="57"/>
        <v>0</v>
      </c>
      <c r="W572" s="2" t="str">
        <f t="shared" si="58"/>
        <v/>
      </c>
      <c r="X572" s="2">
        <f t="shared" si="59"/>
        <v>0</v>
      </c>
    </row>
    <row r="573" spans="2:24" ht="22.9" customHeight="1" x14ac:dyDescent="0.25">
      <c r="B573" s="2">
        <f t="shared" si="55"/>
        <v>0</v>
      </c>
      <c r="C573" s="2" t="str">
        <f t="shared" si="60"/>
        <v/>
      </c>
      <c r="D573" s="2">
        <v>552</v>
      </c>
      <c r="E573" s="2" t="str">
        <f>IF(ISNUMBER(SMALL(Order_Form!$D:$D,1+($D573))),(VLOOKUP(SMALL(Order_Form!$D:$D,1+($D573)),Order_Form!$C:$Q,3,FALSE)),"")</f>
        <v/>
      </c>
      <c r="F573" s="18" t="str">
        <f>IF(ISNUMBER(SMALL(Order_Form!$D:$D,1+($D573))),(VLOOKUP(SMALL(Order_Form!$D:$D,1+($D573)),Order_Form!$C:$Q,4,FALSE)),"")</f>
        <v/>
      </c>
      <c r="G573" s="18" t="str">
        <f>IF(ISNUMBER(SMALL(Order_Form!$D:$D,1+($D573))),(VLOOKUP(SMALL(Order_Form!$D:$D,1+($D573)),Order_Form!$C:$Q,5,FALSE)),"")</f>
        <v/>
      </c>
      <c r="H573" s="18" t="str">
        <f>IF(ISNUMBER(SMALL(Order_Form!$D:$D,1+($D573))),(VLOOKUP(SMALL(Order_Form!$D:$D,1+($D573)),Order_Form!$C:$Q,6,FALSE)),"")</f>
        <v/>
      </c>
      <c r="I573" s="15" t="str">
        <f>IF(ISNUMBER(SMALL(Order_Form!$D:$D,1+($D573))),(VLOOKUP(SMALL(Order_Form!$D:$D,1+($D573)),Order_Form!$C:$Q,7,FALSE)),"")</f>
        <v/>
      </c>
      <c r="J573" s="2"/>
      <c r="K573" s="2"/>
      <c r="L573" s="18" t="str">
        <f>IF(ISNUMBER(SMALL(Order_Form!$D:$D,1+($D573))),(VLOOKUP(SMALL(Order_Form!$D:$D,1+($D573)),Order_Form!$C:$Q,8,FALSE)),"")</f>
        <v/>
      </c>
      <c r="M573" s="18" t="str">
        <f>IF(ISNUMBER(SMALL(Order_Form!$D:$D,1+($D573))),(VLOOKUP(SMALL(Order_Form!$D:$D,1+($D573)),Order_Form!$C:$Q,9,FALSE)),"")</f>
        <v/>
      </c>
      <c r="N573" s="18" t="str">
        <f>IF(ISNUMBER(SMALL(Order_Form!$D:$D,1+($D573))),(VLOOKUP(SMALL(Order_Form!$D:$D,1+($D573)),Order_Form!$C:$Q,10,FALSE)),"")</f>
        <v/>
      </c>
      <c r="O573" s="18" t="str">
        <f>IF(ISNUMBER(SMALL(Order_Form!$D:$D,1+($D573))),(VLOOKUP(SMALL(Order_Form!$D:$D,1+($D573)),Order_Form!$C:$Q,11,FALSE)),"")</f>
        <v/>
      </c>
      <c r="P573" s="18" t="str">
        <f>IF(ISNUMBER(SMALL(Order_Form!$D:$D,1+($D573))),(VLOOKUP(SMALL(Order_Form!$D:$D,1+($D573)),Order_Form!$C:$Q,12,FALSE)),"")</f>
        <v/>
      </c>
      <c r="Q573" s="18" t="str">
        <f>IF(ISNUMBER(SMALL(Order_Form!$D:$D,1+($D573))),(VLOOKUP(SMALL(Order_Form!$D:$D,1+($D573)),Order_Form!$C:$Q,13,FALSE)),"")</f>
        <v/>
      </c>
      <c r="R573" s="18" t="str">
        <f>IF(ISNUMBER(SMALL(Order_Form!$D:$D,1+($D573))),(VLOOKUP(SMALL(Order_Form!$D:$D,1+($D573)),Order_Form!$C:$Q,14,FALSE)),"")</f>
        <v/>
      </c>
      <c r="S573" s="126" t="str">
        <f>IF(ISNUMBER(SMALL(Order_Form!$D:$D,1+($D573))),(VLOOKUP(SMALL(Order_Form!$D:$D,1+($D573)),Order_Form!$C:$Q,15,FALSE)),"")</f>
        <v/>
      </c>
      <c r="U573" s="2">
        <f t="shared" si="56"/>
        <v>0</v>
      </c>
      <c r="V573" s="2">
        <f t="shared" si="57"/>
        <v>0</v>
      </c>
      <c r="W573" s="2" t="str">
        <f t="shared" si="58"/>
        <v/>
      </c>
      <c r="X573" s="2">
        <f t="shared" si="59"/>
        <v>0</v>
      </c>
    </row>
    <row r="574" spans="2:24" ht="22.9" customHeight="1" x14ac:dyDescent="0.25">
      <c r="B574" s="2">
        <f t="shared" si="55"/>
        <v>0</v>
      </c>
      <c r="C574" s="2" t="str">
        <f t="shared" si="60"/>
        <v/>
      </c>
      <c r="D574" s="2">
        <v>553</v>
      </c>
      <c r="E574" s="2" t="str">
        <f>IF(ISNUMBER(SMALL(Order_Form!$D:$D,1+($D574))),(VLOOKUP(SMALL(Order_Form!$D:$D,1+($D574)),Order_Form!$C:$Q,3,FALSE)),"")</f>
        <v/>
      </c>
      <c r="F574" s="18" t="str">
        <f>IF(ISNUMBER(SMALL(Order_Form!$D:$D,1+($D574))),(VLOOKUP(SMALL(Order_Form!$D:$D,1+($D574)),Order_Form!$C:$Q,4,FALSE)),"")</f>
        <v/>
      </c>
      <c r="G574" s="18" t="str">
        <f>IF(ISNUMBER(SMALL(Order_Form!$D:$D,1+($D574))),(VLOOKUP(SMALL(Order_Form!$D:$D,1+($D574)),Order_Form!$C:$Q,5,FALSE)),"")</f>
        <v/>
      </c>
      <c r="H574" s="18" t="str">
        <f>IF(ISNUMBER(SMALL(Order_Form!$D:$D,1+($D574))),(VLOOKUP(SMALL(Order_Form!$D:$D,1+($D574)),Order_Form!$C:$Q,6,FALSE)),"")</f>
        <v/>
      </c>
      <c r="I574" s="15" t="str">
        <f>IF(ISNUMBER(SMALL(Order_Form!$D:$D,1+($D574))),(VLOOKUP(SMALL(Order_Form!$D:$D,1+($D574)),Order_Form!$C:$Q,7,FALSE)),"")</f>
        <v/>
      </c>
      <c r="J574" s="2"/>
      <c r="K574" s="2"/>
      <c r="L574" s="18" t="str">
        <f>IF(ISNUMBER(SMALL(Order_Form!$D:$D,1+($D574))),(VLOOKUP(SMALL(Order_Form!$D:$D,1+($D574)),Order_Form!$C:$Q,8,FALSE)),"")</f>
        <v/>
      </c>
      <c r="M574" s="18" t="str">
        <f>IF(ISNUMBER(SMALL(Order_Form!$D:$D,1+($D574))),(VLOOKUP(SMALL(Order_Form!$D:$D,1+($D574)),Order_Form!$C:$Q,9,FALSE)),"")</f>
        <v/>
      </c>
      <c r="N574" s="18" t="str">
        <f>IF(ISNUMBER(SMALL(Order_Form!$D:$D,1+($D574))),(VLOOKUP(SMALL(Order_Form!$D:$D,1+($D574)),Order_Form!$C:$Q,10,FALSE)),"")</f>
        <v/>
      </c>
      <c r="O574" s="18" t="str">
        <f>IF(ISNUMBER(SMALL(Order_Form!$D:$D,1+($D574))),(VLOOKUP(SMALL(Order_Form!$D:$D,1+($D574)),Order_Form!$C:$Q,11,FALSE)),"")</f>
        <v/>
      </c>
      <c r="P574" s="18" t="str">
        <f>IF(ISNUMBER(SMALL(Order_Form!$D:$D,1+($D574))),(VLOOKUP(SMALL(Order_Form!$D:$D,1+($D574)),Order_Form!$C:$Q,12,FALSE)),"")</f>
        <v/>
      </c>
      <c r="Q574" s="18" t="str">
        <f>IF(ISNUMBER(SMALL(Order_Form!$D:$D,1+($D574))),(VLOOKUP(SMALL(Order_Form!$D:$D,1+($D574)),Order_Form!$C:$Q,13,FALSE)),"")</f>
        <v/>
      </c>
      <c r="R574" s="18" t="str">
        <f>IF(ISNUMBER(SMALL(Order_Form!$D:$D,1+($D574))),(VLOOKUP(SMALL(Order_Form!$D:$D,1+($D574)),Order_Form!$C:$Q,14,FALSE)),"")</f>
        <v/>
      </c>
      <c r="S574" s="126" t="str">
        <f>IF(ISNUMBER(SMALL(Order_Form!$D:$D,1+($D574))),(VLOOKUP(SMALL(Order_Form!$D:$D,1+($D574)),Order_Form!$C:$Q,15,FALSE)),"")</f>
        <v/>
      </c>
      <c r="U574" s="2">
        <f t="shared" si="56"/>
        <v>0</v>
      </c>
      <c r="V574" s="2">
        <f t="shared" si="57"/>
        <v>0</v>
      </c>
      <c r="W574" s="2" t="str">
        <f t="shared" si="58"/>
        <v/>
      </c>
      <c r="X574" s="2">
        <f t="shared" si="59"/>
        <v>0</v>
      </c>
    </row>
    <row r="575" spans="2:24" ht="22.9" customHeight="1" x14ac:dyDescent="0.25">
      <c r="B575" s="2">
        <f t="shared" si="55"/>
        <v>0</v>
      </c>
      <c r="C575" s="2" t="str">
        <f t="shared" si="60"/>
        <v/>
      </c>
      <c r="D575" s="2">
        <v>554</v>
      </c>
      <c r="E575" s="2" t="str">
        <f>IF(ISNUMBER(SMALL(Order_Form!$D:$D,1+($D575))),(VLOOKUP(SMALL(Order_Form!$D:$D,1+($D575)),Order_Form!$C:$Q,3,FALSE)),"")</f>
        <v/>
      </c>
      <c r="F575" s="18" t="str">
        <f>IF(ISNUMBER(SMALL(Order_Form!$D:$D,1+($D575))),(VLOOKUP(SMALL(Order_Form!$D:$D,1+($D575)),Order_Form!$C:$Q,4,FALSE)),"")</f>
        <v/>
      </c>
      <c r="G575" s="18" t="str">
        <f>IF(ISNUMBER(SMALL(Order_Form!$D:$D,1+($D575))),(VLOOKUP(SMALL(Order_Form!$D:$D,1+($D575)),Order_Form!$C:$Q,5,FALSE)),"")</f>
        <v/>
      </c>
      <c r="H575" s="18" t="str">
        <f>IF(ISNUMBER(SMALL(Order_Form!$D:$D,1+($D575))),(VLOOKUP(SMALL(Order_Form!$D:$D,1+($D575)),Order_Form!$C:$Q,6,FALSE)),"")</f>
        <v/>
      </c>
      <c r="I575" s="15" t="str">
        <f>IF(ISNUMBER(SMALL(Order_Form!$D:$D,1+($D575))),(VLOOKUP(SMALL(Order_Form!$D:$D,1+($D575)),Order_Form!$C:$Q,7,FALSE)),"")</f>
        <v/>
      </c>
      <c r="J575" s="2"/>
      <c r="K575" s="2"/>
      <c r="L575" s="18" t="str">
        <f>IF(ISNUMBER(SMALL(Order_Form!$D:$D,1+($D575))),(VLOOKUP(SMALL(Order_Form!$D:$D,1+($D575)),Order_Form!$C:$Q,8,FALSE)),"")</f>
        <v/>
      </c>
      <c r="M575" s="18" t="str">
        <f>IF(ISNUMBER(SMALL(Order_Form!$D:$D,1+($D575))),(VLOOKUP(SMALL(Order_Form!$D:$D,1+($D575)),Order_Form!$C:$Q,9,FALSE)),"")</f>
        <v/>
      </c>
      <c r="N575" s="18" t="str">
        <f>IF(ISNUMBER(SMALL(Order_Form!$D:$D,1+($D575))),(VLOOKUP(SMALL(Order_Form!$D:$D,1+($D575)),Order_Form!$C:$Q,10,FALSE)),"")</f>
        <v/>
      </c>
      <c r="O575" s="18" t="str">
        <f>IF(ISNUMBER(SMALL(Order_Form!$D:$D,1+($D575))),(VLOOKUP(SMALL(Order_Form!$D:$D,1+($D575)),Order_Form!$C:$Q,11,FALSE)),"")</f>
        <v/>
      </c>
      <c r="P575" s="18" t="str">
        <f>IF(ISNUMBER(SMALL(Order_Form!$D:$D,1+($D575))),(VLOOKUP(SMALL(Order_Form!$D:$D,1+($D575)),Order_Form!$C:$Q,12,FALSE)),"")</f>
        <v/>
      </c>
      <c r="Q575" s="18" t="str">
        <f>IF(ISNUMBER(SMALL(Order_Form!$D:$D,1+($D575))),(VLOOKUP(SMALL(Order_Form!$D:$D,1+($D575)),Order_Form!$C:$Q,13,FALSE)),"")</f>
        <v/>
      </c>
      <c r="R575" s="18" t="str">
        <f>IF(ISNUMBER(SMALL(Order_Form!$D:$D,1+($D575))),(VLOOKUP(SMALL(Order_Form!$D:$D,1+($D575)),Order_Form!$C:$Q,14,FALSE)),"")</f>
        <v/>
      </c>
      <c r="S575" s="126" t="str">
        <f>IF(ISNUMBER(SMALL(Order_Form!$D:$D,1+($D575))),(VLOOKUP(SMALL(Order_Form!$D:$D,1+($D575)),Order_Form!$C:$Q,15,FALSE)),"")</f>
        <v/>
      </c>
      <c r="U575" s="2">
        <f t="shared" si="56"/>
        <v>0</v>
      </c>
      <c r="V575" s="2">
        <f t="shared" si="57"/>
        <v>0</v>
      </c>
      <c r="W575" s="2" t="str">
        <f t="shared" si="58"/>
        <v/>
      </c>
      <c r="X575" s="2">
        <f t="shared" si="59"/>
        <v>0</v>
      </c>
    </row>
    <row r="576" spans="2:24" ht="22.9" customHeight="1" x14ac:dyDescent="0.25">
      <c r="B576" s="2">
        <f t="shared" si="55"/>
        <v>0</v>
      </c>
      <c r="C576" s="2" t="str">
        <f t="shared" si="60"/>
        <v/>
      </c>
      <c r="D576" s="2">
        <v>555</v>
      </c>
      <c r="E576" s="2" t="str">
        <f>IF(ISNUMBER(SMALL(Order_Form!$D:$D,1+($D576))),(VLOOKUP(SMALL(Order_Form!$D:$D,1+($D576)),Order_Form!$C:$Q,3,FALSE)),"")</f>
        <v/>
      </c>
      <c r="F576" s="18" t="str">
        <f>IF(ISNUMBER(SMALL(Order_Form!$D:$D,1+($D576))),(VLOOKUP(SMALL(Order_Form!$D:$D,1+($D576)),Order_Form!$C:$Q,4,FALSE)),"")</f>
        <v/>
      </c>
      <c r="G576" s="18" t="str">
        <f>IF(ISNUMBER(SMALL(Order_Form!$D:$D,1+($D576))),(VLOOKUP(SMALL(Order_Form!$D:$D,1+($D576)),Order_Form!$C:$Q,5,FALSE)),"")</f>
        <v/>
      </c>
      <c r="H576" s="18" t="str">
        <f>IF(ISNUMBER(SMALL(Order_Form!$D:$D,1+($D576))),(VLOOKUP(SMALL(Order_Form!$D:$D,1+($D576)),Order_Form!$C:$Q,6,FALSE)),"")</f>
        <v/>
      </c>
      <c r="I576" s="15" t="str">
        <f>IF(ISNUMBER(SMALL(Order_Form!$D:$D,1+($D576))),(VLOOKUP(SMALL(Order_Form!$D:$D,1+($D576)),Order_Form!$C:$Q,7,FALSE)),"")</f>
        <v/>
      </c>
      <c r="J576" s="2"/>
      <c r="K576" s="2"/>
      <c r="L576" s="18" t="str">
        <f>IF(ISNUMBER(SMALL(Order_Form!$D:$D,1+($D576))),(VLOOKUP(SMALL(Order_Form!$D:$D,1+($D576)),Order_Form!$C:$Q,8,FALSE)),"")</f>
        <v/>
      </c>
      <c r="M576" s="18" t="str">
        <f>IF(ISNUMBER(SMALL(Order_Form!$D:$D,1+($D576))),(VLOOKUP(SMALL(Order_Form!$D:$D,1+($D576)),Order_Form!$C:$Q,9,FALSE)),"")</f>
        <v/>
      </c>
      <c r="N576" s="18" t="str">
        <f>IF(ISNUMBER(SMALL(Order_Form!$D:$D,1+($D576))),(VLOOKUP(SMALL(Order_Form!$D:$D,1+($D576)),Order_Form!$C:$Q,10,FALSE)),"")</f>
        <v/>
      </c>
      <c r="O576" s="18" t="str">
        <f>IF(ISNUMBER(SMALL(Order_Form!$D:$D,1+($D576))),(VLOOKUP(SMALL(Order_Form!$D:$D,1+($D576)),Order_Form!$C:$Q,11,FALSE)),"")</f>
        <v/>
      </c>
      <c r="P576" s="18" t="str">
        <f>IF(ISNUMBER(SMALL(Order_Form!$D:$D,1+($D576))),(VLOOKUP(SMALL(Order_Form!$D:$D,1+($D576)),Order_Form!$C:$Q,12,FALSE)),"")</f>
        <v/>
      </c>
      <c r="Q576" s="18" t="str">
        <f>IF(ISNUMBER(SMALL(Order_Form!$D:$D,1+($D576))),(VLOOKUP(SMALL(Order_Form!$D:$D,1+($D576)),Order_Form!$C:$Q,13,FALSE)),"")</f>
        <v/>
      </c>
      <c r="R576" s="18" t="str">
        <f>IF(ISNUMBER(SMALL(Order_Form!$D:$D,1+($D576))),(VLOOKUP(SMALL(Order_Form!$D:$D,1+($D576)),Order_Form!$C:$Q,14,FALSE)),"")</f>
        <v/>
      </c>
      <c r="S576" s="126" t="str">
        <f>IF(ISNUMBER(SMALL(Order_Form!$D:$D,1+($D576))),(VLOOKUP(SMALL(Order_Form!$D:$D,1+($D576)),Order_Form!$C:$Q,15,FALSE)),"")</f>
        <v/>
      </c>
      <c r="U576" s="2">
        <f t="shared" si="56"/>
        <v>0</v>
      </c>
      <c r="V576" s="2">
        <f t="shared" si="57"/>
        <v>0</v>
      </c>
      <c r="W576" s="2" t="str">
        <f t="shared" si="58"/>
        <v/>
      </c>
      <c r="X576" s="2">
        <f t="shared" si="59"/>
        <v>0</v>
      </c>
    </row>
    <row r="577" spans="2:24" ht="22.9" customHeight="1" x14ac:dyDescent="0.25">
      <c r="B577" s="2">
        <f t="shared" si="55"/>
        <v>0</v>
      </c>
      <c r="C577" s="2" t="str">
        <f t="shared" si="60"/>
        <v/>
      </c>
      <c r="D577" s="2">
        <v>556</v>
      </c>
      <c r="E577" s="2" t="str">
        <f>IF(ISNUMBER(SMALL(Order_Form!$D:$D,1+($D577))),(VLOOKUP(SMALL(Order_Form!$D:$D,1+($D577)),Order_Form!$C:$Q,3,FALSE)),"")</f>
        <v/>
      </c>
      <c r="F577" s="18" t="str">
        <f>IF(ISNUMBER(SMALL(Order_Form!$D:$D,1+($D577))),(VLOOKUP(SMALL(Order_Form!$D:$D,1+($D577)),Order_Form!$C:$Q,4,FALSE)),"")</f>
        <v/>
      </c>
      <c r="G577" s="18" t="str">
        <f>IF(ISNUMBER(SMALL(Order_Form!$D:$D,1+($D577))),(VLOOKUP(SMALL(Order_Form!$D:$D,1+($D577)),Order_Form!$C:$Q,5,FALSE)),"")</f>
        <v/>
      </c>
      <c r="H577" s="18" t="str">
        <f>IF(ISNUMBER(SMALL(Order_Form!$D:$D,1+($D577))),(VLOOKUP(SMALL(Order_Form!$D:$D,1+($D577)),Order_Form!$C:$Q,6,FALSE)),"")</f>
        <v/>
      </c>
      <c r="I577" s="15" t="str">
        <f>IF(ISNUMBER(SMALL(Order_Form!$D:$D,1+($D577))),(VLOOKUP(SMALL(Order_Form!$D:$D,1+($D577)),Order_Form!$C:$Q,7,FALSE)),"")</f>
        <v/>
      </c>
      <c r="J577" s="2"/>
      <c r="K577" s="2"/>
      <c r="L577" s="18" t="str">
        <f>IF(ISNUMBER(SMALL(Order_Form!$D:$D,1+($D577))),(VLOOKUP(SMALL(Order_Form!$D:$D,1+($D577)),Order_Form!$C:$Q,8,FALSE)),"")</f>
        <v/>
      </c>
      <c r="M577" s="18" t="str">
        <f>IF(ISNUMBER(SMALL(Order_Form!$D:$D,1+($D577))),(VLOOKUP(SMALL(Order_Form!$D:$D,1+($D577)),Order_Form!$C:$Q,9,FALSE)),"")</f>
        <v/>
      </c>
      <c r="N577" s="18" t="str">
        <f>IF(ISNUMBER(SMALL(Order_Form!$D:$D,1+($D577))),(VLOOKUP(SMALL(Order_Form!$D:$D,1+($D577)),Order_Form!$C:$Q,10,FALSE)),"")</f>
        <v/>
      </c>
      <c r="O577" s="18" t="str">
        <f>IF(ISNUMBER(SMALL(Order_Form!$D:$D,1+($D577))),(VLOOKUP(SMALL(Order_Form!$D:$D,1+($D577)),Order_Form!$C:$Q,11,FALSE)),"")</f>
        <v/>
      </c>
      <c r="P577" s="18" t="str">
        <f>IF(ISNUMBER(SMALL(Order_Form!$D:$D,1+($D577))),(VLOOKUP(SMALL(Order_Form!$D:$D,1+($D577)),Order_Form!$C:$Q,12,FALSE)),"")</f>
        <v/>
      </c>
      <c r="Q577" s="18" t="str">
        <f>IF(ISNUMBER(SMALL(Order_Form!$D:$D,1+($D577))),(VLOOKUP(SMALL(Order_Form!$D:$D,1+($D577)),Order_Form!$C:$Q,13,FALSE)),"")</f>
        <v/>
      </c>
      <c r="R577" s="18" t="str">
        <f>IF(ISNUMBER(SMALL(Order_Form!$D:$D,1+($D577))),(VLOOKUP(SMALL(Order_Form!$D:$D,1+($D577)),Order_Form!$C:$Q,14,FALSE)),"")</f>
        <v/>
      </c>
      <c r="S577" s="126" t="str">
        <f>IF(ISNUMBER(SMALL(Order_Form!$D:$D,1+($D577))),(VLOOKUP(SMALL(Order_Form!$D:$D,1+($D577)),Order_Form!$C:$Q,15,FALSE)),"")</f>
        <v/>
      </c>
      <c r="U577" s="2">
        <f t="shared" si="56"/>
        <v>0</v>
      </c>
      <c r="V577" s="2">
        <f t="shared" si="57"/>
        <v>0</v>
      </c>
      <c r="W577" s="2" t="str">
        <f t="shared" si="58"/>
        <v/>
      </c>
      <c r="X577" s="2">
        <f t="shared" si="59"/>
        <v>0</v>
      </c>
    </row>
    <row r="578" spans="2:24" ht="22.9" customHeight="1" x14ac:dyDescent="0.25">
      <c r="B578" s="2">
        <f t="shared" si="55"/>
        <v>0</v>
      </c>
      <c r="C578" s="2" t="str">
        <f t="shared" si="60"/>
        <v/>
      </c>
      <c r="D578" s="2">
        <v>557</v>
      </c>
      <c r="E578" s="2" t="str">
        <f>IF(ISNUMBER(SMALL(Order_Form!$D:$D,1+($D578))),(VLOOKUP(SMALL(Order_Form!$D:$D,1+($D578)),Order_Form!$C:$Q,3,FALSE)),"")</f>
        <v/>
      </c>
      <c r="F578" s="18" t="str">
        <f>IF(ISNUMBER(SMALL(Order_Form!$D:$D,1+($D578))),(VLOOKUP(SMALL(Order_Form!$D:$D,1+($D578)),Order_Form!$C:$Q,4,FALSE)),"")</f>
        <v/>
      </c>
      <c r="G578" s="18" t="str">
        <f>IF(ISNUMBER(SMALL(Order_Form!$D:$D,1+($D578))),(VLOOKUP(SMALL(Order_Form!$D:$D,1+($D578)),Order_Form!$C:$Q,5,FALSE)),"")</f>
        <v/>
      </c>
      <c r="H578" s="18" t="str">
        <f>IF(ISNUMBER(SMALL(Order_Form!$D:$D,1+($D578))),(VLOOKUP(SMALL(Order_Form!$D:$D,1+($D578)),Order_Form!$C:$Q,6,FALSE)),"")</f>
        <v/>
      </c>
      <c r="I578" s="15" t="str">
        <f>IF(ISNUMBER(SMALL(Order_Form!$D:$D,1+($D578))),(VLOOKUP(SMALL(Order_Form!$D:$D,1+($D578)),Order_Form!$C:$Q,7,FALSE)),"")</f>
        <v/>
      </c>
      <c r="J578" s="2"/>
      <c r="K578" s="2"/>
      <c r="L578" s="18" t="str">
        <f>IF(ISNUMBER(SMALL(Order_Form!$D:$D,1+($D578))),(VLOOKUP(SMALL(Order_Form!$D:$D,1+($D578)),Order_Form!$C:$Q,8,FALSE)),"")</f>
        <v/>
      </c>
      <c r="M578" s="18" t="str">
        <f>IF(ISNUMBER(SMALL(Order_Form!$D:$D,1+($D578))),(VLOOKUP(SMALL(Order_Form!$D:$D,1+($D578)),Order_Form!$C:$Q,9,FALSE)),"")</f>
        <v/>
      </c>
      <c r="N578" s="18" t="str">
        <f>IF(ISNUMBER(SMALL(Order_Form!$D:$D,1+($D578))),(VLOOKUP(SMALL(Order_Form!$D:$D,1+($D578)),Order_Form!$C:$Q,10,FALSE)),"")</f>
        <v/>
      </c>
      <c r="O578" s="18" t="str">
        <f>IF(ISNUMBER(SMALL(Order_Form!$D:$D,1+($D578))),(VLOOKUP(SMALL(Order_Form!$D:$D,1+($D578)),Order_Form!$C:$Q,11,FALSE)),"")</f>
        <v/>
      </c>
      <c r="P578" s="18" t="str">
        <f>IF(ISNUMBER(SMALL(Order_Form!$D:$D,1+($D578))),(VLOOKUP(SMALL(Order_Form!$D:$D,1+($D578)),Order_Form!$C:$Q,12,FALSE)),"")</f>
        <v/>
      </c>
      <c r="Q578" s="18" t="str">
        <f>IF(ISNUMBER(SMALL(Order_Form!$D:$D,1+($D578))),(VLOOKUP(SMALL(Order_Form!$D:$D,1+($D578)),Order_Form!$C:$Q,13,FALSE)),"")</f>
        <v/>
      </c>
      <c r="R578" s="18" t="str">
        <f>IF(ISNUMBER(SMALL(Order_Form!$D:$D,1+($D578))),(VLOOKUP(SMALL(Order_Form!$D:$D,1+($D578)),Order_Form!$C:$Q,14,FALSE)),"")</f>
        <v/>
      </c>
      <c r="S578" s="126" t="str">
        <f>IF(ISNUMBER(SMALL(Order_Form!$D:$D,1+($D578))),(VLOOKUP(SMALL(Order_Form!$D:$D,1+($D578)),Order_Form!$C:$Q,15,FALSE)),"")</f>
        <v/>
      </c>
      <c r="U578" s="2">
        <f t="shared" si="56"/>
        <v>0</v>
      </c>
      <c r="V578" s="2">
        <f t="shared" si="57"/>
        <v>0</v>
      </c>
      <c r="W578" s="2" t="str">
        <f t="shared" si="58"/>
        <v/>
      </c>
      <c r="X578" s="2">
        <f t="shared" si="59"/>
        <v>0</v>
      </c>
    </row>
    <row r="579" spans="2:24" ht="22.9" customHeight="1" x14ac:dyDescent="0.25">
      <c r="B579" s="2">
        <f t="shared" si="55"/>
        <v>0</v>
      </c>
      <c r="C579" s="2" t="str">
        <f t="shared" si="60"/>
        <v/>
      </c>
      <c r="D579" s="2">
        <v>558</v>
      </c>
      <c r="E579" s="2" t="str">
        <f>IF(ISNUMBER(SMALL(Order_Form!$D:$D,1+($D579))),(VLOOKUP(SMALL(Order_Form!$D:$D,1+($D579)),Order_Form!$C:$Q,3,FALSE)),"")</f>
        <v/>
      </c>
      <c r="F579" s="18" t="str">
        <f>IF(ISNUMBER(SMALL(Order_Form!$D:$D,1+($D579))),(VLOOKUP(SMALL(Order_Form!$D:$D,1+($D579)),Order_Form!$C:$Q,4,FALSE)),"")</f>
        <v/>
      </c>
      <c r="G579" s="18" t="str">
        <f>IF(ISNUMBER(SMALL(Order_Form!$D:$D,1+($D579))),(VLOOKUP(SMALL(Order_Form!$D:$D,1+($D579)),Order_Form!$C:$Q,5,FALSE)),"")</f>
        <v/>
      </c>
      <c r="H579" s="18" t="str">
        <f>IF(ISNUMBER(SMALL(Order_Form!$D:$D,1+($D579))),(VLOOKUP(SMALL(Order_Form!$D:$D,1+($D579)),Order_Form!$C:$Q,6,FALSE)),"")</f>
        <v/>
      </c>
      <c r="I579" s="15" t="str">
        <f>IF(ISNUMBER(SMALL(Order_Form!$D:$D,1+($D579))),(VLOOKUP(SMALL(Order_Form!$D:$D,1+($D579)),Order_Form!$C:$Q,7,FALSE)),"")</f>
        <v/>
      </c>
      <c r="J579" s="2"/>
      <c r="K579" s="2"/>
      <c r="L579" s="18" t="str">
        <f>IF(ISNUMBER(SMALL(Order_Form!$D:$D,1+($D579))),(VLOOKUP(SMALL(Order_Form!$D:$D,1+($D579)),Order_Form!$C:$Q,8,FALSE)),"")</f>
        <v/>
      </c>
      <c r="M579" s="18" t="str">
        <f>IF(ISNUMBER(SMALL(Order_Form!$D:$D,1+($D579))),(VLOOKUP(SMALL(Order_Form!$D:$D,1+($D579)),Order_Form!$C:$Q,9,FALSE)),"")</f>
        <v/>
      </c>
      <c r="N579" s="18" t="str">
        <f>IF(ISNUMBER(SMALL(Order_Form!$D:$D,1+($D579))),(VLOOKUP(SMALL(Order_Form!$D:$D,1+($D579)),Order_Form!$C:$Q,10,FALSE)),"")</f>
        <v/>
      </c>
      <c r="O579" s="18" t="str">
        <f>IF(ISNUMBER(SMALL(Order_Form!$D:$D,1+($D579))),(VLOOKUP(SMALL(Order_Form!$D:$D,1+($D579)),Order_Form!$C:$Q,11,FALSE)),"")</f>
        <v/>
      </c>
      <c r="P579" s="18" t="str">
        <f>IF(ISNUMBER(SMALL(Order_Form!$D:$D,1+($D579))),(VLOOKUP(SMALL(Order_Form!$D:$D,1+($D579)),Order_Form!$C:$Q,12,FALSE)),"")</f>
        <v/>
      </c>
      <c r="Q579" s="18" t="str">
        <f>IF(ISNUMBER(SMALL(Order_Form!$D:$D,1+($D579))),(VLOOKUP(SMALL(Order_Form!$D:$D,1+($D579)),Order_Form!$C:$Q,13,FALSE)),"")</f>
        <v/>
      </c>
      <c r="R579" s="18" t="str">
        <f>IF(ISNUMBER(SMALL(Order_Form!$D:$D,1+($D579))),(VLOOKUP(SMALL(Order_Form!$D:$D,1+($D579)),Order_Form!$C:$Q,14,FALSE)),"")</f>
        <v/>
      </c>
      <c r="S579" s="126" t="str">
        <f>IF(ISNUMBER(SMALL(Order_Form!$D:$D,1+($D579))),(VLOOKUP(SMALL(Order_Form!$D:$D,1+($D579)),Order_Form!$C:$Q,15,FALSE)),"")</f>
        <v/>
      </c>
      <c r="U579" s="2">
        <f t="shared" si="56"/>
        <v>0</v>
      </c>
      <c r="V579" s="2">
        <f t="shared" si="57"/>
        <v>0</v>
      </c>
      <c r="W579" s="2" t="str">
        <f t="shared" si="58"/>
        <v/>
      </c>
      <c r="X579" s="2">
        <f t="shared" si="59"/>
        <v>0</v>
      </c>
    </row>
    <row r="580" spans="2:24" ht="22.9" customHeight="1" x14ac:dyDescent="0.25">
      <c r="B580" s="2">
        <f t="shared" si="55"/>
        <v>0</v>
      </c>
      <c r="C580" s="2" t="str">
        <f t="shared" si="60"/>
        <v/>
      </c>
      <c r="D580" s="2">
        <v>559</v>
      </c>
      <c r="E580" s="2" t="str">
        <f>IF(ISNUMBER(SMALL(Order_Form!$D:$D,1+($D580))),(VLOOKUP(SMALL(Order_Form!$D:$D,1+($D580)),Order_Form!$C:$Q,3,FALSE)),"")</f>
        <v/>
      </c>
      <c r="F580" s="18" t="str">
        <f>IF(ISNUMBER(SMALL(Order_Form!$D:$D,1+($D580))),(VLOOKUP(SMALL(Order_Form!$D:$D,1+($D580)),Order_Form!$C:$Q,4,FALSE)),"")</f>
        <v/>
      </c>
      <c r="G580" s="18" t="str">
        <f>IF(ISNUMBER(SMALL(Order_Form!$D:$D,1+($D580))),(VLOOKUP(SMALL(Order_Form!$D:$D,1+($D580)),Order_Form!$C:$Q,5,FALSE)),"")</f>
        <v/>
      </c>
      <c r="H580" s="18" t="str">
        <f>IF(ISNUMBER(SMALL(Order_Form!$D:$D,1+($D580))),(VLOOKUP(SMALL(Order_Form!$D:$D,1+($D580)),Order_Form!$C:$Q,6,FALSE)),"")</f>
        <v/>
      </c>
      <c r="I580" s="15" t="str">
        <f>IF(ISNUMBER(SMALL(Order_Form!$D:$D,1+($D580))),(VLOOKUP(SMALL(Order_Form!$D:$D,1+($D580)),Order_Form!$C:$Q,7,FALSE)),"")</f>
        <v/>
      </c>
      <c r="J580" s="2"/>
      <c r="K580" s="2"/>
      <c r="L580" s="18" t="str">
        <f>IF(ISNUMBER(SMALL(Order_Form!$D:$D,1+($D580))),(VLOOKUP(SMALL(Order_Form!$D:$D,1+($D580)),Order_Form!$C:$Q,8,FALSE)),"")</f>
        <v/>
      </c>
      <c r="M580" s="18" t="str">
        <f>IF(ISNUMBER(SMALL(Order_Form!$D:$D,1+($D580))),(VLOOKUP(SMALL(Order_Form!$D:$D,1+($D580)),Order_Form!$C:$Q,9,FALSE)),"")</f>
        <v/>
      </c>
      <c r="N580" s="18" t="str">
        <f>IF(ISNUMBER(SMALL(Order_Form!$D:$D,1+($D580))),(VLOOKUP(SMALL(Order_Form!$D:$D,1+($D580)),Order_Form!$C:$Q,10,FALSE)),"")</f>
        <v/>
      </c>
      <c r="O580" s="18" t="str">
        <f>IF(ISNUMBER(SMALL(Order_Form!$D:$D,1+($D580))),(VLOOKUP(SMALL(Order_Form!$D:$D,1+($D580)),Order_Form!$C:$Q,11,FALSE)),"")</f>
        <v/>
      </c>
      <c r="P580" s="18" t="str">
        <f>IF(ISNUMBER(SMALL(Order_Form!$D:$D,1+($D580))),(VLOOKUP(SMALL(Order_Form!$D:$D,1+($D580)),Order_Form!$C:$Q,12,FALSE)),"")</f>
        <v/>
      </c>
      <c r="Q580" s="18" t="str">
        <f>IF(ISNUMBER(SMALL(Order_Form!$D:$D,1+($D580))),(VLOOKUP(SMALL(Order_Form!$D:$D,1+($D580)),Order_Form!$C:$Q,13,FALSE)),"")</f>
        <v/>
      </c>
      <c r="R580" s="18" t="str">
        <f>IF(ISNUMBER(SMALL(Order_Form!$D:$D,1+($D580))),(VLOOKUP(SMALL(Order_Form!$D:$D,1+($D580)),Order_Form!$C:$Q,14,FALSE)),"")</f>
        <v/>
      </c>
      <c r="S580" s="126" t="str">
        <f>IF(ISNUMBER(SMALL(Order_Form!$D:$D,1+($D580))),(VLOOKUP(SMALL(Order_Form!$D:$D,1+($D580)),Order_Form!$C:$Q,15,FALSE)),"")</f>
        <v/>
      </c>
      <c r="U580" s="2">
        <f t="shared" si="56"/>
        <v>0</v>
      </c>
      <c r="V580" s="2">
        <f t="shared" si="57"/>
        <v>0</v>
      </c>
      <c r="W580" s="2" t="str">
        <f t="shared" si="58"/>
        <v/>
      </c>
      <c r="X580" s="2">
        <f t="shared" si="59"/>
        <v>0</v>
      </c>
    </row>
    <row r="581" spans="2:24" ht="22.9" customHeight="1" x14ac:dyDescent="0.25">
      <c r="B581" s="2">
        <f t="shared" si="55"/>
        <v>0</v>
      </c>
      <c r="C581" s="2" t="str">
        <f t="shared" si="60"/>
        <v/>
      </c>
      <c r="D581" s="2">
        <v>560</v>
      </c>
      <c r="E581" s="2" t="str">
        <f>IF(ISNUMBER(SMALL(Order_Form!$D:$D,1+($D581))),(VLOOKUP(SMALL(Order_Form!$D:$D,1+($D581)),Order_Form!$C:$Q,3,FALSE)),"")</f>
        <v/>
      </c>
      <c r="F581" s="18" t="str">
        <f>IF(ISNUMBER(SMALL(Order_Form!$D:$D,1+($D581))),(VLOOKUP(SMALL(Order_Form!$D:$D,1+($D581)),Order_Form!$C:$Q,4,FALSE)),"")</f>
        <v/>
      </c>
      <c r="G581" s="18" t="str">
        <f>IF(ISNUMBER(SMALL(Order_Form!$D:$D,1+($D581))),(VLOOKUP(SMALL(Order_Form!$D:$D,1+($D581)),Order_Form!$C:$Q,5,FALSE)),"")</f>
        <v/>
      </c>
      <c r="H581" s="18" t="str">
        <f>IF(ISNUMBER(SMALL(Order_Form!$D:$D,1+($D581))),(VLOOKUP(SMALL(Order_Form!$D:$D,1+($D581)),Order_Form!$C:$Q,6,FALSE)),"")</f>
        <v/>
      </c>
      <c r="I581" s="15" t="str">
        <f>IF(ISNUMBER(SMALL(Order_Form!$D:$D,1+($D581))),(VLOOKUP(SMALL(Order_Form!$D:$D,1+($D581)),Order_Form!$C:$Q,7,FALSE)),"")</f>
        <v/>
      </c>
      <c r="J581" s="2"/>
      <c r="K581" s="2"/>
      <c r="L581" s="18" t="str">
        <f>IF(ISNUMBER(SMALL(Order_Form!$D:$D,1+($D581))),(VLOOKUP(SMALL(Order_Form!$D:$D,1+($D581)),Order_Form!$C:$Q,8,FALSE)),"")</f>
        <v/>
      </c>
      <c r="M581" s="18" t="str">
        <f>IF(ISNUMBER(SMALL(Order_Form!$D:$D,1+($D581))),(VLOOKUP(SMALL(Order_Form!$D:$D,1+($D581)),Order_Form!$C:$Q,9,FALSE)),"")</f>
        <v/>
      </c>
      <c r="N581" s="18" t="str">
        <f>IF(ISNUMBER(SMALL(Order_Form!$D:$D,1+($D581))),(VLOOKUP(SMALL(Order_Form!$D:$D,1+($D581)),Order_Form!$C:$Q,10,FALSE)),"")</f>
        <v/>
      </c>
      <c r="O581" s="18" t="str">
        <f>IF(ISNUMBER(SMALL(Order_Form!$D:$D,1+($D581))),(VLOOKUP(SMALL(Order_Form!$D:$D,1+($D581)),Order_Form!$C:$Q,11,FALSE)),"")</f>
        <v/>
      </c>
      <c r="P581" s="18" t="str">
        <f>IF(ISNUMBER(SMALL(Order_Form!$D:$D,1+($D581))),(VLOOKUP(SMALL(Order_Form!$D:$D,1+($D581)),Order_Form!$C:$Q,12,FALSE)),"")</f>
        <v/>
      </c>
      <c r="Q581" s="18" t="str">
        <f>IF(ISNUMBER(SMALL(Order_Form!$D:$D,1+($D581))),(VLOOKUP(SMALL(Order_Form!$D:$D,1+($D581)),Order_Form!$C:$Q,13,FALSE)),"")</f>
        <v/>
      </c>
      <c r="R581" s="18" t="str">
        <f>IF(ISNUMBER(SMALL(Order_Form!$D:$D,1+($D581))),(VLOOKUP(SMALL(Order_Form!$D:$D,1+($D581)),Order_Form!$C:$Q,14,FALSE)),"")</f>
        <v/>
      </c>
      <c r="S581" s="126" t="str">
        <f>IF(ISNUMBER(SMALL(Order_Form!$D:$D,1+($D581))),(VLOOKUP(SMALL(Order_Form!$D:$D,1+($D581)),Order_Form!$C:$Q,15,FALSE)),"")</f>
        <v/>
      </c>
      <c r="U581" s="2">
        <f t="shared" si="56"/>
        <v>0</v>
      </c>
      <c r="V581" s="2">
        <f t="shared" si="57"/>
        <v>0</v>
      </c>
      <c r="W581" s="2" t="str">
        <f t="shared" si="58"/>
        <v/>
      </c>
      <c r="X581" s="2">
        <f t="shared" si="59"/>
        <v>0</v>
      </c>
    </row>
    <row r="582" spans="2:24" ht="22.9" customHeight="1" x14ac:dyDescent="0.25">
      <c r="B582" s="2">
        <f t="shared" si="55"/>
        <v>0</v>
      </c>
      <c r="C582" s="2" t="str">
        <f t="shared" si="60"/>
        <v/>
      </c>
      <c r="D582" s="2">
        <v>561</v>
      </c>
      <c r="E582" s="2" t="str">
        <f>IF(ISNUMBER(SMALL(Order_Form!$D:$D,1+($D582))),(VLOOKUP(SMALL(Order_Form!$D:$D,1+($D582)),Order_Form!$C:$Q,3,FALSE)),"")</f>
        <v/>
      </c>
      <c r="F582" s="18" t="str">
        <f>IF(ISNUMBER(SMALL(Order_Form!$D:$D,1+($D582))),(VLOOKUP(SMALL(Order_Form!$D:$D,1+($D582)),Order_Form!$C:$Q,4,FALSE)),"")</f>
        <v/>
      </c>
      <c r="G582" s="18" t="str">
        <f>IF(ISNUMBER(SMALL(Order_Form!$D:$D,1+($D582))),(VLOOKUP(SMALL(Order_Form!$D:$D,1+($D582)),Order_Form!$C:$Q,5,FALSE)),"")</f>
        <v/>
      </c>
      <c r="H582" s="18" t="str">
        <f>IF(ISNUMBER(SMALL(Order_Form!$D:$D,1+($D582))),(VLOOKUP(SMALL(Order_Form!$D:$D,1+($D582)),Order_Form!$C:$Q,6,FALSE)),"")</f>
        <v/>
      </c>
      <c r="I582" s="15" t="str">
        <f>IF(ISNUMBER(SMALL(Order_Form!$D:$D,1+($D582))),(VLOOKUP(SMALL(Order_Form!$D:$D,1+($D582)),Order_Form!$C:$Q,7,FALSE)),"")</f>
        <v/>
      </c>
      <c r="J582" s="2"/>
      <c r="K582" s="2"/>
      <c r="L582" s="18" t="str">
        <f>IF(ISNUMBER(SMALL(Order_Form!$D:$D,1+($D582))),(VLOOKUP(SMALL(Order_Form!$D:$D,1+($D582)),Order_Form!$C:$Q,8,FALSE)),"")</f>
        <v/>
      </c>
      <c r="M582" s="18" t="str">
        <f>IF(ISNUMBER(SMALL(Order_Form!$D:$D,1+($D582))),(VLOOKUP(SMALL(Order_Form!$D:$D,1+($D582)),Order_Form!$C:$Q,9,FALSE)),"")</f>
        <v/>
      </c>
      <c r="N582" s="18" t="str">
        <f>IF(ISNUMBER(SMALL(Order_Form!$D:$D,1+($D582))),(VLOOKUP(SMALL(Order_Form!$D:$D,1+($D582)),Order_Form!$C:$Q,10,FALSE)),"")</f>
        <v/>
      </c>
      <c r="O582" s="18" t="str">
        <f>IF(ISNUMBER(SMALL(Order_Form!$D:$D,1+($D582))),(VLOOKUP(SMALL(Order_Form!$D:$D,1+($D582)),Order_Form!$C:$Q,11,FALSE)),"")</f>
        <v/>
      </c>
      <c r="P582" s="18" t="str">
        <f>IF(ISNUMBER(SMALL(Order_Form!$D:$D,1+($D582))),(VLOOKUP(SMALL(Order_Form!$D:$D,1+($D582)),Order_Form!$C:$Q,12,FALSE)),"")</f>
        <v/>
      </c>
      <c r="Q582" s="18" t="str">
        <f>IF(ISNUMBER(SMALL(Order_Form!$D:$D,1+($D582))),(VLOOKUP(SMALL(Order_Form!$D:$D,1+($D582)),Order_Form!$C:$Q,13,FALSE)),"")</f>
        <v/>
      </c>
      <c r="R582" s="18" t="str">
        <f>IF(ISNUMBER(SMALL(Order_Form!$D:$D,1+($D582))),(VLOOKUP(SMALL(Order_Form!$D:$D,1+($D582)),Order_Form!$C:$Q,14,FALSE)),"")</f>
        <v/>
      </c>
      <c r="S582" s="126" t="str">
        <f>IF(ISNUMBER(SMALL(Order_Form!$D:$D,1+($D582))),(VLOOKUP(SMALL(Order_Form!$D:$D,1+($D582)),Order_Form!$C:$Q,15,FALSE)),"")</f>
        <v/>
      </c>
      <c r="U582" s="2">
        <f t="shared" si="56"/>
        <v>0</v>
      </c>
      <c r="V582" s="2">
        <f t="shared" si="57"/>
        <v>0</v>
      </c>
      <c r="W582" s="2" t="str">
        <f t="shared" si="58"/>
        <v/>
      </c>
      <c r="X582" s="2">
        <f t="shared" si="59"/>
        <v>0</v>
      </c>
    </row>
    <row r="583" spans="2:24" ht="22.9" customHeight="1" x14ac:dyDescent="0.25">
      <c r="B583" s="2">
        <f t="shared" si="55"/>
        <v>0</v>
      </c>
      <c r="C583" s="2" t="str">
        <f t="shared" si="60"/>
        <v/>
      </c>
      <c r="D583" s="2">
        <v>562</v>
      </c>
      <c r="E583" s="2" t="str">
        <f>IF(ISNUMBER(SMALL(Order_Form!$D:$D,1+($D583))),(VLOOKUP(SMALL(Order_Form!$D:$D,1+($D583)),Order_Form!$C:$Q,3,FALSE)),"")</f>
        <v/>
      </c>
      <c r="F583" s="18" t="str">
        <f>IF(ISNUMBER(SMALL(Order_Form!$D:$D,1+($D583))),(VLOOKUP(SMALL(Order_Form!$D:$D,1+($D583)),Order_Form!$C:$Q,4,FALSE)),"")</f>
        <v/>
      </c>
      <c r="G583" s="18" t="str">
        <f>IF(ISNUMBER(SMALL(Order_Form!$D:$D,1+($D583))),(VLOOKUP(SMALL(Order_Form!$D:$D,1+($D583)),Order_Form!$C:$Q,5,FALSE)),"")</f>
        <v/>
      </c>
      <c r="H583" s="18" t="str">
        <f>IF(ISNUMBER(SMALL(Order_Form!$D:$D,1+($D583))),(VLOOKUP(SMALL(Order_Form!$D:$D,1+($D583)),Order_Form!$C:$Q,6,FALSE)),"")</f>
        <v/>
      </c>
      <c r="I583" s="15" t="str">
        <f>IF(ISNUMBER(SMALL(Order_Form!$D:$D,1+($D583))),(VLOOKUP(SMALL(Order_Form!$D:$D,1+($D583)),Order_Form!$C:$Q,7,FALSE)),"")</f>
        <v/>
      </c>
      <c r="J583" s="2"/>
      <c r="K583" s="2"/>
      <c r="L583" s="18" t="str">
        <f>IF(ISNUMBER(SMALL(Order_Form!$D:$D,1+($D583))),(VLOOKUP(SMALL(Order_Form!$D:$D,1+($D583)),Order_Form!$C:$Q,8,FALSE)),"")</f>
        <v/>
      </c>
      <c r="M583" s="18" t="str">
        <f>IF(ISNUMBER(SMALL(Order_Form!$D:$D,1+($D583))),(VLOOKUP(SMALL(Order_Form!$D:$D,1+($D583)),Order_Form!$C:$Q,9,FALSE)),"")</f>
        <v/>
      </c>
      <c r="N583" s="18" t="str">
        <f>IF(ISNUMBER(SMALL(Order_Form!$D:$D,1+($D583))),(VLOOKUP(SMALL(Order_Form!$D:$D,1+($D583)),Order_Form!$C:$Q,10,FALSE)),"")</f>
        <v/>
      </c>
      <c r="O583" s="18" t="str">
        <f>IF(ISNUMBER(SMALL(Order_Form!$D:$D,1+($D583))),(VLOOKUP(SMALL(Order_Form!$D:$D,1+($D583)),Order_Form!$C:$Q,11,FALSE)),"")</f>
        <v/>
      </c>
      <c r="P583" s="18" t="str">
        <f>IF(ISNUMBER(SMALL(Order_Form!$D:$D,1+($D583))),(VLOOKUP(SMALL(Order_Form!$D:$D,1+($D583)),Order_Form!$C:$Q,12,FALSE)),"")</f>
        <v/>
      </c>
      <c r="Q583" s="18" t="str">
        <f>IF(ISNUMBER(SMALL(Order_Form!$D:$D,1+($D583))),(VLOOKUP(SMALL(Order_Form!$D:$D,1+($D583)),Order_Form!$C:$Q,13,FALSE)),"")</f>
        <v/>
      </c>
      <c r="R583" s="18" t="str">
        <f>IF(ISNUMBER(SMALL(Order_Form!$D:$D,1+($D583))),(VLOOKUP(SMALL(Order_Form!$D:$D,1+($D583)),Order_Form!$C:$Q,14,FALSE)),"")</f>
        <v/>
      </c>
      <c r="S583" s="126" t="str">
        <f>IF(ISNUMBER(SMALL(Order_Form!$D:$D,1+($D583))),(VLOOKUP(SMALL(Order_Form!$D:$D,1+($D583)),Order_Form!$C:$Q,15,FALSE)),"")</f>
        <v/>
      </c>
      <c r="U583" s="2">
        <f t="shared" si="56"/>
        <v>0</v>
      </c>
      <c r="V583" s="2">
        <f t="shared" si="57"/>
        <v>0</v>
      </c>
      <c r="W583" s="2" t="str">
        <f t="shared" si="58"/>
        <v/>
      </c>
      <c r="X583" s="2">
        <f t="shared" si="59"/>
        <v>0</v>
      </c>
    </row>
    <row r="584" spans="2:24" ht="22.9" customHeight="1" x14ac:dyDescent="0.25">
      <c r="B584" s="2">
        <f t="shared" si="55"/>
        <v>0</v>
      </c>
      <c r="C584" s="2" t="str">
        <f t="shared" si="60"/>
        <v/>
      </c>
      <c r="D584" s="2">
        <v>563</v>
      </c>
      <c r="E584" s="2" t="str">
        <f>IF(ISNUMBER(SMALL(Order_Form!$D:$D,1+($D584))),(VLOOKUP(SMALL(Order_Form!$D:$D,1+($D584)),Order_Form!$C:$Q,3,FALSE)),"")</f>
        <v/>
      </c>
      <c r="F584" s="18" t="str">
        <f>IF(ISNUMBER(SMALL(Order_Form!$D:$D,1+($D584))),(VLOOKUP(SMALL(Order_Form!$D:$D,1+($D584)),Order_Form!$C:$Q,4,FALSE)),"")</f>
        <v/>
      </c>
      <c r="G584" s="18" t="str">
        <f>IF(ISNUMBER(SMALL(Order_Form!$D:$D,1+($D584))),(VLOOKUP(SMALL(Order_Form!$D:$D,1+($D584)),Order_Form!$C:$Q,5,FALSE)),"")</f>
        <v/>
      </c>
      <c r="H584" s="18" t="str">
        <f>IF(ISNUMBER(SMALL(Order_Form!$D:$D,1+($D584))),(VLOOKUP(SMALL(Order_Form!$D:$D,1+($D584)),Order_Form!$C:$Q,6,FALSE)),"")</f>
        <v/>
      </c>
      <c r="I584" s="15" t="str">
        <f>IF(ISNUMBER(SMALL(Order_Form!$D:$D,1+($D584))),(VLOOKUP(SMALL(Order_Form!$D:$D,1+($D584)),Order_Form!$C:$Q,7,FALSE)),"")</f>
        <v/>
      </c>
      <c r="J584" s="2"/>
      <c r="K584" s="2"/>
      <c r="L584" s="18" t="str">
        <f>IF(ISNUMBER(SMALL(Order_Form!$D:$D,1+($D584))),(VLOOKUP(SMALL(Order_Form!$D:$D,1+($D584)),Order_Form!$C:$Q,8,FALSE)),"")</f>
        <v/>
      </c>
      <c r="M584" s="18" t="str">
        <f>IF(ISNUMBER(SMALL(Order_Form!$D:$D,1+($D584))),(VLOOKUP(SMALL(Order_Form!$D:$D,1+($D584)),Order_Form!$C:$Q,9,FALSE)),"")</f>
        <v/>
      </c>
      <c r="N584" s="18" t="str">
        <f>IF(ISNUMBER(SMALL(Order_Form!$D:$D,1+($D584))),(VLOOKUP(SMALL(Order_Form!$D:$D,1+($D584)),Order_Form!$C:$Q,10,FALSE)),"")</f>
        <v/>
      </c>
      <c r="O584" s="18" t="str">
        <f>IF(ISNUMBER(SMALL(Order_Form!$D:$D,1+($D584))),(VLOOKUP(SMALL(Order_Form!$D:$D,1+($D584)),Order_Form!$C:$Q,11,FALSE)),"")</f>
        <v/>
      </c>
      <c r="P584" s="18" t="str">
        <f>IF(ISNUMBER(SMALL(Order_Form!$D:$D,1+($D584))),(VLOOKUP(SMALL(Order_Form!$D:$D,1+($D584)),Order_Form!$C:$Q,12,FALSE)),"")</f>
        <v/>
      </c>
      <c r="Q584" s="18" t="str">
        <f>IF(ISNUMBER(SMALL(Order_Form!$D:$D,1+($D584))),(VLOOKUP(SMALL(Order_Form!$D:$D,1+($D584)),Order_Form!$C:$Q,13,FALSE)),"")</f>
        <v/>
      </c>
      <c r="R584" s="18" t="str">
        <f>IF(ISNUMBER(SMALL(Order_Form!$D:$D,1+($D584))),(VLOOKUP(SMALL(Order_Form!$D:$D,1+($D584)),Order_Form!$C:$Q,14,FALSE)),"")</f>
        <v/>
      </c>
      <c r="S584" s="126" t="str">
        <f>IF(ISNUMBER(SMALL(Order_Form!$D:$D,1+($D584))),(VLOOKUP(SMALL(Order_Form!$D:$D,1+($D584)),Order_Form!$C:$Q,15,FALSE)),"")</f>
        <v/>
      </c>
      <c r="U584" s="2">
        <f t="shared" si="56"/>
        <v>0</v>
      </c>
      <c r="V584" s="2">
        <f t="shared" si="57"/>
        <v>0</v>
      </c>
      <c r="W584" s="2" t="str">
        <f t="shared" si="58"/>
        <v/>
      </c>
      <c r="X584" s="2">
        <f t="shared" si="59"/>
        <v>0</v>
      </c>
    </row>
    <row r="585" spans="2:24" ht="22.9" customHeight="1" x14ac:dyDescent="0.25">
      <c r="B585" s="2">
        <f t="shared" si="55"/>
        <v>0</v>
      </c>
      <c r="C585" s="2" t="str">
        <f t="shared" si="60"/>
        <v/>
      </c>
      <c r="D585" s="2">
        <v>564</v>
      </c>
      <c r="E585" s="2" t="str">
        <f>IF(ISNUMBER(SMALL(Order_Form!$D:$D,1+($D585))),(VLOOKUP(SMALL(Order_Form!$D:$D,1+($D585)),Order_Form!$C:$Q,3,FALSE)),"")</f>
        <v/>
      </c>
      <c r="F585" s="18" t="str">
        <f>IF(ISNUMBER(SMALL(Order_Form!$D:$D,1+($D585))),(VLOOKUP(SMALL(Order_Form!$D:$D,1+($D585)),Order_Form!$C:$Q,4,FALSE)),"")</f>
        <v/>
      </c>
      <c r="G585" s="18" t="str">
        <f>IF(ISNUMBER(SMALL(Order_Form!$D:$D,1+($D585))),(VLOOKUP(SMALL(Order_Form!$D:$D,1+($D585)),Order_Form!$C:$Q,5,FALSE)),"")</f>
        <v/>
      </c>
      <c r="H585" s="18" t="str">
        <f>IF(ISNUMBER(SMALL(Order_Form!$D:$D,1+($D585))),(VLOOKUP(SMALL(Order_Form!$D:$D,1+($D585)),Order_Form!$C:$Q,6,FALSE)),"")</f>
        <v/>
      </c>
      <c r="I585" s="15" t="str">
        <f>IF(ISNUMBER(SMALL(Order_Form!$D:$D,1+($D585))),(VLOOKUP(SMALL(Order_Form!$D:$D,1+($D585)),Order_Form!$C:$Q,7,FALSE)),"")</f>
        <v/>
      </c>
      <c r="J585" s="2"/>
      <c r="K585" s="2"/>
      <c r="L585" s="18" t="str">
        <f>IF(ISNUMBER(SMALL(Order_Form!$D:$D,1+($D585))),(VLOOKUP(SMALL(Order_Form!$D:$D,1+($D585)),Order_Form!$C:$Q,8,FALSE)),"")</f>
        <v/>
      </c>
      <c r="M585" s="18" t="str">
        <f>IF(ISNUMBER(SMALL(Order_Form!$D:$D,1+($D585))),(VLOOKUP(SMALL(Order_Form!$D:$D,1+($D585)),Order_Form!$C:$Q,9,FALSE)),"")</f>
        <v/>
      </c>
      <c r="N585" s="18" t="str">
        <f>IF(ISNUMBER(SMALL(Order_Form!$D:$D,1+($D585))),(VLOOKUP(SMALL(Order_Form!$D:$D,1+($D585)),Order_Form!$C:$Q,10,FALSE)),"")</f>
        <v/>
      </c>
      <c r="O585" s="18" t="str">
        <f>IF(ISNUMBER(SMALL(Order_Form!$D:$D,1+($D585))),(VLOOKUP(SMALL(Order_Form!$D:$D,1+($D585)),Order_Form!$C:$Q,11,FALSE)),"")</f>
        <v/>
      </c>
      <c r="P585" s="18" t="str">
        <f>IF(ISNUMBER(SMALL(Order_Form!$D:$D,1+($D585))),(VLOOKUP(SMALL(Order_Form!$D:$D,1+($D585)),Order_Form!$C:$Q,12,FALSE)),"")</f>
        <v/>
      </c>
      <c r="Q585" s="18" t="str">
        <f>IF(ISNUMBER(SMALL(Order_Form!$D:$D,1+($D585))),(VLOOKUP(SMALL(Order_Form!$D:$D,1+($D585)),Order_Form!$C:$Q,13,FALSE)),"")</f>
        <v/>
      </c>
      <c r="R585" s="18" t="str">
        <f>IF(ISNUMBER(SMALL(Order_Form!$D:$D,1+($D585))),(VLOOKUP(SMALL(Order_Form!$D:$D,1+($D585)),Order_Form!$C:$Q,14,FALSE)),"")</f>
        <v/>
      </c>
      <c r="S585" s="126" t="str">
        <f>IF(ISNUMBER(SMALL(Order_Form!$D:$D,1+($D585))),(VLOOKUP(SMALL(Order_Form!$D:$D,1+($D585)),Order_Form!$C:$Q,15,FALSE)),"")</f>
        <v/>
      </c>
      <c r="U585" s="2">
        <f t="shared" si="56"/>
        <v>0</v>
      </c>
      <c r="V585" s="2">
        <f t="shared" si="57"/>
        <v>0</v>
      </c>
      <c r="W585" s="2" t="str">
        <f t="shared" si="58"/>
        <v/>
      </c>
      <c r="X585" s="2">
        <f t="shared" si="59"/>
        <v>0</v>
      </c>
    </row>
    <row r="586" spans="2:24" ht="22.9" customHeight="1" x14ac:dyDescent="0.25">
      <c r="B586" s="2">
        <f t="shared" si="55"/>
        <v>0</v>
      </c>
      <c r="C586" s="2" t="str">
        <f t="shared" si="60"/>
        <v/>
      </c>
      <c r="D586" s="2">
        <v>565</v>
      </c>
      <c r="E586" s="2" t="str">
        <f>IF(ISNUMBER(SMALL(Order_Form!$D:$D,1+($D586))),(VLOOKUP(SMALL(Order_Form!$D:$D,1+($D586)),Order_Form!$C:$Q,3,FALSE)),"")</f>
        <v/>
      </c>
      <c r="F586" s="18" t="str">
        <f>IF(ISNUMBER(SMALL(Order_Form!$D:$D,1+($D586))),(VLOOKUP(SMALL(Order_Form!$D:$D,1+($D586)),Order_Form!$C:$Q,4,FALSE)),"")</f>
        <v/>
      </c>
      <c r="G586" s="18" t="str">
        <f>IF(ISNUMBER(SMALL(Order_Form!$D:$D,1+($D586))),(VLOOKUP(SMALL(Order_Form!$D:$D,1+($D586)),Order_Form!$C:$Q,5,FALSE)),"")</f>
        <v/>
      </c>
      <c r="H586" s="18" t="str">
        <f>IF(ISNUMBER(SMALL(Order_Form!$D:$D,1+($D586))),(VLOOKUP(SMALL(Order_Form!$D:$D,1+($D586)),Order_Form!$C:$Q,6,FALSE)),"")</f>
        <v/>
      </c>
      <c r="I586" s="15" t="str">
        <f>IF(ISNUMBER(SMALL(Order_Form!$D:$D,1+($D586))),(VLOOKUP(SMALL(Order_Form!$D:$D,1+($D586)),Order_Form!$C:$Q,7,FALSE)),"")</f>
        <v/>
      </c>
      <c r="J586" s="2"/>
      <c r="K586" s="2"/>
      <c r="L586" s="18" t="str">
        <f>IF(ISNUMBER(SMALL(Order_Form!$D:$D,1+($D586))),(VLOOKUP(SMALL(Order_Form!$D:$D,1+($D586)),Order_Form!$C:$Q,8,FALSE)),"")</f>
        <v/>
      </c>
      <c r="M586" s="18" t="str">
        <f>IF(ISNUMBER(SMALL(Order_Form!$D:$D,1+($D586))),(VLOOKUP(SMALL(Order_Form!$D:$D,1+($D586)),Order_Form!$C:$Q,9,FALSE)),"")</f>
        <v/>
      </c>
      <c r="N586" s="18" t="str">
        <f>IF(ISNUMBER(SMALL(Order_Form!$D:$D,1+($D586))),(VLOOKUP(SMALL(Order_Form!$D:$D,1+($D586)),Order_Form!$C:$Q,10,FALSE)),"")</f>
        <v/>
      </c>
      <c r="O586" s="18" t="str">
        <f>IF(ISNUMBER(SMALL(Order_Form!$D:$D,1+($D586))),(VLOOKUP(SMALL(Order_Form!$D:$D,1+($D586)),Order_Form!$C:$Q,11,FALSE)),"")</f>
        <v/>
      </c>
      <c r="P586" s="18" t="str">
        <f>IF(ISNUMBER(SMALL(Order_Form!$D:$D,1+($D586))),(VLOOKUP(SMALL(Order_Form!$D:$D,1+($D586)),Order_Form!$C:$Q,12,FALSE)),"")</f>
        <v/>
      </c>
      <c r="Q586" s="18" t="str">
        <f>IF(ISNUMBER(SMALL(Order_Form!$D:$D,1+($D586))),(VLOOKUP(SMALL(Order_Form!$D:$D,1+($D586)),Order_Form!$C:$Q,13,FALSE)),"")</f>
        <v/>
      </c>
      <c r="R586" s="18" t="str">
        <f>IF(ISNUMBER(SMALL(Order_Form!$D:$D,1+($D586))),(VLOOKUP(SMALL(Order_Form!$D:$D,1+($D586)),Order_Form!$C:$Q,14,FALSE)),"")</f>
        <v/>
      </c>
      <c r="S586" s="126" t="str">
        <f>IF(ISNUMBER(SMALL(Order_Form!$D:$D,1+($D586))),(VLOOKUP(SMALL(Order_Form!$D:$D,1+($D586)),Order_Form!$C:$Q,15,FALSE)),"")</f>
        <v/>
      </c>
      <c r="U586" s="2">
        <f t="shared" si="56"/>
        <v>0</v>
      </c>
      <c r="V586" s="2">
        <f t="shared" si="57"/>
        <v>0</v>
      </c>
      <c r="W586" s="2" t="str">
        <f t="shared" si="58"/>
        <v/>
      </c>
      <c r="X586" s="2">
        <f t="shared" si="59"/>
        <v>0</v>
      </c>
    </row>
    <row r="587" spans="2:24" ht="22.9" customHeight="1" x14ac:dyDescent="0.25">
      <c r="B587" s="2">
        <f t="shared" si="55"/>
        <v>0</v>
      </c>
      <c r="C587" s="2" t="str">
        <f t="shared" si="60"/>
        <v/>
      </c>
      <c r="D587" s="2">
        <v>566</v>
      </c>
      <c r="E587" s="2" t="str">
        <f>IF(ISNUMBER(SMALL(Order_Form!$D:$D,1+($D587))),(VLOOKUP(SMALL(Order_Form!$D:$D,1+($D587)),Order_Form!$C:$Q,3,FALSE)),"")</f>
        <v/>
      </c>
      <c r="F587" s="18" t="str">
        <f>IF(ISNUMBER(SMALL(Order_Form!$D:$D,1+($D587))),(VLOOKUP(SMALL(Order_Form!$D:$D,1+($D587)),Order_Form!$C:$Q,4,FALSE)),"")</f>
        <v/>
      </c>
      <c r="G587" s="18" t="str">
        <f>IF(ISNUMBER(SMALL(Order_Form!$D:$D,1+($D587))),(VLOOKUP(SMALL(Order_Form!$D:$D,1+($D587)),Order_Form!$C:$Q,5,FALSE)),"")</f>
        <v/>
      </c>
      <c r="H587" s="18" t="str">
        <f>IF(ISNUMBER(SMALL(Order_Form!$D:$D,1+($D587))),(VLOOKUP(SMALL(Order_Form!$D:$D,1+($D587)),Order_Form!$C:$Q,6,FALSE)),"")</f>
        <v/>
      </c>
      <c r="I587" s="15" t="str">
        <f>IF(ISNUMBER(SMALL(Order_Form!$D:$D,1+($D587))),(VLOOKUP(SMALL(Order_Form!$D:$D,1+($D587)),Order_Form!$C:$Q,7,FALSE)),"")</f>
        <v/>
      </c>
      <c r="J587" s="2"/>
      <c r="K587" s="2"/>
      <c r="L587" s="18" t="str">
        <f>IF(ISNUMBER(SMALL(Order_Form!$D:$D,1+($D587))),(VLOOKUP(SMALL(Order_Form!$D:$D,1+($D587)),Order_Form!$C:$Q,8,FALSE)),"")</f>
        <v/>
      </c>
      <c r="M587" s="18" t="str">
        <f>IF(ISNUMBER(SMALL(Order_Form!$D:$D,1+($D587))),(VLOOKUP(SMALL(Order_Form!$D:$D,1+($D587)),Order_Form!$C:$Q,9,FALSE)),"")</f>
        <v/>
      </c>
      <c r="N587" s="18" t="str">
        <f>IF(ISNUMBER(SMALL(Order_Form!$D:$D,1+($D587))),(VLOOKUP(SMALL(Order_Form!$D:$D,1+($D587)),Order_Form!$C:$Q,10,FALSE)),"")</f>
        <v/>
      </c>
      <c r="O587" s="18" t="str">
        <f>IF(ISNUMBER(SMALL(Order_Form!$D:$D,1+($D587))),(VLOOKUP(SMALL(Order_Form!$D:$D,1+($D587)),Order_Form!$C:$Q,11,FALSE)),"")</f>
        <v/>
      </c>
      <c r="P587" s="18" t="str">
        <f>IF(ISNUMBER(SMALL(Order_Form!$D:$D,1+($D587))),(VLOOKUP(SMALL(Order_Form!$D:$D,1+($D587)),Order_Form!$C:$Q,12,FALSE)),"")</f>
        <v/>
      </c>
      <c r="Q587" s="18" t="str">
        <f>IF(ISNUMBER(SMALL(Order_Form!$D:$D,1+($D587))),(VLOOKUP(SMALL(Order_Form!$D:$D,1+($D587)),Order_Form!$C:$Q,13,FALSE)),"")</f>
        <v/>
      </c>
      <c r="R587" s="18" t="str">
        <f>IF(ISNUMBER(SMALL(Order_Form!$D:$D,1+($D587))),(VLOOKUP(SMALL(Order_Form!$D:$D,1+($D587)),Order_Form!$C:$Q,14,FALSE)),"")</f>
        <v/>
      </c>
      <c r="S587" s="126" t="str">
        <f>IF(ISNUMBER(SMALL(Order_Form!$D:$D,1+($D587))),(VLOOKUP(SMALL(Order_Form!$D:$D,1+($D587)),Order_Form!$C:$Q,15,FALSE)),"")</f>
        <v/>
      </c>
      <c r="U587" s="2">
        <f t="shared" si="56"/>
        <v>0</v>
      </c>
      <c r="V587" s="2">
        <f t="shared" si="57"/>
        <v>0</v>
      </c>
      <c r="W587" s="2" t="str">
        <f t="shared" si="58"/>
        <v/>
      </c>
      <c r="X587" s="2">
        <f t="shared" si="59"/>
        <v>0</v>
      </c>
    </row>
    <row r="588" spans="2:24" ht="22.9" customHeight="1" x14ac:dyDescent="0.25">
      <c r="B588" s="2">
        <f t="shared" si="55"/>
        <v>0</v>
      </c>
      <c r="C588" s="2" t="str">
        <f t="shared" si="60"/>
        <v/>
      </c>
      <c r="D588" s="2">
        <v>567</v>
      </c>
      <c r="E588" s="2" t="str">
        <f>IF(ISNUMBER(SMALL(Order_Form!$D:$D,1+($D588))),(VLOOKUP(SMALL(Order_Form!$D:$D,1+($D588)),Order_Form!$C:$Q,3,FALSE)),"")</f>
        <v/>
      </c>
      <c r="F588" s="18" t="str">
        <f>IF(ISNUMBER(SMALL(Order_Form!$D:$D,1+($D588))),(VLOOKUP(SMALL(Order_Form!$D:$D,1+($D588)),Order_Form!$C:$Q,4,FALSE)),"")</f>
        <v/>
      </c>
      <c r="G588" s="18" t="str">
        <f>IF(ISNUMBER(SMALL(Order_Form!$D:$D,1+($D588))),(VLOOKUP(SMALL(Order_Form!$D:$D,1+($D588)),Order_Form!$C:$Q,5,FALSE)),"")</f>
        <v/>
      </c>
      <c r="H588" s="18" t="str">
        <f>IF(ISNUMBER(SMALL(Order_Form!$D:$D,1+($D588))),(VLOOKUP(SMALL(Order_Form!$D:$D,1+($D588)),Order_Form!$C:$Q,6,FALSE)),"")</f>
        <v/>
      </c>
      <c r="I588" s="15" t="str">
        <f>IF(ISNUMBER(SMALL(Order_Form!$D:$D,1+($D588))),(VLOOKUP(SMALL(Order_Form!$D:$D,1+($D588)),Order_Form!$C:$Q,7,FALSE)),"")</f>
        <v/>
      </c>
      <c r="J588" s="2"/>
      <c r="K588" s="2"/>
      <c r="L588" s="18" t="str">
        <f>IF(ISNUMBER(SMALL(Order_Form!$D:$D,1+($D588))),(VLOOKUP(SMALL(Order_Form!$D:$D,1+($D588)),Order_Form!$C:$Q,8,FALSE)),"")</f>
        <v/>
      </c>
      <c r="M588" s="18" t="str">
        <f>IF(ISNUMBER(SMALL(Order_Form!$D:$D,1+($D588))),(VLOOKUP(SMALL(Order_Form!$D:$D,1+($D588)),Order_Form!$C:$Q,9,FALSE)),"")</f>
        <v/>
      </c>
      <c r="N588" s="18" t="str">
        <f>IF(ISNUMBER(SMALL(Order_Form!$D:$D,1+($D588))),(VLOOKUP(SMALL(Order_Form!$D:$D,1+($D588)),Order_Form!$C:$Q,10,FALSE)),"")</f>
        <v/>
      </c>
      <c r="O588" s="18" t="str">
        <f>IF(ISNUMBER(SMALL(Order_Form!$D:$D,1+($D588))),(VLOOKUP(SMALL(Order_Form!$D:$D,1+($D588)),Order_Form!$C:$Q,11,FALSE)),"")</f>
        <v/>
      </c>
      <c r="P588" s="18" t="str">
        <f>IF(ISNUMBER(SMALL(Order_Form!$D:$D,1+($D588))),(VLOOKUP(SMALL(Order_Form!$D:$D,1+($D588)),Order_Form!$C:$Q,12,FALSE)),"")</f>
        <v/>
      </c>
      <c r="Q588" s="18" t="str">
        <f>IF(ISNUMBER(SMALL(Order_Form!$D:$D,1+($D588))),(VLOOKUP(SMALL(Order_Form!$D:$D,1+($D588)),Order_Form!$C:$Q,13,FALSE)),"")</f>
        <v/>
      </c>
      <c r="R588" s="18" t="str">
        <f>IF(ISNUMBER(SMALL(Order_Form!$D:$D,1+($D588))),(VLOOKUP(SMALL(Order_Form!$D:$D,1+($D588)),Order_Form!$C:$Q,14,FALSE)),"")</f>
        <v/>
      </c>
      <c r="S588" s="126" t="str">
        <f>IF(ISNUMBER(SMALL(Order_Form!$D:$D,1+($D588))),(VLOOKUP(SMALL(Order_Form!$D:$D,1+($D588)),Order_Form!$C:$Q,15,FALSE)),"")</f>
        <v/>
      </c>
      <c r="U588" s="2">
        <f t="shared" si="56"/>
        <v>0</v>
      </c>
      <c r="V588" s="2">
        <f t="shared" si="57"/>
        <v>0</v>
      </c>
      <c r="W588" s="2" t="str">
        <f t="shared" si="58"/>
        <v/>
      </c>
      <c r="X588" s="2">
        <f t="shared" si="59"/>
        <v>0</v>
      </c>
    </row>
    <row r="589" spans="2:24" ht="22.9" customHeight="1" x14ac:dyDescent="0.25">
      <c r="B589" s="2">
        <f t="shared" si="55"/>
        <v>0</v>
      </c>
      <c r="C589" s="2" t="str">
        <f t="shared" si="60"/>
        <v/>
      </c>
      <c r="D589" s="2">
        <v>568</v>
      </c>
      <c r="E589" s="2" t="str">
        <f>IF(ISNUMBER(SMALL(Order_Form!$D:$D,1+($D589))),(VLOOKUP(SMALL(Order_Form!$D:$D,1+($D589)),Order_Form!$C:$Q,3,FALSE)),"")</f>
        <v/>
      </c>
      <c r="F589" s="18" t="str">
        <f>IF(ISNUMBER(SMALL(Order_Form!$D:$D,1+($D589))),(VLOOKUP(SMALL(Order_Form!$D:$D,1+($D589)),Order_Form!$C:$Q,4,FALSE)),"")</f>
        <v/>
      </c>
      <c r="G589" s="18" t="str">
        <f>IF(ISNUMBER(SMALL(Order_Form!$D:$D,1+($D589))),(VLOOKUP(SMALL(Order_Form!$D:$D,1+($D589)),Order_Form!$C:$Q,5,FALSE)),"")</f>
        <v/>
      </c>
      <c r="H589" s="18" t="str">
        <f>IF(ISNUMBER(SMALL(Order_Form!$D:$D,1+($D589))),(VLOOKUP(SMALL(Order_Form!$D:$D,1+($D589)),Order_Form!$C:$Q,6,FALSE)),"")</f>
        <v/>
      </c>
      <c r="I589" s="15" t="str">
        <f>IF(ISNUMBER(SMALL(Order_Form!$D:$D,1+($D589))),(VLOOKUP(SMALL(Order_Form!$D:$D,1+($D589)),Order_Form!$C:$Q,7,FALSE)),"")</f>
        <v/>
      </c>
      <c r="J589" s="2"/>
      <c r="K589" s="2"/>
      <c r="L589" s="18" t="str">
        <f>IF(ISNUMBER(SMALL(Order_Form!$D:$D,1+($D589))),(VLOOKUP(SMALL(Order_Form!$D:$D,1+($D589)),Order_Form!$C:$Q,8,FALSE)),"")</f>
        <v/>
      </c>
      <c r="M589" s="18" t="str">
        <f>IF(ISNUMBER(SMALL(Order_Form!$D:$D,1+($D589))),(VLOOKUP(SMALL(Order_Form!$D:$D,1+($D589)),Order_Form!$C:$Q,9,FALSE)),"")</f>
        <v/>
      </c>
      <c r="N589" s="18" t="str">
        <f>IF(ISNUMBER(SMALL(Order_Form!$D:$D,1+($D589))),(VLOOKUP(SMALL(Order_Form!$D:$D,1+($D589)),Order_Form!$C:$Q,10,FALSE)),"")</f>
        <v/>
      </c>
      <c r="O589" s="18" t="str">
        <f>IF(ISNUMBER(SMALL(Order_Form!$D:$D,1+($D589))),(VLOOKUP(SMALL(Order_Form!$D:$D,1+($D589)),Order_Form!$C:$Q,11,FALSE)),"")</f>
        <v/>
      </c>
      <c r="P589" s="18" t="str">
        <f>IF(ISNUMBER(SMALL(Order_Form!$D:$D,1+($D589))),(VLOOKUP(SMALL(Order_Form!$D:$D,1+($D589)),Order_Form!$C:$Q,12,FALSE)),"")</f>
        <v/>
      </c>
      <c r="Q589" s="18" t="str">
        <f>IF(ISNUMBER(SMALL(Order_Form!$D:$D,1+($D589))),(VLOOKUP(SMALL(Order_Form!$D:$D,1+($D589)),Order_Form!$C:$Q,13,FALSE)),"")</f>
        <v/>
      </c>
      <c r="R589" s="18" t="str">
        <f>IF(ISNUMBER(SMALL(Order_Form!$D:$D,1+($D589))),(VLOOKUP(SMALL(Order_Form!$D:$D,1+($D589)),Order_Form!$C:$Q,14,FALSE)),"")</f>
        <v/>
      </c>
      <c r="S589" s="126" t="str">
        <f>IF(ISNUMBER(SMALL(Order_Form!$D:$D,1+($D589))),(VLOOKUP(SMALL(Order_Form!$D:$D,1+($D589)),Order_Form!$C:$Q,15,FALSE)),"")</f>
        <v/>
      </c>
      <c r="U589" s="2">
        <f t="shared" si="56"/>
        <v>0</v>
      </c>
      <c r="V589" s="2">
        <f t="shared" si="57"/>
        <v>0</v>
      </c>
      <c r="W589" s="2" t="str">
        <f t="shared" si="58"/>
        <v/>
      </c>
      <c r="X589" s="2">
        <f t="shared" si="59"/>
        <v>0</v>
      </c>
    </row>
    <row r="590" spans="2:24" ht="22.9" customHeight="1" x14ac:dyDescent="0.25">
      <c r="B590" s="2">
        <f t="shared" si="55"/>
        <v>0</v>
      </c>
      <c r="C590" s="2" t="str">
        <f t="shared" si="60"/>
        <v/>
      </c>
      <c r="D590" s="2">
        <v>569</v>
      </c>
      <c r="E590" s="2" t="str">
        <f>IF(ISNUMBER(SMALL(Order_Form!$D:$D,1+($D590))),(VLOOKUP(SMALL(Order_Form!$D:$D,1+($D590)),Order_Form!$C:$Q,3,FALSE)),"")</f>
        <v/>
      </c>
      <c r="F590" s="18" t="str">
        <f>IF(ISNUMBER(SMALL(Order_Form!$D:$D,1+($D590))),(VLOOKUP(SMALL(Order_Form!$D:$D,1+($D590)),Order_Form!$C:$Q,4,FALSE)),"")</f>
        <v/>
      </c>
      <c r="G590" s="18" t="str">
        <f>IF(ISNUMBER(SMALL(Order_Form!$D:$D,1+($D590))),(VLOOKUP(SMALL(Order_Form!$D:$D,1+($D590)),Order_Form!$C:$Q,5,FALSE)),"")</f>
        <v/>
      </c>
      <c r="H590" s="18" t="str">
        <f>IF(ISNUMBER(SMALL(Order_Form!$D:$D,1+($D590))),(VLOOKUP(SMALL(Order_Form!$D:$D,1+($D590)),Order_Form!$C:$Q,6,FALSE)),"")</f>
        <v/>
      </c>
      <c r="I590" s="15" t="str">
        <f>IF(ISNUMBER(SMALL(Order_Form!$D:$D,1+($D590))),(VLOOKUP(SMALL(Order_Form!$D:$D,1+($D590)),Order_Form!$C:$Q,7,FALSE)),"")</f>
        <v/>
      </c>
      <c r="J590" s="2"/>
      <c r="K590" s="2"/>
      <c r="L590" s="18" t="str">
        <f>IF(ISNUMBER(SMALL(Order_Form!$D:$D,1+($D590))),(VLOOKUP(SMALL(Order_Form!$D:$D,1+($D590)),Order_Form!$C:$Q,8,FALSE)),"")</f>
        <v/>
      </c>
      <c r="M590" s="18" t="str">
        <f>IF(ISNUMBER(SMALL(Order_Form!$D:$D,1+($D590))),(VLOOKUP(SMALL(Order_Form!$D:$D,1+($D590)),Order_Form!$C:$Q,9,FALSE)),"")</f>
        <v/>
      </c>
      <c r="N590" s="18" t="str">
        <f>IF(ISNUMBER(SMALL(Order_Form!$D:$D,1+($D590))),(VLOOKUP(SMALL(Order_Form!$D:$D,1+($D590)),Order_Form!$C:$Q,10,FALSE)),"")</f>
        <v/>
      </c>
      <c r="O590" s="18" t="str">
        <f>IF(ISNUMBER(SMALL(Order_Form!$D:$D,1+($D590))),(VLOOKUP(SMALL(Order_Form!$D:$D,1+($D590)),Order_Form!$C:$Q,11,FALSE)),"")</f>
        <v/>
      </c>
      <c r="P590" s="18" t="str">
        <f>IF(ISNUMBER(SMALL(Order_Form!$D:$D,1+($D590))),(VLOOKUP(SMALL(Order_Form!$D:$D,1+($D590)),Order_Form!$C:$Q,12,FALSE)),"")</f>
        <v/>
      </c>
      <c r="Q590" s="18" t="str">
        <f>IF(ISNUMBER(SMALL(Order_Form!$D:$D,1+($D590))),(VLOOKUP(SMALL(Order_Form!$D:$D,1+($D590)),Order_Form!$C:$Q,13,FALSE)),"")</f>
        <v/>
      </c>
      <c r="R590" s="18" t="str">
        <f>IF(ISNUMBER(SMALL(Order_Form!$D:$D,1+($D590))),(VLOOKUP(SMALL(Order_Form!$D:$D,1+($D590)),Order_Form!$C:$Q,14,FALSE)),"")</f>
        <v/>
      </c>
      <c r="S590" s="126" t="str">
        <f>IF(ISNUMBER(SMALL(Order_Form!$D:$D,1+($D590))),(VLOOKUP(SMALL(Order_Form!$D:$D,1+($D590)),Order_Form!$C:$Q,15,FALSE)),"")</f>
        <v/>
      </c>
      <c r="U590" s="2">
        <f t="shared" si="56"/>
        <v>0</v>
      </c>
      <c r="V590" s="2">
        <f t="shared" si="57"/>
        <v>0</v>
      </c>
      <c r="W590" s="2" t="str">
        <f t="shared" si="58"/>
        <v/>
      </c>
      <c r="X590" s="2">
        <f t="shared" si="59"/>
        <v>0</v>
      </c>
    </row>
    <row r="591" spans="2:24" ht="22.9" customHeight="1" x14ac:dyDescent="0.25">
      <c r="B591" s="2">
        <f t="shared" si="55"/>
        <v>0</v>
      </c>
      <c r="C591" s="2" t="str">
        <f t="shared" si="60"/>
        <v/>
      </c>
      <c r="D591" s="2">
        <v>570</v>
      </c>
      <c r="E591" s="2" t="str">
        <f>IF(ISNUMBER(SMALL(Order_Form!$D:$D,1+($D591))),(VLOOKUP(SMALL(Order_Form!$D:$D,1+($D591)),Order_Form!$C:$Q,3,FALSE)),"")</f>
        <v/>
      </c>
      <c r="F591" s="18" t="str">
        <f>IF(ISNUMBER(SMALL(Order_Form!$D:$D,1+($D591))),(VLOOKUP(SMALL(Order_Form!$D:$D,1+($D591)),Order_Form!$C:$Q,4,FALSE)),"")</f>
        <v/>
      </c>
      <c r="G591" s="18" t="str">
        <f>IF(ISNUMBER(SMALL(Order_Form!$D:$D,1+($D591))),(VLOOKUP(SMALL(Order_Form!$D:$D,1+($D591)),Order_Form!$C:$Q,5,FALSE)),"")</f>
        <v/>
      </c>
      <c r="H591" s="18" t="str">
        <f>IF(ISNUMBER(SMALL(Order_Form!$D:$D,1+($D591))),(VLOOKUP(SMALL(Order_Form!$D:$D,1+($D591)),Order_Form!$C:$Q,6,FALSE)),"")</f>
        <v/>
      </c>
      <c r="I591" s="15" t="str">
        <f>IF(ISNUMBER(SMALL(Order_Form!$D:$D,1+($D591))),(VLOOKUP(SMALL(Order_Form!$D:$D,1+($D591)),Order_Form!$C:$Q,7,FALSE)),"")</f>
        <v/>
      </c>
      <c r="J591" s="2"/>
      <c r="K591" s="2"/>
      <c r="L591" s="18" t="str">
        <f>IF(ISNUMBER(SMALL(Order_Form!$D:$D,1+($D591))),(VLOOKUP(SMALL(Order_Form!$D:$D,1+($D591)),Order_Form!$C:$Q,8,FALSE)),"")</f>
        <v/>
      </c>
      <c r="M591" s="18" t="str">
        <f>IF(ISNUMBER(SMALL(Order_Form!$D:$D,1+($D591))),(VLOOKUP(SMALL(Order_Form!$D:$D,1+($D591)),Order_Form!$C:$Q,9,FALSE)),"")</f>
        <v/>
      </c>
      <c r="N591" s="18" t="str">
        <f>IF(ISNUMBER(SMALL(Order_Form!$D:$D,1+($D591))),(VLOOKUP(SMALL(Order_Form!$D:$D,1+($D591)),Order_Form!$C:$Q,10,FALSE)),"")</f>
        <v/>
      </c>
      <c r="O591" s="18" t="str">
        <f>IF(ISNUMBER(SMALL(Order_Form!$D:$D,1+($D591))),(VLOOKUP(SMALL(Order_Form!$D:$D,1+($D591)),Order_Form!$C:$Q,11,FALSE)),"")</f>
        <v/>
      </c>
      <c r="P591" s="18" t="str">
        <f>IF(ISNUMBER(SMALL(Order_Form!$D:$D,1+($D591))),(VLOOKUP(SMALL(Order_Form!$D:$D,1+($D591)),Order_Form!$C:$Q,12,FALSE)),"")</f>
        <v/>
      </c>
      <c r="Q591" s="18" t="str">
        <f>IF(ISNUMBER(SMALL(Order_Form!$D:$D,1+($D591))),(VLOOKUP(SMALL(Order_Form!$D:$D,1+($D591)),Order_Form!$C:$Q,13,FALSE)),"")</f>
        <v/>
      </c>
      <c r="R591" s="18" t="str">
        <f>IF(ISNUMBER(SMALL(Order_Form!$D:$D,1+($D591))),(VLOOKUP(SMALL(Order_Form!$D:$D,1+($D591)),Order_Form!$C:$Q,14,FALSE)),"")</f>
        <v/>
      </c>
      <c r="S591" s="126" t="str">
        <f>IF(ISNUMBER(SMALL(Order_Form!$D:$D,1+($D591))),(VLOOKUP(SMALL(Order_Form!$D:$D,1+($D591)),Order_Form!$C:$Q,15,FALSE)),"")</f>
        <v/>
      </c>
      <c r="U591" s="2">
        <f t="shared" si="56"/>
        <v>0</v>
      </c>
      <c r="V591" s="2">
        <f t="shared" si="57"/>
        <v>0</v>
      </c>
      <c r="W591" s="2" t="str">
        <f t="shared" si="58"/>
        <v/>
      </c>
      <c r="X591" s="2">
        <f t="shared" si="59"/>
        <v>0</v>
      </c>
    </row>
    <row r="592" spans="2:24" ht="22.9" customHeight="1" x14ac:dyDescent="0.25">
      <c r="B592" s="2">
        <f t="shared" si="55"/>
        <v>0</v>
      </c>
      <c r="C592" s="2" t="str">
        <f t="shared" si="60"/>
        <v/>
      </c>
      <c r="D592" s="2">
        <v>571</v>
      </c>
      <c r="E592" s="2" t="str">
        <f>IF(ISNUMBER(SMALL(Order_Form!$D:$D,1+($D592))),(VLOOKUP(SMALL(Order_Form!$D:$D,1+($D592)),Order_Form!$C:$Q,3,FALSE)),"")</f>
        <v/>
      </c>
      <c r="F592" s="18" t="str">
        <f>IF(ISNUMBER(SMALL(Order_Form!$D:$D,1+($D592))),(VLOOKUP(SMALL(Order_Form!$D:$D,1+($D592)),Order_Form!$C:$Q,4,FALSE)),"")</f>
        <v/>
      </c>
      <c r="G592" s="18" t="str">
        <f>IF(ISNUMBER(SMALL(Order_Form!$D:$D,1+($D592))),(VLOOKUP(SMALL(Order_Form!$D:$D,1+($D592)),Order_Form!$C:$Q,5,FALSE)),"")</f>
        <v/>
      </c>
      <c r="H592" s="18" t="str">
        <f>IF(ISNUMBER(SMALL(Order_Form!$D:$D,1+($D592))),(VLOOKUP(SMALL(Order_Form!$D:$D,1+($D592)),Order_Form!$C:$Q,6,FALSE)),"")</f>
        <v/>
      </c>
      <c r="I592" s="15" t="str">
        <f>IF(ISNUMBER(SMALL(Order_Form!$D:$D,1+($D592))),(VLOOKUP(SMALL(Order_Form!$D:$D,1+($D592)),Order_Form!$C:$Q,7,FALSE)),"")</f>
        <v/>
      </c>
      <c r="J592" s="2"/>
      <c r="K592" s="2"/>
      <c r="L592" s="18" t="str">
        <f>IF(ISNUMBER(SMALL(Order_Form!$D:$D,1+($D592))),(VLOOKUP(SMALL(Order_Form!$D:$D,1+($D592)),Order_Form!$C:$Q,8,FALSE)),"")</f>
        <v/>
      </c>
      <c r="M592" s="18" t="str">
        <f>IF(ISNUMBER(SMALL(Order_Form!$D:$D,1+($D592))),(VLOOKUP(SMALL(Order_Form!$D:$D,1+($D592)),Order_Form!$C:$Q,9,FALSE)),"")</f>
        <v/>
      </c>
      <c r="N592" s="18" t="str">
        <f>IF(ISNUMBER(SMALL(Order_Form!$D:$D,1+($D592))),(VLOOKUP(SMALL(Order_Form!$D:$D,1+($D592)),Order_Form!$C:$Q,10,FALSE)),"")</f>
        <v/>
      </c>
      <c r="O592" s="18" t="str">
        <f>IF(ISNUMBER(SMALL(Order_Form!$D:$D,1+($D592))),(VLOOKUP(SMALL(Order_Form!$D:$D,1+($D592)),Order_Form!$C:$Q,11,FALSE)),"")</f>
        <v/>
      </c>
      <c r="P592" s="18" t="str">
        <f>IF(ISNUMBER(SMALL(Order_Form!$D:$D,1+($D592))),(VLOOKUP(SMALL(Order_Form!$D:$D,1+($D592)),Order_Form!$C:$Q,12,FALSE)),"")</f>
        <v/>
      </c>
      <c r="Q592" s="18" t="str">
        <f>IF(ISNUMBER(SMALL(Order_Form!$D:$D,1+($D592))),(VLOOKUP(SMALL(Order_Form!$D:$D,1+($D592)),Order_Form!$C:$Q,13,FALSE)),"")</f>
        <v/>
      </c>
      <c r="R592" s="18" t="str">
        <f>IF(ISNUMBER(SMALL(Order_Form!$D:$D,1+($D592))),(VLOOKUP(SMALL(Order_Form!$D:$D,1+($D592)),Order_Form!$C:$Q,14,FALSE)),"")</f>
        <v/>
      </c>
      <c r="S592" s="126" t="str">
        <f>IF(ISNUMBER(SMALL(Order_Form!$D:$D,1+($D592))),(VLOOKUP(SMALL(Order_Form!$D:$D,1+($D592)),Order_Form!$C:$Q,15,FALSE)),"")</f>
        <v/>
      </c>
      <c r="U592" s="2">
        <f t="shared" si="56"/>
        <v>0</v>
      </c>
      <c r="V592" s="2">
        <f t="shared" si="57"/>
        <v>0</v>
      </c>
      <c r="W592" s="2" t="str">
        <f t="shared" si="58"/>
        <v/>
      </c>
      <c r="X592" s="2">
        <f t="shared" si="59"/>
        <v>0</v>
      </c>
    </row>
    <row r="593" spans="2:24" ht="22.9" customHeight="1" x14ac:dyDescent="0.25">
      <c r="B593" s="2">
        <f t="shared" si="55"/>
        <v>0</v>
      </c>
      <c r="C593" s="2" t="str">
        <f t="shared" si="60"/>
        <v/>
      </c>
      <c r="D593" s="2">
        <v>572</v>
      </c>
      <c r="E593" s="2" t="str">
        <f>IF(ISNUMBER(SMALL(Order_Form!$D:$D,1+($D593))),(VLOOKUP(SMALL(Order_Form!$D:$D,1+($D593)),Order_Form!$C:$Q,3,FALSE)),"")</f>
        <v/>
      </c>
      <c r="F593" s="18" t="str">
        <f>IF(ISNUMBER(SMALL(Order_Form!$D:$D,1+($D593))),(VLOOKUP(SMALL(Order_Form!$D:$D,1+($D593)),Order_Form!$C:$Q,4,FALSE)),"")</f>
        <v/>
      </c>
      <c r="G593" s="18" t="str">
        <f>IF(ISNUMBER(SMALL(Order_Form!$D:$D,1+($D593))),(VLOOKUP(SMALL(Order_Form!$D:$D,1+($D593)),Order_Form!$C:$Q,5,FALSE)),"")</f>
        <v/>
      </c>
      <c r="H593" s="18" t="str">
        <f>IF(ISNUMBER(SMALL(Order_Form!$D:$D,1+($D593))),(VLOOKUP(SMALL(Order_Form!$D:$D,1+($D593)),Order_Form!$C:$Q,6,FALSE)),"")</f>
        <v/>
      </c>
      <c r="I593" s="15" t="str">
        <f>IF(ISNUMBER(SMALL(Order_Form!$D:$D,1+($D593))),(VLOOKUP(SMALL(Order_Form!$D:$D,1+($D593)),Order_Form!$C:$Q,7,FALSE)),"")</f>
        <v/>
      </c>
      <c r="J593" s="2"/>
      <c r="K593" s="2"/>
      <c r="L593" s="18" t="str">
        <f>IF(ISNUMBER(SMALL(Order_Form!$D:$D,1+($D593))),(VLOOKUP(SMALL(Order_Form!$D:$D,1+($D593)),Order_Form!$C:$Q,8,FALSE)),"")</f>
        <v/>
      </c>
      <c r="M593" s="18" t="str">
        <f>IF(ISNUMBER(SMALL(Order_Form!$D:$D,1+($D593))),(VLOOKUP(SMALL(Order_Form!$D:$D,1+($D593)),Order_Form!$C:$Q,9,FALSE)),"")</f>
        <v/>
      </c>
      <c r="N593" s="18" t="str">
        <f>IF(ISNUMBER(SMALL(Order_Form!$D:$D,1+($D593))),(VLOOKUP(SMALL(Order_Form!$D:$D,1+($D593)),Order_Form!$C:$Q,10,FALSE)),"")</f>
        <v/>
      </c>
      <c r="O593" s="18" t="str">
        <f>IF(ISNUMBER(SMALL(Order_Form!$D:$D,1+($D593))),(VLOOKUP(SMALL(Order_Form!$D:$D,1+($D593)),Order_Form!$C:$Q,11,FALSE)),"")</f>
        <v/>
      </c>
      <c r="P593" s="18" t="str">
        <f>IF(ISNUMBER(SMALL(Order_Form!$D:$D,1+($D593))),(VLOOKUP(SMALL(Order_Form!$D:$D,1+($D593)),Order_Form!$C:$Q,12,FALSE)),"")</f>
        <v/>
      </c>
      <c r="Q593" s="18" t="str">
        <f>IF(ISNUMBER(SMALL(Order_Form!$D:$D,1+($D593))),(VLOOKUP(SMALL(Order_Form!$D:$D,1+($D593)),Order_Form!$C:$Q,13,FALSE)),"")</f>
        <v/>
      </c>
      <c r="R593" s="18" t="str">
        <f>IF(ISNUMBER(SMALL(Order_Form!$D:$D,1+($D593))),(VLOOKUP(SMALL(Order_Form!$D:$D,1+($D593)),Order_Form!$C:$Q,14,FALSE)),"")</f>
        <v/>
      </c>
      <c r="S593" s="126" t="str">
        <f>IF(ISNUMBER(SMALL(Order_Form!$D:$D,1+($D593))),(VLOOKUP(SMALL(Order_Form!$D:$D,1+($D593)),Order_Form!$C:$Q,15,FALSE)),"")</f>
        <v/>
      </c>
      <c r="U593" s="2">
        <f t="shared" si="56"/>
        <v>0</v>
      </c>
      <c r="V593" s="2">
        <f t="shared" si="57"/>
        <v>0</v>
      </c>
      <c r="W593" s="2" t="str">
        <f t="shared" si="58"/>
        <v/>
      </c>
      <c r="X593" s="2">
        <f t="shared" si="59"/>
        <v>0</v>
      </c>
    </row>
    <row r="594" spans="2:24" ht="22.9" customHeight="1" x14ac:dyDescent="0.25">
      <c r="B594" s="2">
        <f t="shared" si="55"/>
        <v>0</v>
      </c>
      <c r="C594" s="2" t="str">
        <f t="shared" si="60"/>
        <v/>
      </c>
      <c r="D594" s="2">
        <v>573</v>
      </c>
      <c r="E594" s="2" t="str">
        <f>IF(ISNUMBER(SMALL(Order_Form!$D:$D,1+($D594))),(VLOOKUP(SMALL(Order_Form!$D:$D,1+($D594)),Order_Form!$C:$Q,3,FALSE)),"")</f>
        <v/>
      </c>
      <c r="F594" s="18" t="str">
        <f>IF(ISNUMBER(SMALL(Order_Form!$D:$D,1+($D594))),(VLOOKUP(SMALL(Order_Form!$D:$D,1+($D594)),Order_Form!$C:$Q,4,FALSE)),"")</f>
        <v/>
      </c>
      <c r="G594" s="18" t="str">
        <f>IF(ISNUMBER(SMALL(Order_Form!$D:$D,1+($D594))),(VLOOKUP(SMALL(Order_Form!$D:$D,1+($D594)),Order_Form!$C:$Q,5,FALSE)),"")</f>
        <v/>
      </c>
      <c r="H594" s="18" t="str">
        <f>IF(ISNUMBER(SMALL(Order_Form!$D:$D,1+($D594))),(VLOOKUP(SMALL(Order_Form!$D:$D,1+($D594)),Order_Form!$C:$Q,6,FALSE)),"")</f>
        <v/>
      </c>
      <c r="I594" s="15" t="str">
        <f>IF(ISNUMBER(SMALL(Order_Form!$D:$D,1+($D594))),(VLOOKUP(SMALL(Order_Form!$D:$D,1+($D594)),Order_Form!$C:$Q,7,FALSE)),"")</f>
        <v/>
      </c>
      <c r="J594" s="2"/>
      <c r="K594" s="2"/>
      <c r="L594" s="18" t="str">
        <f>IF(ISNUMBER(SMALL(Order_Form!$D:$D,1+($D594))),(VLOOKUP(SMALL(Order_Form!$D:$D,1+($D594)),Order_Form!$C:$Q,8,FALSE)),"")</f>
        <v/>
      </c>
      <c r="M594" s="18" t="str">
        <f>IF(ISNUMBER(SMALL(Order_Form!$D:$D,1+($D594))),(VLOOKUP(SMALL(Order_Form!$D:$D,1+($D594)),Order_Form!$C:$Q,9,FALSE)),"")</f>
        <v/>
      </c>
      <c r="N594" s="18" t="str">
        <f>IF(ISNUMBER(SMALL(Order_Form!$D:$D,1+($D594))),(VLOOKUP(SMALL(Order_Form!$D:$D,1+($D594)),Order_Form!$C:$Q,10,FALSE)),"")</f>
        <v/>
      </c>
      <c r="O594" s="18" t="str">
        <f>IF(ISNUMBER(SMALL(Order_Form!$D:$D,1+($D594))),(VLOOKUP(SMALL(Order_Form!$D:$D,1+($D594)),Order_Form!$C:$Q,11,FALSE)),"")</f>
        <v/>
      </c>
      <c r="P594" s="18" t="str">
        <f>IF(ISNUMBER(SMALL(Order_Form!$D:$D,1+($D594))),(VLOOKUP(SMALL(Order_Form!$D:$D,1+($D594)),Order_Form!$C:$Q,12,FALSE)),"")</f>
        <v/>
      </c>
      <c r="Q594" s="18" t="str">
        <f>IF(ISNUMBER(SMALL(Order_Form!$D:$D,1+($D594))),(VLOOKUP(SMALL(Order_Form!$D:$D,1+($D594)),Order_Form!$C:$Q,13,FALSE)),"")</f>
        <v/>
      </c>
      <c r="R594" s="18" t="str">
        <f>IF(ISNUMBER(SMALL(Order_Form!$D:$D,1+($D594))),(VLOOKUP(SMALL(Order_Form!$D:$D,1+($D594)),Order_Form!$C:$Q,14,FALSE)),"")</f>
        <v/>
      </c>
      <c r="S594" s="126" t="str">
        <f>IF(ISNUMBER(SMALL(Order_Form!$D:$D,1+($D594))),(VLOOKUP(SMALL(Order_Form!$D:$D,1+($D594)),Order_Form!$C:$Q,15,FALSE)),"")</f>
        <v/>
      </c>
      <c r="U594" s="2">
        <f t="shared" si="56"/>
        <v>0</v>
      </c>
      <c r="V594" s="2">
        <f t="shared" si="57"/>
        <v>0</v>
      </c>
      <c r="W594" s="2" t="str">
        <f t="shared" si="58"/>
        <v/>
      </c>
      <c r="X594" s="2">
        <f t="shared" si="59"/>
        <v>0</v>
      </c>
    </row>
    <row r="595" spans="2:24" ht="22.9" customHeight="1" x14ac:dyDescent="0.25">
      <c r="B595" s="2">
        <f t="shared" si="55"/>
        <v>0</v>
      </c>
      <c r="C595" s="2" t="str">
        <f t="shared" si="60"/>
        <v/>
      </c>
      <c r="D595" s="2">
        <v>574</v>
      </c>
      <c r="E595" s="2" t="str">
        <f>IF(ISNUMBER(SMALL(Order_Form!$D:$D,1+($D595))),(VLOOKUP(SMALL(Order_Form!$D:$D,1+($D595)),Order_Form!$C:$Q,3,FALSE)),"")</f>
        <v/>
      </c>
      <c r="F595" s="18" t="str">
        <f>IF(ISNUMBER(SMALL(Order_Form!$D:$D,1+($D595))),(VLOOKUP(SMALL(Order_Form!$D:$D,1+($D595)),Order_Form!$C:$Q,4,FALSE)),"")</f>
        <v/>
      </c>
      <c r="G595" s="18" t="str">
        <f>IF(ISNUMBER(SMALL(Order_Form!$D:$D,1+($D595))),(VLOOKUP(SMALL(Order_Form!$D:$D,1+($D595)),Order_Form!$C:$Q,5,FALSE)),"")</f>
        <v/>
      </c>
      <c r="H595" s="18" t="str">
        <f>IF(ISNUMBER(SMALL(Order_Form!$D:$D,1+($D595))),(VLOOKUP(SMALL(Order_Form!$D:$D,1+($D595)),Order_Form!$C:$Q,6,FALSE)),"")</f>
        <v/>
      </c>
      <c r="I595" s="15" t="str">
        <f>IF(ISNUMBER(SMALL(Order_Form!$D:$D,1+($D595))),(VLOOKUP(SMALL(Order_Form!$D:$D,1+($D595)),Order_Form!$C:$Q,7,FALSE)),"")</f>
        <v/>
      </c>
      <c r="J595" s="2"/>
      <c r="K595" s="2"/>
      <c r="L595" s="18" t="str">
        <f>IF(ISNUMBER(SMALL(Order_Form!$D:$D,1+($D595))),(VLOOKUP(SMALL(Order_Form!$D:$D,1+($D595)),Order_Form!$C:$Q,8,FALSE)),"")</f>
        <v/>
      </c>
      <c r="M595" s="18" t="str">
        <f>IF(ISNUMBER(SMALL(Order_Form!$D:$D,1+($D595))),(VLOOKUP(SMALL(Order_Form!$D:$D,1+($D595)),Order_Form!$C:$Q,9,FALSE)),"")</f>
        <v/>
      </c>
      <c r="N595" s="18" t="str">
        <f>IF(ISNUMBER(SMALL(Order_Form!$D:$D,1+($D595))),(VLOOKUP(SMALL(Order_Form!$D:$D,1+($D595)),Order_Form!$C:$Q,10,FALSE)),"")</f>
        <v/>
      </c>
      <c r="O595" s="18" t="str">
        <f>IF(ISNUMBER(SMALL(Order_Form!$D:$D,1+($D595))),(VLOOKUP(SMALL(Order_Form!$D:$D,1+($D595)),Order_Form!$C:$Q,11,FALSE)),"")</f>
        <v/>
      </c>
      <c r="P595" s="18" t="str">
        <f>IF(ISNUMBER(SMALL(Order_Form!$D:$D,1+($D595))),(VLOOKUP(SMALL(Order_Form!$D:$D,1+($D595)),Order_Form!$C:$Q,12,FALSE)),"")</f>
        <v/>
      </c>
      <c r="Q595" s="18" t="str">
        <f>IF(ISNUMBER(SMALL(Order_Form!$D:$D,1+($D595))),(VLOOKUP(SMALL(Order_Form!$D:$D,1+($D595)),Order_Form!$C:$Q,13,FALSE)),"")</f>
        <v/>
      </c>
      <c r="R595" s="18" t="str">
        <f>IF(ISNUMBER(SMALL(Order_Form!$D:$D,1+($D595))),(VLOOKUP(SMALL(Order_Form!$D:$D,1+($D595)),Order_Form!$C:$Q,14,FALSE)),"")</f>
        <v/>
      </c>
      <c r="S595" s="126" t="str">
        <f>IF(ISNUMBER(SMALL(Order_Form!$D:$D,1+($D595))),(VLOOKUP(SMALL(Order_Form!$D:$D,1+($D595)),Order_Form!$C:$Q,15,FALSE)),"")</f>
        <v/>
      </c>
      <c r="U595" s="2">
        <f t="shared" si="56"/>
        <v>0</v>
      </c>
      <c r="V595" s="2">
        <f t="shared" si="57"/>
        <v>0</v>
      </c>
      <c r="W595" s="2" t="str">
        <f t="shared" si="58"/>
        <v/>
      </c>
      <c r="X595" s="2">
        <f t="shared" si="59"/>
        <v>0</v>
      </c>
    </row>
    <row r="596" spans="2:24" ht="22.9" customHeight="1" x14ac:dyDescent="0.25">
      <c r="B596" s="2">
        <f t="shared" ref="B596:B659" si="61">IF(AND(H596&gt;0,ISNONTEXT(H596)),1,0)</f>
        <v>0</v>
      </c>
      <c r="C596" s="2" t="str">
        <f t="shared" si="60"/>
        <v/>
      </c>
      <c r="D596" s="2">
        <v>575</v>
      </c>
      <c r="E596" s="2" t="str">
        <f>IF(ISNUMBER(SMALL(Order_Form!$D:$D,1+($D596))),(VLOOKUP(SMALL(Order_Form!$D:$D,1+($D596)),Order_Form!$C:$Q,3,FALSE)),"")</f>
        <v/>
      </c>
      <c r="F596" s="18" t="str">
        <f>IF(ISNUMBER(SMALL(Order_Form!$D:$D,1+($D596))),(VLOOKUP(SMALL(Order_Form!$D:$D,1+($D596)),Order_Form!$C:$Q,4,FALSE)),"")</f>
        <v/>
      </c>
      <c r="G596" s="18" t="str">
        <f>IF(ISNUMBER(SMALL(Order_Form!$D:$D,1+($D596))),(VLOOKUP(SMALL(Order_Form!$D:$D,1+($D596)),Order_Form!$C:$Q,5,FALSE)),"")</f>
        <v/>
      </c>
      <c r="H596" s="18" t="str">
        <f>IF(ISNUMBER(SMALL(Order_Form!$D:$D,1+($D596))),(VLOOKUP(SMALL(Order_Form!$D:$D,1+($D596)),Order_Form!$C:$Q,6,FALSE)),"")</f>
        <v/>
      </c>
      <c r="I596" s="15" t="str">
        <f>IF(ISNUMBER(SMALL(Order_Form!$D:$D,1+($D596))),(VLOOKUP(SMALL(Order_Form!$D:$D,1+($D596)),Order_Form!$C:$Q,7,FALSE)),"")</f>
        <v/>
      </c>
      <c r="J596" s="2"/>
      <c r="K596" s="2"/>
      <c r="L596" s="18" t="str">
        <f>IF(ISNUMBER(SMALL(Order_Form!$D:$D,1+($D596))),(VLOOKUP(SMALL(Order_Form!$D:$D,1+($D596)),Order_Form!$C:$Q,8,FALSE)),"")</f>
        <v/>
      </c>
      <c r="M596" s="18" t="str">
        <f>IF(ISNUMBER(SMALL(Order_Form!$D:$D,1+($D596))),(VLOOKUP(SMALL(Order_Form!$D:$D,1+($D596)),Order_Form!$C:$Q,9,FALSE)),"")</f>
        <v/>
      </c>
      <c r="N596" s="18" t="str">
        <f>IF(ISNUMBER(SMALL(Order_Form!$D:$D,1+($D596))),(VLOOKUP(SMALL(Order_Form!$D:$D,1+($D596)),Order_Form!$C:$Q,10,FALSE)),"")</f>
        <v/>
      </c>
      <c r="O596" s="18" t="str">
        <f>IF(ISNUMBER(SMALL(Order_Form!$D:$D,1+($D596))),(VLOOKUP(SMALL(Order_Form!$D:$D,1+($D596)),Order_Form!$C:$Q,11,FALSE)),"")</f>
        <v/>
      </c>
      <c r="P596" s="18" t="str">
        <f>IF(ISNUMBER(SMALL(Order_Form!$D:$D,1+($D596))),(VLOOKUP(SMALL(Order_Form!$D:$D,1+($D596)),Order_Form!$C:$Q,12,FALSE)),"")</f>
        <v/>
      </c>
      <c r="Q596" s="18" t="str">
        <f>IF(ISNUMBER(SMALL(Order_Form!$D:$D,1+($D596))),(VLOOKUP(SMALL(Order_Form!$D:$D,1+($D596)),Order_Form!$C:$Q,13,FALSE)),"")</f>
        <v/>
      </c>
      <c r="R596" s="18" t="str">
        <f>IF(ISNUMBER(SMALL(Order_Form!$D:$D,1+($D596))),(VLOOKUP(SMALL(Order_Form!$D:$D,1+($D596)),Order_Form!$C:$Q,14,FALSE)),"")</f>
        <v/>
      </c>
      <c r="S596" s="126" t="str">
        <f>IF(ISNUMBER(SMALL(Order_Form!$D:$D,1+($D596))),(VLOOKUP(SMALL(Order_Form!$D:$D,1+($D596)),Order_Form!$C:$Q,15,FALSE)),"")</f>
        <v/>
      </c>
      <c r="U596" s="2">
        <f t="shared" si="56"/>
        <v>0</v>
      </c>
      <c r="V596" s="2">
        <f t="shared" si="57"/>
        <v>0</v>
      </c>
      <c r="W596" s="2" t="str">
        <f t="shared" si="58"/>
        <v/>
      </c>
      <c r="X596" s="2">
        <f t="shared" si="59"/>
        <v>0</v>
      </c>
    </row>
    <row r="597" spans="2:24" ht="22.9" customHeight="1" x14ac:dyDescent="0.25">
      <c r="B597" s="2">
        <f t="shared" si="61"/>
        <v>0</v>
      </c>
      <c r="C597" s="2" t="str">
        <f t="shared" si="60"/>
        <v/>
      </c>
      <c r="D597" s="2">
        <v>576</v>
      </c>
      <c r="E597" s="2" t="str">
        <f>IF(ISNUMBER(SMALL(Order_Form!$D:$D,1+($D597))),(VLOOKUP(SMALL(Order_Form!$D:$D,1+($D597)),Order_Form!$C:$Q,3,FALSE)),"")</f>
        <v/>
      </c>
      <c r="F597" s="18" t="str">
        <f>IF(ISNUMBER(SMALL(Order_Form!$D:$D,1+($D597))),(VLOOKUP(SMALL(Order_Form!$D:$D,1+($D597)),Order_Form!$C:$Q,4,FALSE)),"")</f>
        <v/>
      </c>
      <c r="G597" s="18" t="str">
        <f>IF(ISNUMBER(SMALL(Order_Form!$D:$D,1+($D597))),(VLOOKUP(SMALL(Order_Form!$D:$D,1+($D597)),Order_Form!$C:$Q,5,FALSE)),"")</f>
        <v/>
      </c>
      <c r="H597" s="18" t="str">
        <f>IF(ISNUMBER(SMALL(Order_Form!$D:$D,1+($D597))),(VLOOKUP(SMALL(Order_Form!$D:$D,1+($D597)),Order_Form!$C:$Q,6,FALSE)),"")</f>
        <v/>
      </c>
      <c r="I597" s="15" t="str">
        <f>IF(ISNUMBER(SMALL(Order_Form!$D:$D,1+($D597))),(VLOOKUP(SMALL(Order_Form!$D:$D,1+($D597)),Order_Form!$C:$Q,7,FALSE)),"")</f>
        <v/>
      </c>
      <c r="J597" s="2"/>
      <c r="K597" s="2"/>
      <c r="L597" s="18" t="str">
        <f>IF(ISNUMBER(SMALL(Order_Form!$D:$D,1+($D597))),(VLOOKUP(SMALL(Order_Form!$D:$D,1+($D597)),Order_Form!$C:$Q,8,FALSE)),"")</f>
        <v/>
      </c>
      <c r="M597" s="18" t="str">
        <f>IF(ISNUMBER(SMALL(Order_Form!$D:$D,1+($D597))),(VLOOKUP(SMALL(Order_Form!$D:$D,1+($D597)),Order_Form!$C:$Q,9,FALSE)),"")</f>
        <v/>
      </c>
      <c r="N597" s="18" t="str">
        <f>IF(ISNUMBER(SMALL(Order_Form!$D:$D,1+($D597))),(VLOOKUP(SMALL(Order_Form!$D:$D,1+($D597)),Order_Form!$C:$Q,10,FALSE)),"")</f>
        <v/>
      </c>
      <c r="O597" s="18" t="str">
        <f>IF(ISNUMBER(SMALL(Order_Form!$D:$D,1+($D597))),(VLOOKUP(SMALL(Order_Form!$D:$D,1+($D597)),Order_Form!$C:$Q,11,FALSE)),"")</f>
        <v/>
      </c>
      <c r="P597" s="18" t="str">
        <f>IF(ISNUMBER(SMALL(Order_Form!$D:$D,1+($D597))),(VLOOKUP(SMALL(Order_Form!$D:$D,1+($D597)),Order_Form!$C:$Q,12,FALSE)),"")</f>
        <v/>
      </c>
      <c r="Q597" s="18" t="str">
        <f>IF(ISNUMBER(SMALL(Order_Form!$D:$D,1+($D597))),(VLOOKUP(SMALL(Order_Form!$D:$D,1+($D597)),Order_Form!$C:$Q,13,FALSE)),"")</f>
        <v/>
      </c>
      <c r="R597" s="18" t="str">
        <f>IF(ISNUMBER(SMALL(Order_Form!$D:$D,1+($D597))),(VLOOKUP(SMALL(Order_Form!$D:$D,1+($D597)),Order_Form!$C:$Q,14,FALSE)),"")</f>
        <v/>
      </c>
      <c r="S597" s="126" t="str">
        <f>IF(ISNUMBER(SMALL(Order_Form!$D:$D,1+($D597))),(VLOOKUP(SMALL(Order_Form!$D:$D,1+($D597)),Order_Form!$C:$Q,15,FALSE)),"")</f>
        <v/>
      </c>
      <c r="U597" s="2">
        <f t="shared" ref="U597:U660" si="62">IF(OR(E597=1,V597=1),1,0)</f>
        <v>0</v>
      </c>
      <c r="V597" s="2">
        <f t="shared" ref="V597:V660" si="63">IF(OR(B597=1,E597=2),1,0)</f>
        <v>0</v>
      </c>
      <c r="W597" s="2" t="str">
        <f t="shared" ref="W597:W660" si="64">IF(ISNUMBER(H597),H597,"")</f>
        <v/>
      </c>
      <c r="X597" s="2">
        <f t="shared" ref="X597:X660" si="65">IF(OR(AND(L597&gt;0,ISNONTEXT(L597)),L597="Assorted"),1,0)</f>
        <v>0</v>
      </c>
    </row>
    <row r="598" spans="2:24" ht="22.9" customHeight="1" x14ac:dyDescent="0.25">
      <c r="B598" s="2">
        <f t="shared" si="61"/>
        <v>0</v>
      </c>
      <c r="C598" s="2" t="str">
        <f t="shared" si="60"/>
        <v/>
      </c>
      <c r="D598" s="2">
        <v>577</v>
      </c>
      <c r="E598" s="2" t="str">
        <f>IF(ISNUMBER(SMALL(Order_Form!$D:$D,1+($D598))),(VLOOKUP(SMALL(Order_Form!$D:$D,1+($D598)),Order_Form!$C:$Q,3,FALSE)),"")</f>
        <v/>
      </c>
      <c r="F598" s="18" t="str">
        <f>IF(ISNUMBER(SMALL(Order_Form!$D:$D,1+($D598))),(VLOOKUP(SMALL(Order_Form!$D:$D,1+($D598)),Order_Form!$C:$Q,4,FALSE)),"")</f>
        <v/>
      </c>
      <c r="G598" s="18" t="str">
        <f>IF(ISNUMBER(SMALL(Order_Form!$D:$D,1+($D598))),(VLOOKUP(SMALL(Order_Form!$D:$D,1+($D598)),Order_Form!$C:$Q,5,FALSE)),"")</f>
        <v/>
      </c>
      <c r="H598" s="18" t="str">
        <f>IF(ISNUMBER(SMALL(Order_Form!$D:$D,1+($D598))),(VLOOKUP(SMALL(Order_Form!$D:$D,1+($D598)),Order_Form!$C:$Q,6,FALSE)),"")</f>
        <v/>
      </c>
      <c r="I598" s="15" t="str">
        <f>IF(ISNUMBER(SMALL(Order_Form!$D:$D,1+($D598))),(VLOOKUP(SMALL(Order_Form!$D:$D,1+($D598)),Order_Form!$C:$Q,7,FALSE)),"")</f>
        <v/>
      </c>
      <c r="J598" s="2"/>
      <c r="K598" s="2"/>
      <c r="L598" s="18" t="str">
        <f>IF(ISNUMBER(SMALL(Order_Form!$D:$D,1+($D598))),(VLOOKUP(SMALL(Order_Form!$D:$D,1+($D598)),Order_Form!$C:$Q,8,FALSE)),"")</f>
        <v/>
      </c>
      <c r="M598" s="18" t="str">
        <f>IF(ISNUMBER(SMALL(Order_Form!$D:$D,1+($D598))),(VLOOKUP(SMALL(Order_Form!$D:$D,1+($D598)),Order_Form!$C:$Q,9,FALSE)),"")</f>
        <v/>
      </c>
      <c r="N598" s="18" t="str">
        <f>IF(ISNUMBER(SMALL(Order_Form!$D:$D,1+($D598))),(VLOOKUP(SMALL(Order_Form!$D:$D,1+($D598)),Order_Form!$C:$Q,10,FALSE)),"")</f>
        <v/>
      </c>
      <c r="O598" s="18" t="str">
        <f>IF(ISNUMBER(SMALL(Order_Form!$D:$D,1+($D598))),(VLOOKUP(SMALL(Order_Form!$D:$D,1+($D598)),Order_Form!$C:$Q,11,FALSE)),"")</f>
        <v/>
      </c>
      <c r="P598" s="18" t="str">
        <f>IF(ISNUMBER(SMALL(Order_Form!$D:$D,1+($D598))),(VLOOKUP(SMALL(Order_Form!$D:$D,1+($D598)),Order_Form!$C:$Q,12,FALSE)),"")</f>
        <v/>
      </c>
      <c r="Q598" s="18" t="str">
        <f>IF(ISNUMBER(SMALL(Order_Form!$D:$D,1+($D598))),(VLOOKUP(SMALL(Order_Form!$D:$D,1+($D598)),Order_Form!$C:$Q,13,FALSE)),"")</f>
        <v/>
      </c>
      <c r="R598" s="18" t="str">
        <f>IF(ISNUMBER(SMALL(Order_Form!$D:$D,1+($D598))),(VLOOKUP(SMALL(Order_Form!$D:$D,1+($D598)),Order_Form!$C:$Q,14,FALSE)),"")</f>
        <v/>
      </c>
      <c r="S598" s="126" t="str">
        <f>IF(ISNUMBER(SMALL(Order_Form!$D:$D,1+($D598))),(VLOOKUP(SMALL(Order_Form!$D:$D,1+($D598)),Order_Form!$C:$Q,15,FALSE)),"")</f>
        <v/>
      </c>
      <c r="U598" s="2">
        <f t="shared" si="62"/>
        <v>0</v>
      </c>
      <c r="V598" s="2">
        <f t="shared" si="63"/>
        <v>0</v>
      </c>
      <c r="W598" s="2" t="str">
        <f t="shared" si="64"/>
        <v/>
      </c>
      <c r="X598" s="2">
        <f t="shared" si="65"/>
        <v>0</v>
      </c>
    </row>
    <row r="599" spans="2:24" ht="22.9" customHeight="1" x14ac:dyDescent="0.25">
      <c r="B599" s="2">
        <f t="shared" si="61"/>
        <v>0</v>
      </c>
      <c r="C599" s="2" t="str">
        <f t="shared" si="60"/>
        <v/>
      </c>
      <c r="D599" s="2">
        <v>578</v>
      </c>
      <c r="E599" s="2" t="str">
        <f>IF(ISNUMBER(SMALL(Order_Form!$D:$D,1+($D599))),(VLOOKUP(SMALL(Order_Form!$D:$D,1+($D599)),Order_Form!$C:$Q,3,FALSE)),"")</f>
        <v/>
      </c>
      <c r="F599" s="18" t="str">
        <f>IF(ISNUMBER(SMALL(Order_Form!$D:$D,1+($D599))),(VLOOKUP(SMALL(Order_Form!$D:$D,1+($D599)),Order_Form!$C:$Q,4,FALSE)),"")</f>
        <v/>
      </c>
      <c r="G599" s="18" t="str">
        <f>IF(ISNUMBER(SMALL(Order_Form!$D:$D,1+($D599))),(VLOOKUP(SMALL(Order_Form!$D:$D,1+($D599)),Order_Form!$C:$Q,5,FALSE)),"")</f>
        <v/>
      </c>
      <c r="H599" s="18" t="str">
        <f>IF(ISNUMBER(SMALL(Order_Form!$D:$D,1+($D599))),(VLOOKUP(SMALL(Order_Form!$D:$D,1+($D599)),Order_Form!$C:$Q,6,FALSE)),"")</f>
        <v/>
      </c>
      <c r="I599" s="15" t="str">
        <f>IF(ISNUMBER(SMALL(Order_Form!$D:$D,1+($D599))),(VLOOKUP(SMALL(Order_Form!$D:$D,1+($D599)),Order_Form!$C:$Q,7,FALSE)),"")</f>
        <v/>
      </c>
      <c r="J599" s="2"/>
      <c r="K599" s="2"/>
      <c r="L599" s="18" t="str">
        <f>IF(ISNUMBER(SMALL(Order_Form!$D:$D,1+($D599))),(VLOOKUP(SMALL(Order_Form!$D:$D,1+($D599)),Order_Form!$C:$Q,8,FALSE)),"")</f>
        <v/>
      </c>
      <c r="M599" s="18" t="str">
        <f>IF(ISNUMBER(SMALL(Order_Form!$D:$D,1+($D599))),(VLOOKUP(SMALL(Order_Form!$D:$D,1+($D599)),Order_Form!$C:$Q,9,FALSE)),"")</f>
        <v/>
      </c>
      <c r="N599" s="18" t="str">
        <f>IF(ISNUMBER(SMALL(Order_Form!$D:$D,1+($D599))),(VLOOKUP(SMALL(Order_Form!$D:$D,1+($D599)),Order_Form!$C:$Q,10,FALSE)),"")</f>
        <v/>
      </c>
      <c r="O599" s="18" t="str">
        <f>IF(ISNUMBER(SMALL(Order_Form!$D:$D,1+($D599))),(VLOOKUP(SMALL(Order_Form!$D:$D,1+($D599)),Order_Form!$C:$Q,11,FALSE)),"")</f>
        <v/>
      </c>
      <c r="P599" s="18" t="str">
        <f>IF(ISNUMBER(SMALL(Order_Form!$D:$D,1+($D599))),(VLOOKUP(SMALL(Order_Form!$D:$D,1+($D599)),Order_Form!$C:$Q,12,FALSE)),"")</f>
        <v/>
      </c>
      <c r="Q599" s="18" t="str">
        <f>IF(ISNUMBER(SMALL(Order_Form!$D:$D,1+($D599))),(VLOOKUP(SMALL(Order_Form!$D:$D,1+($D599)),Order_Form!$C:$Q,13,FALSE)),"")</f>
        <v/>
      </c>
      <c r="R599" s="18" t="str">
        <f>IF(ISNUMBER(SMALL(Order_Form!$D:$D,1+($D599))),(VLOOKUP(SMALL(Order_Form!$D:$D,1+($D599)),Order_Form!$C:$Q,14,FALSE)),"")</f>
        <v/>
      </c>
      <c r="S599" s="126" t="str">
        <f>IF(ISNUMBER(SMALL(Order_Form!$D:$D,1+($D599))),(VLOOKUP(SMALL(Order_Form!$D:$D,1+($D599)),Order_Form!$C:$Q,15,FALSE)),"")</f>
        <v/>
      </c>
      <c r="U599" s="2">
        <f t="shared" si="62"/>
        <v>0</v>
      </c>
      <c r="V599" s="2">
        <f t="shared" si="63"/>
        <v>0</v>
      </c>
      <c r="W599" s="2" t="str">
        <f t="shared" si="64"/>
        <v/>
      </c>
      <c r="X599" s="2">
        <f t="shared" si="65"/>
        <v>0</v>
      </c>
    </row>
    <row r="600" spans="2:24" ht="22.9" customHeight="1" x14ac:dyDescent="0.25">
      <c r="B600" s="2">
        <f t="shared" si="61"/>
        <v>0</v>
      </c>
      <c r="C600" s="2" t="str">
        <f t="shared" si="60"/>
        <v/>
      </c>
      <c r="D600" s="2">
        <v>579</v>
      </c>
      <c r="E600" s="2" t="str">
        <f>IF(ISNUMBER(SMALL(Order_Form!$D:$D,1+($D600))),(VLOOKUP(SMALL(Order_Form!$D:$D,1+($D600)),Order_Form!$C:$Q,3,FALSE)),"")</f>
        <v/>
      </c>
      <c r="F600" s="18" t="str">
        <f>IF(ISNUMBER(SMALL(Order_Form!$D:$D,1+($D600))),(VLOOKUP(SMALL(Order_Form!$D:$D,1+($D600)),Order_Form!$C:$Q,4,FALSE)),"")</f>
        <v/>
      </c>
      <c r="G600" s="18" t="str">
        <f>IF(ISNUMBER(SMALL(Order_Form!$D:$D,1+($D600))),(VLOOKUP(SMALL(Order_Form!$D:$D,1+($D600)),Order_Form!$C:$Q,5,FALSE)),"")</f>
        <v/>
      </c>
      <c r="H600" s="18" t="str">
        <f>IF(ISNUMBER(SMALL(Order_Form!$D:$D,1+($D600))),(VLOOKUP(SMALL(Order_Form!$D:$D,1+($D600)),Order_Form!$C:$Q,6,FALSE)),"")</f>
        <v/>
      </c>
      <c r="I600" s="15" t="str">
        <f>IF(ISNUMBER(SMALL(Order_Form!$D:$D,1+($D600))),(VLOOKUP(SMALL(Order_Form!$D:$D,1+($D600)),Order_Form!$C:$Q,7,FALSE)),"")</f>
        <v/>
      </c>
      <c r="J600" s="2"/>
      <c r="K600" s="2"/>
      <c r="L600" s="18" t="str">
        <f>IF(ISNUMBER(SMALL(Order_Form!$D:$D,1+($D600))),(VLOOKUP(SMALL(Order_Form!$D:$D,1+($D600)),Order_Form!$C:$Q,8,FALSE)),"")</f>
        <v/>
      </c>
      <c r="M600" s="18" t="str">
        <f>IF(ISNUMBER(SMALL(Order_Form!$D:$D,1+($D600))),(VLOOKUP(SMALL(Order_Form!$D:$D,1+($D600)),Order_Form!$C:$Q,9,FALSE)),"")</f>
        <v/>
      </c>
      <c r="N600" s="18" t="str">
        <f>IF(ISNUMBER(SMALL(Order_Form!$D:$D,1+($D600))),(VLOOKUP(SMALL(Order_Form!$D:$D,1+($D600)),Order_Form!$C:$Q,10,FALSE)),"")</f>
        <v/>
      </c>
      <c r="O600" s="18" t="str">
        <f>IF(ISNUMBER(SMALL(Order_Form!$D:$D,1+($D600))),(VLOOKUP(SMALL(Order_Form!$D:$D,1+($D600)),Order_Form!$C:$Q,11,FALSE)),"")</f>
        <v/>
      </c>
      <c r="P600" s="18" t="str">
        <f>IF(ISNUMBER(SMALL(Order_Form!$D:$D,1+($D600))),(VLOOKUP(SMALL(Order_Form!$D:$D,1+($D600)),Order_Form!$C:$Q,12,FALSE)),"")</f>
        <v/>
      </c>
      <c r="Q600" s="18" t="str">
        <f>IF(ISNUMBER(SMALL(Order_Form!$D:$D,1+($D600))),(VLOOKUP(SMALL(Order_Form!$D:$D,1+($D600)),Order_Form!$C:$Q,13,FALSE)),"")</f>
        <v/>
      </c>
      <c r="R600" s="18" t="str">
        <f>IF(ISNUMBER(SMALL(Order_Form!$D:$D,1+($D600))),(VLOOKUP(SMALL(Order_Form!$D:$D,1+($D600)),Order_Form!$C:$Q,14,FALSE)),"")</f>
        <v/>
      </c>
      <c r="S600" s="126" t="str">
        <f>IF(ISNUMBER(SMALL(Order_Form!$D:$D,1+($D600))),(VLOOKUP(SMALL(Order_Form!$D:$D,1+($D600)),Order_Form!$C:$Q,15,FALSE)),"")</f>
        <v/>
      </c>
      <c r="U600" s="2">
        <f t="shared" si="62"/>
        <v>0</v>
      </c>
      <c r="V600" s="2">
        <f t="shared" si="63"/>
        <v>0</v>
      </c>
      <c r="W600" s="2" t="str">
        <f t="shared" si="64"/>
        <v/>
      </c>
      <c r="X600" s="2">
        <f t="shared" si="65"/>
        <v>0</v>
      </c>
    </row>
    <row r="601" spans="2:24" ht="22.9" customHeight="1" x14ac:dyDescent="0.25">
      <c r="B601" s="2">
        <f t="shared" si="61"/>
        <v>0</v>
      </c>
      <c r="C601" s="2" t="str">
        <f t="shared" si="60"/>
        <v/>
      </c>
      <c r="D601" s="2">
        <v>580</v>
      </c>
      <c r="E601" s="2" t="str">
        <f>IF(ISNUMBER(SMALL(Order_Form!$D:$D,1+($D601))),(VLOOKUP(SMALL(Order_Form!$D:$D,1+($D601)),Order_Form!$C:$Q,3,FALSE)),"")</f>
        <v/>
      </c>
      <c r="F601" s="18" t="str">
        <f>IF(ISNUMBER(SMALL(Order_Form!$D:$D,1+($D601))),(VLOOKUP(SMALL(Order_Form!$D:$D,1+($D601)),Order_Form!$C:$Q,4,FALSE)),"")</f>
        <v/>
      </c>
      <c r="G601" s="18" t="str">
        <f>IF(ISNUMBER(SMALL(Order_Form!$D:$D,1+($D601))),(VLOOKUP(SMALL(Order_Form!$D:$D,1+($D601)),Order_Form!$C:$Q,5,FALSE)),"")</f>
        <v/>
      </c>
      <c r="H601" s="18" t="str">
        <f>IF(ISNUMBER(SMALL(Order_Form!$D:$D,1+($D601))),(VLOOKUP(SMALL(Order_Form!$D:$D,1+($D601)),Order_Form!$C:$Q,6,FALSE)),"")</f>
        <v/>
      </c>
      <c r="I601" s="15" t="str">
        <f>IF(ISNUMBER(SMALL(Order_Form!$D:$D,1+($D601))),(VLOOKUP(SMALL(Order_Form!$D:$D,1+($D601)),Order_Form!$C:$Q,7,FALSE)),"")</f>
        <v/>
      </c>
      <c r="J601" s="2"/>
      <c r="K601" s="2"/>
      <c r="L601" s="18" t="str">
        <f>IF(ISNUMBER(SMALL(Order_Form!$D:$D,1+($D601))),(VLOOKUP(SMALL(Order_Form!$D:$D,1+($D601)),Order_Form!$C:$Q,8,FALSE)),"")</f>
        <v/>
      </c>
      <c r="M601" s="18" t="str">
        <f>IF(ISNUMBER(SMALL(Order_Form!$D:$D,1+($D601))),(VLOOKUP(SMALL(Order_Form!$D:$D,1+($D601)),Order_Form!$C:$Q,9,FALSE)),"")</f>
        <v/>
      </c>
      <c r="N601" s="18" t="str">
        <f>IF(ISNUMBER(SMALL(Order_Form!$D:$D,1+($D601))),(VLOOKUP(SMALL(Order_Form!$D:$D,1+($D601)),Order_Form!$C:$Q,10,FALSE)),"")</f>
        <v/>
      </c>
      <c r="O601" s="18" t="str">
        <f>IF(ISNUMBER(SMALL(Order_Form!$D:$D,1+($D601))),(VLOOKUP(SMALL(Order_Form!$D:$D,1+($D601)),Order_Form!$C:$Q,11,FALSE)),"")</f>
        <v/>
      </c>
      <c r="P601" s="18" t="str">
        <f>IF(ISNUMBER(SMALL(Order_Form!$D:$D,1+($D601))),(VLOOKUP(SMALL(Order_Form!$D:$D,1+($D601)),Order_Form!$C:$Q,12,FALSE)),"")</f>
        <v/>
      </c>
      <c r="Q601" s="18" t="str">
        <f>IF(ISNUMBER(SMALL(Order_Form!$D:$D,1+($D601))),(VLOOKUP(SMALL(Order_Form!$D:$D,1+($D601)),Order_Form!$C:$Q,13,FALSE)),"")</f>
        <v/>
      </c>
      <c r="R601" s="18" t="str">
        <f>IF(ISNUMBER(SMALL(Order_Form!$D:$D,1+($D601))),(VLOOKUP(SMALL(Order_Form!$D:$D,1+($D601)),Order_Form!$C:$Q,14,FALSE)),"")</f>
        <v/>
      </c>
      <c r="S601" s="126" t="str">
        <f>IF(ISNUMBER(SMALL(Order_Form!$D:$D,1+($D601))),(VLOOKUP(SMALL(Order_Form!$D:$D,1+($D601)),Order_Form!$C:$Q,15,FALSE)),"")</f>
        <v/>
      </c>
      <c r="U601" s="2">
        <f t="shared" si="62"/>
        <v>0</v>
      </c>
      <c r="V601" s="2">
        <f t="shared" si="63"/>
        <v>0</v>
      </c>
      <c r="W601" s="2" t="str">
        <f t="shared" si="64"/>
        <v/>
      </c>
      <c r="X601" s="2">
        <f t="shared" si="65"/>
        <v>0</v>
      </c>
    </row>
    <row r="602" spans="2:24" ht="22.9" customHeight="1" x14ac:dyDescent="0.25">
      <c r="B602" s="2">
        <f t="shared" si="61"/>
        <v>0</v>
      </c>
      <c r="C602" s="2" t="str">
        <f t="shared" si="60"/>
        <v/>
      </c>
      <c r="D602" s="2">
        <v>581</v>
      </c>
      <c r="E602" s="2" t="str">
        <f>IF(ISNUMBER(SMALL(Order_Form!$D:$D,1+($D602))),(VLOOKUP(SMALL(Order_Form!$D:$D,1+($D602)),Order_Form!$C:$Q,3,FALSE)),"")</f>
        <v/>
      </c>
      <c r="F602" s="18" t="str">
        <f>IF(ISNUMBER(SMALL(Order_Form!$D:$D,1+($D602))),(VLOOKUP(SMALL(Order_Form!$D:$D,1+($D602)),Order_Form!$C:$Q,4,FALSE)),"")</f>
        <v/>
      </c>
      <c r="G602" s="18" t="str">
        <f>IF(ISNUMBER(SMALL(Order_Form!$D:$D,1+($D602))),(VLOOKUP(SMALL(Order_Form!$D:$D,1+($D602)),Order_Form!$C:$Q,5,FALSE)),"")</f>
        <v/>
      </c>
      <c r="H602" s="18" t="str">
        <f>IF(ISNUMBER(SMALL(Order_Form!$D:$D,1+($D602))),(VLOOKUP(SMALL(Order_Form!$D:$D,1+($D602)),Order_Form!$C:$Q,6,FALSE)),"")</f>
        <v/>
      </c>
      <c r="I602" s="15" t="str">
        <f>IF(ISNUMBER(SMALL(Order_Form!$D:$D,1+($D602))),(VLOOKUP(SMALL(Order_Form!$D:$D,1+($D602)),Order_Form!$C:$Q,7,FALSE)),"")</f>
        <v/>
      </c>
      <c r="J602" s="2"/>
      <c r="K602" s="2"/>
      <c r="L602" s="18" t="str">
        <f>IF(ISNUMBER(SMALL(Order_Form!$D:$D,1+($D602))),(VLOOKUP(SMALL(Order_Form!$D:$D,1+($D602)),Order_Form!$C:$Q,8,FALSE)),"")</f>
        <v/>
      </c>
      <c r="M602" s="18" t="str">
        <f>IF(ISNUMBER(SMALL(Order_Form!$D:$D,1+($D602))),(VLOOKUP(SMALL(Order_Form!$D:$D,1+($D602)),Order_Form!$C:$Q,9,FALSE)),"")</f>
        <v/>
      </c>
      <c r="N602" s="18" t="str">
        <f>IF(ISNUMBER(SMALL(Order_Form!$D:$D,1+($D602))),(VLOOKUP(SMALL(Order_Form!$D:$D,1+($D602)),Order_Form!$C:$Q,10,FALSE)),"")</f>
        <v/>
      </c>
      <c r="O602" s="18" t="str">
        <f>IF(ISNUMBER(SMALL(Order_Form!$D:$D,1+($D602))),(VLOOKUP(SMALL(Order_Form!$D:$D,1+($D602)),Order_Form!$C:$Q,11,FALSE)),"")</f>
        <v/>
      </c>
      <c r="P602" s="18" t="str">
        <f>IF(ISNUMBER(SMALL(Order_Form!$D:$D,1+($D602))),(VLOOKUP(SMALL(Order_Form!$D:$D,1+($D602)),Order_Form!$C:$Q,12,FALSE)),"")</f>
        <v/>
      </c>
      <c r="Q602" s="18" t="str">
        <f>IF(ISNUMBER(SMALL(Order_Form!$D:$D,1+($D602))),(VLOOKUP(SMALL(Order_Form!$D:$D,1+($D602)),Order_Form!$C:$Q,13,FALSE)),"")</f>
        <v/>
      </c>
      <c r="R602" s="18" t="str">
        <f>IF(ISNUMBER(SMALL(Order_Form!$D:$D,1+($D602))),(VLOOKUP(SMALL(Order_Form!$D:$D,1+($D602)),Order_Form!$C:$Q,14,FALSE)),"")</f>
        <v/>
      </c>
      <c r="S602" s="126" t="str">
        <f>IF(ISNUMBER(SMALL(Order_Form!$D:$D,1+($D602))),(VLOOKUP(SMALL(Order_Form!$D:$D,1+($D602)),Order_Form!$C:$Q,15,FALSE)),"")</f>
        <v/>
      </c>
      <c r="U602" s="2">
        <f t="shared" si="62"/>
        <v>0</v>
      </c>
      <c r="V602" s="2">
        <f t="shared" si="63"/>
        <v>0</v>
      </c>
      <c r="W602" s="2" t="str">
        <f t="shared" si="64"/>
        <v/>
      </c>
      <c r="X602" s="2">
        <f t="shared" si="65"/>
        <v>0</v>
      </c>
    </row>
    <row r="603" spans="2:24" ht="22.9" customHeight="1" x14ac:dyDescent="0.25">
      <c r="B603" s="2">
        <f t="shared" si="61"/>
        <v>0</v>
      </c>
      <c r="C603" s="2" t="str">
        <f t="shared" si="60"/>
        <v/>
      </c>
      <c r="D603" s="2">
        <v>582</v>
      </c>
      <c r="E603" s="2" t="str">
        <f>IF(ISNUMBER(SMALL(Order_Form!$D:$D,1+($D603))),(VLOOKUP(SMALL(Order_Form!$D:$D,1+($D603)),Order_Form!$C:$Q,3,FALSE)),"")</f>
        <v/>
      </c>
      <c r="F603" s="18" t="str">
        <f>IF(ISNUMBER(SMALL(Order_Form!$D:$D,1+($D603))),(VLOOKUP(SMALL(Order_Form!$D:$D,1+($D603)),Order_Form!$C:$Q,4,FALSE)),"")</f>
        <v/>
      </c>
      <c r="G603" s="18" t="str">
        <f>IF(ISNUMBER(SMALL(Order_Form!$D:$D,1+($D603))),(VLOOKUP(SMALL(Order_Form!$D:$D,1+($D603)),Order_Form!$C:$Q,5,FALSE)),"")</f>
        <v/>
      </c>
      <c r="H603" s="18" t="str">
        <f>IF(ISNUMBER(SMALL(Order_Form!$D:$D,1+($D603))),(VLOOKUP(SMALL(Order_Form!$D:$D,1+($D603)),Order_Form!$C:$Q,6,FALSE)),"")</f>
        <v/>
      </c>
      <c r="I603" s="15" t="str">
        <f>IF(ISNUMBER(SMALL(Order_Form!$D:$D,1+($D603))),(VLOOKUP(SMALL(Order_Form!$D:$D,1+($D603)),Order_Form!$C:$Q,7,FALSE)),"")</f>
        <v/>
      </c>
      <c r="J603" s="2"/>
      <c r="K603" s="2"/>
      <c r="L603" s="18" t="str">
        <f>IF(ISNUMBER(SMALL(Order_Form!$D:$D,1+($D603))),(VLOOKUP(SMALL(Order_Form!$D:$D,1+($D603)),Order_Form!$C:$Q,8,FALSE)),"")</f>
        <v/>
      </c>
      <c r="M603" s="18" t="str">
        <f>IF(ISNUMBER(SMALL(Order_Form!$D:$D,1+($D603))),(VLOOKUP(SMALL(Order_Form!$D:$D,1+($D603)),Order_Form!$C:$Q,9,FALSE)),"")</f>
        <v/>
      </c>
      <c r="N603" s="18" t="str">
        <f>IF(ISNUMBER(SMALL(Order_Form!$D:$D,1+($D603))),(VLOOKUP(SMALL(Order_Form!$D:$D,1+($D603)),Order_Form!$C:$Q,10,FALSE)),"")</f>
        <v/>
      </c>
      <c r="O603" s="18" t="str">
        <f>IF(ISNUMBER(SMALL(Order_Form!$D:$D,1+($D603))),(VLOOKUP(SMALL(Order_Form!$D:$D,1+($D603)),Order_Form!$C:$Q,11,FALSE)),"")</f>
        <v/>
      </c>
      <c r="P603" s="18" t="str">
        <f>IF(ISNUMBER(SMALL(Order_Form!$D:$D,1+($D603))),(VLOOKUP(SMALL(Order_Form!$D:$D,1+($D603)),Order_Form!$C:$Q,12,FALSE)),"")</f>
        <v/>
      </c>
      <c r="Q603" s="18" t="str">
        <f>IF(ISNUMBER(SMALL(Order_Form!$D:$D,1+($D603))),(VLOOKUP(SMALL(Order_Form!$D:$D,1+($D603)),Order_Form!$C:$Q,13,FALSE)),"")</f>
        <v/>
      </c>
      <c r="R603" s="18" t="str">
        <f>IF(ISNUMBER(SMALL(Order_Form!$D:$D,1+($D603))),(VLOOKUP(SMALL(Order_Form!$D:$D,1+($D603)),Order_Form!$C:$Q,14,FALSE)),"")</f>
        <v/>
      </c>
      <c r="S603" s="126" t="str">
        <f>IF(ISNUMBER(SMALL(Order_Form!$D:$D,1+($D603))),(VLOOKUP(SMALL(Order_Form!$D:$D,1+($D603)),Order_Form!$C:$Q,15,FALSE)),"")</f>
        <v/>
      </c>
      <c r="U603" s="2">
        <f t="shared" si="62"/>
        <v>0</v>
      </c>
      <c r="V603" s="2">
        <f t="shared" si="63"/>
        <v>0</v>
      </c>
      <c r="W603" s="2" t="str">
        <f t="shared" si="64"/>
        <v/>
      </c>
      <c r="X603" s="2">
        <f t="shared" si="65"/>
        <v>0</v>
      </c>
    </row>
    <row r="604" spans="2:24" ht="22.9" customHeight="1" x14ac:dyDescent="0.25">
      <c r="B604" s="2">
        <f t="shared" si="61"/>
        <v>0</v>
      </c>
      <c r="C604" s="2" t="str">
        <f t="shared" ref="C604:C667" si="66">IF(B604=1,D604,"")</f>
        <v/>
      </c>
      <c r="D604" s="2">
        <v>583</v>
      </c>
      <c r="E604" s="2" t="str">
        <f>IF(ISNUMBER(SMALL(Order_Form!$D:$D,1+($D604))),(VLOOKUP(SMALL(Order_Form!$D:$D,1+($D604)),Order_Form!$C:$Q,3,FALSE)),"")</f>
        <v/>
      </c>
      <c r="F604" s="18" t="str">
        <f>IF(ISNUMBER(SMALL(Order_Form!$D:$D,1+($D604))),(VLOOKUP(SMALL(Order_Form!$D:$D,1+($D604)),Order_Form!$C:$Q,4,FALSE)),"")</f>
        <v/>
      </c>
      <c r="G604" s="18" t="str">
        <f>IF(ISNUMBER(SMALL(Order_Form!$D:$D,1+($D604))),(VLOOKUP(SMALL(Order_Form!$D:$D,1+($D604)),Order_Form!$C:$Q,5,FALSE)),"")</f>
        <v/>
      </c>
      <c r="H604" s="18" t="str">
        <f>IF(ISNUMBER(SMALL(Order_Form!$D:$D,1+($D604))),(VLOOKUP(SMALL(Order_Form!$D:$D,1+($D604)),Order_Form!$C:$Q,6,FALSE)),"")</f>
        <v/>
      </c>
      <c r="I604" s="15" t="str">
        <f>IF(ISNUMBER(SMALL(Order_Form!$D:$D,1+($D604))),(VLOOKUP(SMALL(Order_Form!$D:$D,1+($D604)),Order_Form!$C:$Q,7,FALSE)),"")</f>
        <v/>
      </c>
      <c r="J604" s="2"/>
      <c r="K604" s="2"/>
      <c r="L604" s="18" t="str">
        <f>IF(ISNUMBER(SMALL(Order_Form!$D:$D,1+($D604))),(VLOOKUP(SMALL(Order_Form!$D:$D,1+($D604)),Order_Form!$C:$Q,8,FALSE)),"")</f>
        <v/>
      </c>
      <c r="M604" s="18" t="str">
        <f>IF(ISNUMBER(SMALL(Order_Form!$D:$D,1+($D604))),(VLOOKUP(SMALL(Order_Form!$D:$D,1+($D604)),Order_Form!$C:$Q,9,FALSE)),"")</f>
        <v/>
      </c>
      <c r="N604" s="18" t="str">
        <f>IF(ISNUMBER(SMALL(Order_Form!$D:$D,1+($D604))),(VLOOKUP(SMALL(Order_Form!$D:$D,1+($D604)),Order_Form!$C:$Q,10,FALSE)),"")</f>
        <v/>
      </c>
      <c r="O604" s="18" t="str">
        <f>IF(ISNUMBER(SMALL(Order_Form!$D:$D,1+($D604))),(VLOOKUP(SMALL(Order_Form!$D:$D,1+($D604)),Order_Form!$C:$Q,11,FALSE)),"")</f>
        <v/>
      </c>
      <c r="P604" s="18" t="str">
        <f>IF(ISNUMBER(SMALL(Order_Form!$D:$D,1+($D604))),(VLOOKUP(SMALL(Order_Form!$D:$D,1+($D604)),Order_Form!$C:$Q,12,FALSE)),"")</f>
        <v/>
      </c>
      <c r="Q604" s="18" t="str">
        <f>IF(ISNUMBER(SMALL(Order_Form!$D:$D,1+($D604))),(VLOOKUP(SMALL(Order_Form!$D:$D,1+($D604)),Order_Form!$C:$Q,13,FALSE)),"")</f>
        <v/>
      </c>
      <c r="R604" s="18" t="str">
        <f>IF(ISNUMBER(SMALL(Order_Form!$D:$D,1+($D604))),(VLOOKUP(SMALL(Order_Form!$D:$D,1+($D604)),Order_Form!$C:$Q,14,FALSE)),"")</f>
        <v/>
      </c>
      <c r="S604" s="126" t="str">
        <f>IF(ISNUMBER(SMALL(Order_Form!$D:$D,1+($D604))),(VLOOKUP(SMALL(Order_Form!$D:$D,1+($D604)),Order_Form!$C:$Q,15,FALSE)),"")</f>
        <v/>
      </c>
      <c r="U604" s="2">
        <f t="shared" si="62"/>
        <v>0</v>
      </c>
      <c r="V604" s="2">
        <f t="shared" si="63"/>
        <v>0</v>
      </c>
      <c r="W604" s="2" t="str">
        <f t="shared" si="64"/>
        <v/>
      </c>
      <c r="X604" s="2">
        <f t="shared" si="65"/>
        <v>0</v>
      </c>
    </row>
    <row r="605" spans="2:24" ht="22.9" customHeight="1" x14ac:dyDescent="0.25">
      <c r="B605" s="2">
        <f t="shared" si="61"/>
        <v>0</v>
      </c>
      <c r="C605" s="2" t="str">
        <f t="shared" si="66"/>
        <v/>
      </c>
      <c r="D605" s="2">
        <v>584</v>
      </c>
      <c r="E605" s="2" t="str">
        <f>IF(ISNUMBER(SMALL(Order_Form!$D:$D,1+($D605))),(VLOOKUP(SMALL(Order_Form!$D:$D,1+($D605)),Order_Form!$C:$Q,3,FALSE)),"")</f>
        <v/>
      </c>
      <c r="F605" s="18" t="str">
        <f>IF(ISNUMBER(SMALL(Order_Form!$D:$D,1+($D605))),(VLOOKUP(SMALL(Order_Form!$D:$D,1+($D605)),Order_Form!$C:$Q,4,FALSE)),"")</f>
        <v/>
      </c>
      <c r="G605" s="18" t="str">
        <f>IF(ISNUMBER(SMALL(Order_Form!$D:$D,1+($D605))),(VLOOKUP(SMALL(Order_Form!$D:$D,1+($D605)),Order_Form!$C:$Q,5,FALSE)),"")</f>
        <v/>
      </c>
      <c r="H605" s="18" t="str">
        <f>IF(ISNUMBER(SMALL(Order_Form!$D:$D,1+($D605))),(VLOOKUP(SMALL(Order_Form!$D:$D,1+($D605)),Order_Form!$C:$Q,6,FALSE)),"")</f>
        <v/>
      </c>
      <c r="I605" s="15" t="str">
        <f>IF(ISNUMBER(SMALL(Order_Form!$D:$D,1+($D605))),(VLOOKUP(SMALL(Order_Form!$D:$D,1+($D605)),Order_Form!$C:$Q,7,FALSE)),"")</f>
        <v/>
      </c>
      <c r="J605" s="2"/>
      <c r="K605" s="2"/>
      <c r="L605" s="18" t="str">
        <f>IF(ISNUMBER(SMALL(Order_Form!$D:$D,1+($D605))),(VLOOKUP(SMALL(Order_Form!$D:$D,1+($D605)),Order_Form!$C:$Q,8,FALSE)),"")</f>
        <v/>
      </c>
      <c r="M605" s="18" t="str">
        <f>IF(ISNUMBER(SMALL(Order_Form!$D:$D,1+($D605))),(VLOOKUP(SMALL(Order_Form!$D:$D,1+($D605)),Order_Form!$C:$Q,9,FALSE)),"")</f>
        <v/>
      </c>
      <c r="N605" s="18" t="str">
        <f>IF(ISNUMBER(SMALL(Order_Form!$D:$D,1+($D605))),(VLOOKUP(SMALL(Order_Form!$D:$D,1+($D605)),Order_Form!$C:$Q,10,FALSE)),"")</f>
        <v/>
      </c>
      <c r="O605" s="18" t="str">
        <f>IF(ISNUMBER(SMALL(Order_Form!$D:$D,1+($D605))),(VLOOKUP(SMALL(Order_Form!$D:$D,1+($D605)),Order_Form!$C:$Q,11,FALSE)),"")</f>
        <v/>
      </c>
      <c r="P605" s="18" t="str">
        <f>IF(ISNUMBER(SMALL(Order_Form!$D:$D,1+($D605))),(VLOOKUP(SMALL(Order_Form!$D:$D,1+($D605)),Order_Form!$C:$Q,12,FALSE)),"")</f>
        <v/>
      </c>
      <c r="Q605" s="18" t="str">
        <f>IF(ISNUMBER(SMALL(Order_Form!$D:$D,1+($D605))),(VLOOKUP(SMALL(Order_Form!$D:$D,1+($D605)),Order_Form!$C:$Q,13,FALSE)),"")</f>
        <v/>
      </c>
      <c r="R605" s="18" t="str">
        <f>IF(ISNUMBER(SMALL(Order_Form!$D:$D,1+($D605))),(VLOOKUP(SMALL(Order_Form!$D:$D,1+($D605)),Order_Form!$C:$Q,14,FALSE)),"")</f>
        <v/>
      </c>
      <c r="S605" s="126" t="str">
        <f>IF(ISNUMBER(SMALL(Order_Form!$D:$D,1+($D605))),(VLOOKUP(SMALL(Order_Form!$D:$D,1+($D605)),Order_Form!$C:$Q,15,FALSE)),"")</f>
        <v/>
      </c>
      <c r="U605" s="2">
        <f t="shared" si="62"/>
        <v>0</v>
      </c>
      <c r="V605" s="2">
        <f t="shared" si="63"/>
        <v>0</v>
      </c>
      <c r="W605" s="2" t="str">
        <f t="shared" si="64"/>
        <v/>
      </c>
      <c r="X605" s="2">
        <f t="shared" si="65"/>
        <v>0</v>
      </c>
    </row>
    <row r="606" spans="2:24" ht="22.9" customHeight="1" x14ac:dyDescent="0.25">
      <c r="B606" s="2">
        <f t="shared" si="61"/>
        <v>0</v>
      </c>
      <c r="C606" s="2" t="str">
        <f t="shared" si="66"/>
        <v/>
      </c>
      <c r="D606" s="2">
        <v>585</v>
      </c>
      <c r="E606" s="2" t="str">
        <f>IF(ISNUMBER(SMALL(Order_Form!$D:$D,1+($D606))),(VLOOKUP(SMALL(Order_Form!$D:$D,1+($D606)),Order_Form!$C:$Q,3,FALSE)),"")</f>
        <v/>
      </c>
      <c r="F606" s="18" t="str">
        <f>IF(ISNUMBER(SMALL(Order_Form!$D:$D,1+($D606))),(VLOOKUP(SMALL(Order_Form!$D:$D,1+($D606)),Order_Form!$C:$Q,4,FALSE)),"")</f>
        <v/>
      </c>
      <c r="G606" s="18" t="str">
        <f>IF(ISNUMBER(SMALL(Order_Form!$D:$D,1+($D606))),(VLOOKUP(SMALL(Order_Form!$D:$D,1+($D606)),Order_Form!$C:$Q,5,FALSE)),"")</f>
        <v/>
      </c>
      <c r="H606" s="18" t="str">
        <f>IF(ISNUMBER(SMALL(Order_Form!$D:$D,1+($D606))),(VLOOKUP(SMALL(Order_Form!$D:$D,1+($D606)),Order_Form!$C:$Q,6,FALSE)),"")</f>
        <v/>
      </c>
      <c r="I606" s="15" t="str">
        <f>IF(ISNUMBER(SMALL(Order_Form!$D:$D,1+($D606))),(VLOOKUP(SMALL(Order_Form!$D:$D,1+($D606)),Order_Form!$C:$Q,7,FALSE)),"")</f>
        <v/>
      </c>
      <c r="J606" s="2"/>
      <c r="K606" s="2"/>
      <c r="L606" s="18" t="str">
        <f>IF(ISNUMBER(SMALL(Order_Form!$D:$D,1+($D606))),(VLOOKUP(SMALL(Order_Form!$D:$D,1+($D606)),Order_Form!$C:$Q,8,FALSE)),"")</f>
        <v/>
      </c>
      <c r="M606" s="18" t="str">
        <f>IF(ISNUMBER(SMALL(Order_Form!$D:$D,1+($D606))),(VLOOKUP(SMALL(Order_Form!$D:$D,1+($D606)),Order_Form!$C:$Q,9,FALSE)),"")</f>
        <v/>
      </c>
      <c r="N606" s="18" t="str">
        <f>IF(ISNUMBER(SMALL(Order_Form!$D:$D,1+($D606))),(VLOOKUP(SMALL(Order_Form!$D:$D,1+($D606)),Order_Form!$C:$Q,10,FALSE)),"")</f>
        <v/>
      </c>
      <c r="O606" s="18" t="str">
        <f>IF(ISNUMBER(SMALL(Order_Form!$D:$D,1+($D606))),(VLOOKUP(SMALL(Order_Form!$D:$D,1+($D606)),Order_Form!$C:$Q,11,FALSE)),"")</f>
        <v/>
      </c>
      <c r="P606" s="18" t="str">
        <f>IF(ISNUMBER(SMALL(Order_Form!$D:$D,1+($D606))),(VLOOKUP(SMALL(Order_Form!$D:$D,1+($D606)),Order_Form!$C:$Q,12,FALSE)),"")</f>
        <v/>
      </c>
      <c r="Q606" s="18" t="str">
        <f>IF(ISNUMBER(SMALL(Order_Form!$D:$D,1+($D606))),(VLOOKUP(SMALL(Order_Form!$D:$D,1+($D606)),Order_Form!$C:$Q,13,FALSE)),"")</f>
        <v/>
      </c>
      <c r="R606" s="18" t="str">
        <f>IF(ISNUMBER(SMALL(Order_Form!$D:$D,1+($D606))),(VLOOKUP(SMALL(Order_Form!$D:$D,1+($D606)),Order_Form!$C:$Q,14,FALSE)),"")</f>
        <v/>
      </c>
      <c r="S606" s="126" t="str">
        <f>IF(ISNUMBER(SMALL(Order_Form!$D:$D,1+($D606))),(VLOOKUP(SMALL(Order_Form!$D:$D,1+($D606)),Order_Form!$C:$Q,15,FALSE)),"")</f>
        <v/>
      </c>
      <c r="U606" s="2">
        <f t="shared" si="62"/>
        <v>0</v>
      </c>
      <c r="V606" s="2">
        <f t="shared" si="63"/>
        <v>0</v>
      </c>
      <c r="W606" s="2" t="str">
        <f t="shared" si="64"/>
        <v/>
      </c>
      <c r="X606" s="2">
        <f t="shared" si="65"/>
        <v>0</v>
      </c>
    </row>
    <row r="607" spans="2:24" ht="22.9" customHeight="1" x14ac:dyDescent="0.25">
      <c r="B607" s="2">
        <f t="shared" si="61"/>
        <v>0</v>
      </c>
      <c r="C607" s="2" t="str">
        <f t="shared" si="66"/>
        <v/>
      </c>
      <c r="D607" s="2">
        <v>586</v>
      </c>
      <c r="E607" s="2" t="str">
        <f>IF(ISNUMBER(SMALL(Order_Form!$D:$D,1+($D607))),(VLOOKUP(SMALL(Order_Form!$D:$D,1+($D607)),Order_Form!$C:$Q,3,FALSE)),"")</f>
        <v/>
      </c>
      <c r="F607" s="18" t="str">
        <f>IF(ISNUMBER(SMALL(Order_Form!$D:$D,1+($D607))),(VLOOKUP(SMALL(Order_Form!$D:$D,1+($D607)),Order_Form!$C:$Q,4,FALSE)),"")</f>
        <v/>
      </c>
      <c r="G607" s="18" t="str">
        <f>IF(ISNUMBER(SMALL(Order_Form!$D:$D,1+($D607))),(VLOOKUP(SMALL(Order_Form!$D:$D,1+($D607)),Order_Form!$C:$Q,5,FALSE)),"")</f>
        <v/>
      </c>
      <c r="H607" s="18" t="str">
        <f>IF(ISNUMBER(SMALL(Order_Form!$D:$D,1+($D607))),(VLOOKUP(SMALL(Order_Form!$D:$D,1+($D607)),Order_Form!$C:$Q,6,FALSE)),"")</f>
        <v/>
      </c>
      <c r="I607" s="15" t="str">
        <f>IF(ISNUMBER(SMALL(Order_Form!$D:$D,1+($D607))),(VLOOKUP(SMALL(Order_Form!$D:$D,1+($D607)),Order_Form!$C:$Q,7,FALSE)),"")</f>
        <v/>
      </c>
      <c r="J607" s="2"/>
      <c r="K607" s="2"/>
      <c r="L607" s="18" t="str">
        <f>IF(ISNUMBER(SMALL(Order_Form!$D:$D,1+($D607))),(VLOOKUP(SMALL(Order_Form!$D:$D,1+($D607)),Order_Form!$C:$Q,8,FALSE)),"")</f>
        <v/>
      </c>
      <c r="M607" s="18" t="str">
        <f>IF(ISNUMBER(SMALL(Order_Form!$D:$D,1+($D607))),(VLOOKUP(SMALL(Order_Form!$D:$D,1+($D607)),Order_Form!$C:$Q,9,FALSE)),"")</f>
        <v/>
      </c>
      <c r="N607" s="18" t="str">
        <f>IF(ISNUMBER(SMALL(Order_Form!$D:$D,1+($D607))),(VLOOKUP(SMALL(Order_Form!$D:$D,1+($D607)),Order_Form!$C:$Q,10,FALSE)),"")</f>
        <v/>
      </c>
      <c r="O607" s="18" t="str">
        <f>IF(ISNUMBER(SMALL(Order_Form!$D:$D,1+($D607))),(VLOOKUP(SMALL(Order_Form!$D:$D,1+($D607)),Order_Form!$C:$Q,11,FALSE)),"")</f>
        <v/>
      </c>
      <c r="P607" s="18" t="str">
        <f>IF(ISNUMBER(SMALL(Order_Form!$D:$D,1+($D607))),(VLOOKUP(SMALL(Order_Form!$D:$D,1+($D607)),Order_Form!$C:$Q,12,FALSE)),"")</f>
        <v/>
      </c>
      <c r="Q607" s="18" t="str">
        <f>IF(ISNUMBER(SMALL(Order_Form!$D:$D,1+($D607))),(VLOOKUP(SMALL(Order_Form!$D:$D,1+($D607)),Order_Form!$C:$Q,13,FALSE)),"")</f>
        <v/>
      </c>
      <c r="R607" s="18" t="str">
        <f>IF(ISNUMBER(SMALL(Order_Form!$D:$D,1+($D607))),(VLOOKUP(SMALL(Order_Form!$D:$D,1+($D607)),Order_Form!$C:$Q,14,FALSE)),"")</f>
        <v/>
      </c>
      <c r="S607" s="126" t="str">
        <f>IF(ISNUMBER(SMALL(Order_Form!$D:$D,1+($D607))),(VLOOKUP(SMALL(Order_Form!$D:$D,1+($D607)),Order_Form!$C:$Q,15,FALSE)),"")</f>
        <v/>
      </c>
      <c r="U607" s="2">
        <f t="shared" si="62"/>
        <v>0</v>
      </c>
      <c r="V607" s="2">
        <f t="shared" si="63"/>
        <v>0</v>
      </c>
      <c r="W607" s="2" t="str">
        <f t="shared" si="64"/>
        <v/>
      </c>
      <c r="X607" s="2">
        <f t="shared" si="65"/>
        <v>0</v>
      </c>
    </row>
    <row r="608" spans="2:24" ht="22.9" customHeight="1" x14ac:dyDescent="0.25">
      <c r="B608" s="2">
        <f t="shared" si="61"/>
        <v>0</v>
      </c>
      <c r="C608" s="2" t="str">
        <f t="shared" si="66"/>
        <v/>
      </c>
      <c r="D608" s="2">
        <v>587</v>
      </c>
      <c r="E608" s="2" t="str">
        <f>IF(ISNUMBER(SMALL(Order_Form!$D:$D,1+($D608))),(VLOOKUP(SMALL(Order_Form!$D:$D,1+($D608)),Order_Form!$C:$Q,3,FALSE)),"")</f>
        <v/>
      </c>
      <c r="F608" s="18" t="str">
        <f>IF(ISNUMBER(SMALL(Order_Form!$D:$D,1+($D608))),(VLOOKUP(SMALL(Order_Form!$D:$D,1+($D608)),Order_Form!$C:$Q,4,FALSE)),"")</f>
        <v/>
      </c>
      <c r="G608" s="18" t="str">
        <f>IF(ISNUMBER(SMALL(Order_Form!$D:$D,1+($D608))),(VLOOKUP(SMALL(Order_Form!$D:$D,1+($D608)),Order_Form!$C:$Q,5,FALSE)),"")</f>
        <v/>
      </c>
      <c r="H608" s="18" t="str">
        <f>IF(ISNUMBER(SMALL(Order_Form!$D:$D,1+($D608))),(VLOOKUP(SMALL(Order_Form!$D:$D,1+($D608)),Order_Form!$C:$Q,6,FALSE)),"")</f>
        <v/>
      </c>
      <c r="I608" s="15" t="str">
        <f>IF(ISNUMBER(SMALL(Order_Form!$D:$D,1+($D608))),(VLOOKUP(SMALL(Order_Form!$D:$D,1+($D608)),Order_Form!$C:$Q,7,FALSE)),"")</f>
        <v/>
      </c>
      <c r="J608" s="2"/>
      <c r="K608" s="2"/>
      <c r="L608" s="18" t="str">
        <f>IF(ISNUMBER(SMALL(Order_Form!$D:$D,1+($D608))),(VLOOKUP(SMALL(Order_Form!$D:$D,1+($D608)),Order_Form!$C:$Q,8,FALSE)),"")</f>
        <v/>
      </c>
      <c r="M608" s="18" t="str">
        <f>IF(ISNUMBER(SMALL(Order_Form!$D:$D,1+($D608))),(VLOOKUP(SMALL(Order_Form!$D:$D,1+($D608)),Order_Form!$C:$Q,9,FALSE)),"")</f>
        <v/>
      </c>
      <c r="N608" s="18" t="str">
        <f>IF(ISNUMBER(SMALL(Order_Form!$D:$D,1+($D608))),(VLOOKUP(SMALL(Order_Form!$D:$D,1+($D608)),Order_Form!$C:$Q,10,FALSE)),"")</f>
        <v/>
      </c>
      <c r="O608" s="18" t="str">
        <f>IF(ISNUMBER(SMALL(Order_Form!$D:$D,1+($D608))),(VLOOKUP(SMALL(Order_Form!$D:$D,1+($D608)),Order_Form!$C:$Q,11,FALSE)),"")</f>
        <v/>
      </c>
      <c r="P608" s="18" t="str">
        <f>IF(ISNUMBER(SMALL(Order_Form!$D:$D,1+($D608))),(VLOOKUP(SMALL(Order_Form!$D:$D,1+($D608)),Order_Form!$C:$Q,12,FALSE)),"")</f>
        <v/>
      </c>
      <c r="Q608" s="18" t="str">
        <f>IF(ISNUMBER(SMALL(Order_Form!$D:$D,1+($D608))),(VLOOKUP(SMALL(Order_Form!$D:$D,1+($D608)),Order_Form!$C:$Q,13,FALSE)),"")</f>
        <v/>
      </c>
      <c r="R608" s="18" t="str">
        <f>IF(ISNUMBER(SMALL(Order_Form!$D:$D,1+($D608))),(VLOOKUP(SMALL(Order_Form!$D:$D,1+($D608)),Order_Form!$C:$Q,14,FALSE)),"")</f>
        <v/>
      </c>
      <c r="S608" s="126" t="str">
        <f>IF(ISNUMBER(SMALL(Order_Form!$D:$D,1+($D608))),(VLOOKUP(SMALL(Order_Form!$D:$D,1+($D608)),Order_Form!$C:$Q,15,FALSE)),"")</f>
        <v/>
      </c>
      <c r="U608" s="2">
        <f t="shared" si="62"/>
        <v>0</v>
      </c>
      <c r="V608" s="2">
        <f t="shared" si="63"/>
        <v>0</v>
      </c>
      <c r="W608" s="2" t="str">
        <f t="shared" si="64"/>
        <v/>
      </c>
      <c r="X608" s="2">
        <f t="shared" si="65"/>
        <v>0</v>
      </c>
    </row>
    <row r="609" spans="2:24" ht="22.9" customHeight="1" x14ac:dyDescent="0.25">
      <c r="B609" s="2">
        <f t="shared" si="61"/>
        <v>0</v>
      </c>
      <c r="C609" s="2" t="str">
        <f t="shared" si="66"/>
        <v/>
      </c>
      <c r="D609" s="2">
        <v>588</v>
      </c>
      <c r="E609" s="2" t="str">
        <f>IF(ISNUMBER(SMALL(Order_Form!$D:$D,1+($D609))),(VLOOKUP(SMALL(Order_Form!$D:$D,1+($D609)),Order_Form!$C:$Q,3,FALSE)),"")</f>
        <v/>
      </c>
      <c r="F609" s="18" t="str">
        <f>IF(ISNUMBER(SMALL(Order_Form!$D:$D,1+($D609))),(VLOOKUP(SMALL(Order_Form!$D:$D,1+($D609)),Order_Form!$C:$Q,4,FALSE)),"")</f>
        <v/>
      </c>
      <c r="G609" s="18" t="str">
        <f>IF(ISNUMBER(SMALL(Order_Form!$D:$D,1+($D609))),(VLOOKUP(SMALL(Order_Form!$D:$D,1+($D609)),Order_Form!$C:$Q,5,FALSE)),"")</f>
        <v/>
      </c>
      <c r="H609" s="18" t="str">
        <f>IF(ISNUMBER(SMALL(Order_Form!$D:$D,1+($D609))),(VLOOKUP(SMALL(Order_Form!$D:$D,1+($D609)),Order_Form!$C:$Q,6,FALSE)),"")</f>
        <v/>
      </c>
      <c r="I609" s="15" t="str">
        <f>IF(ISNUMBER(SMALL(Order_Form!$D:$D,1+($D609))),(VLOOKUP(SMALL(Order_Form!$D:$D,1+($D609)),Order_Form!$C:$Q,7,FALSE)),"")</f>
        <v/>
      </c>
      <c r="J609" s="2"/>
      <c r="K609" s="2"/>
      <c r="L609" s="18" t="str">
        <f>IF(ISNUMBER(SMALL(Order_Form!$D:$D,1+($D609))),(VLOOKUP(SMALL(Order_Form!$D:$D,1+($D609)),Order_Form!$C:$Q,8,FALSE)),"")</f>
        <v/>
      </c>
      <c r="M609" s="18" t="str">
        <f>IF(ISNUMBER(SMALL(Order_Form!$D:$D,1+($D609))),(VLOOKUP(SMALL(Order_Form!$D:$D,1+($D609)),Order_Form!$C:$Q,9,FALSE)),"")</f>
        <v/>
      </c>
      <c r="N609" s="18" t="str">
        <f>IF(ISNUMBER(SMALL(Order_Form!$D:$D,1+($D609))),(VLOOKUP(SMALL(Order_Form!$D:$D,1+($D609)),Order_Form!$C:$Q,10,FALSE)),"")</f>
        <v/>
      </c>
      <c r="O609" s="18" t="str">
        <f>IF(ISNUMBER(SMALL(Order_Form!$D:$D,1+($D609))),(VLOOKUP(SMALL(Order_Form!$D:$D,1+($D609)),Order_Form!$C:$Q,11,FALSE)),"")</f>
        <v/>
      </c>
      <c r="P609" s="18" t="str">
        <f>IF(ISNUMBER(SMALL(Order_Form!$D:$D,1+($D609))),(VLOOKUP(SMALL(Order_Form!$D:$D,1+($D609)),Order_Form!$C:$Q,12,FALSE)),"")</f>
        <v/>
      </c>
      <c r="Q609" s="18" t="str">
        <f>IF(ISNUMBER(SMALL(Order_Form!$D:$D,1+($D609))),(VLOOKUP(SMALL(Order_Form!$D:$D,1+($D609)),Order_Form!$C:$Q,13,FALSE)),"")</f>
        <v/>
      </c>
      <c r="R609" s="18" t="str">
        <f>IF(ISNUMBER(SMALL(Order_Form!$D:$D,1+($D609))),(VLOOKUP(SMALL(Order_Form!$D:$D,1+($D609)),Order_Form!$C:$Q,14,FALSE)),"")</f>
        <v/>
      </c>
      <c r="S609" s="126" t="str">
        <f>IF(ISNUMBER(SMALL(Order_Form!$D:$D,1+($D609))),(VLOOKUP(SMALL(Order_Form!$D:$D,1+($D609)),Order_Form!$C:$Q,15,FALSE)),"")</f>
        <v/>
      </c>
      <c r="U609" s="2">
        <f t="shared" si="62"/>
        <v>0</v>
      </c>
      <c r="V609" s="2">
        <f t="shared" si="63"/>
        <v>0</v>
      </c>
      <c r="W609" s="2" t="str">
        <f t="shared" si="64"/>
        <v/>
      </c>
      <c r="X609" s="2">
        <f t="shared" si="65"/>
        <v>0</v>
      </c>
    </row>
    <row r="610" spans="2:24" ht="22.9" customHeight="1" x14ac:dyDescent="0.25">
      <c r="B610" s="2">
        <f t="shared" si="61"/>
        <v>0</v>
      </c>
      <c r="C610" s="2" t="str">
        <f t="shared" si="66"/>
        <v/>
      </c>
      <c r="D610" s="2">
        <v>589</v>
      </c>
      <c r="E610" s="2" t="str">
        <f>IF(ISNUMBER(SMALL(Order_Form!$D:$D,1+($D610))),(VLOOKUP(SMALL(Order_Form!$D:$D,1+($D610)),Order_Form!$C:$Q,3,FALSE)),"")</f>
        <v/>
      </c>
      <c r="F610" s="18" t="str">
        <f>IF(ISNUMBER(SMALL(Order_Form!$D:$D,1+($D610))),(VLOOKUP(SMALL(Order_Form!$D:$D,1+($D610)),Order_Form!$C:$Q,4,FALSE)),"")</f>
        <v/>
      </c>
      <c r="G610" s="18" t="str">
        <f>IF(ISNUMBER(SMALL(Order_Form!$D:$D,1+($D610))),(VLOOKUP(SMALL(Order_Form!$D:$D,1+($D610)),Order_Form!$C:$Q,5,FALSE)),"")</f>
        <v/>
      </c>
      <c r="H610" s="18" t="str">
        <f>IF(ISNUMBER(SMALL(Order_Form!$D:$D,1+($D610))),(VLOOKUP(SMALL(Order_Form!$D:$D,1+($D610)),Order_Form!$C:$Q,6,FALSE)),"")</f>
        <v/>
      </c>
      <c r="I610" s="15" t="str">
        <f>IF(ISNUMBER(SMALL(Order_Form!$D:$D,1+($D610))),(VLOOKUP(SMALL(Order_Form!$D:$D,1+($D610)),Order_Form!$C:$Q,7,FALSE)),"")</f>
        <v/>
      </c>
      <c r="J610" s="2"/>
      <c r="K610" s="2"/>
      <c r="L610" s="18" t="str">
        <f>IF(ISNUMBER(SMALL(Order_Form!$D:$D,1+($D610))),(VLOOKUP(SMALL(Order_Form!$D:$D,1+($D610)),Order_Form!$C:$Q,8,FALSE)),"")</f>
        <v/>
      </c>
      <c r="M610" s="18" t="str">
        <f>IF(ISNUMBER(SMALL(Order_Form!$D:$D,1+($D610))),(VLOOKUP(SMALL(Order_Form!$D:$D,1+($D610)),Order_Form!$C:$Q,9,FALSE)),"")</f>
        <v/>
      </c>
      <c r="N610" s="18" t="str">
        <f>IF(ISNUMBER(SMALL(Order_Form!$D:$D,1+($D610))),(VLOOKUP(SMALL(Order_Form!$D:$D,1+($D610)),Order_Form!$C:$Q,10,FALSE)),"")</f>
        <v/>
      </c>
      <c r="O610" s="18" t="str">
        <f>IF(ISNUMBER(SMALL(Order_Form!$D:$D,1+($D610))),(VLOOKUP(SMALL(Order_Form!$D:$D,1+($D610)),Order_Form!$C:$Q,11,FALSE)),"")</f>
        <v/>
      </c>
      <c r="P610" s="18" t="str">
        <f>IF(ISNUMBER(SMALL(Order_Form!$D:$D,1+($D610))),(VLOOKUP(SMALL(Order_Form!$D:$D,1+($D610)),Order_Form!$C:$Q,12,FALSE)),"")</f>
        <v/>
      </c>
      <c r="Q610" s="18" t="str">
        <f>IF(ISNUMBER(SMALL(Order_Form!$D:$D,1+($D610))),(VLOOKUP(SMALL(Order_Form!$D:$D,1+($D610)),Order_Form!$C:$Q,13,FALSE)),"")</f>
        <v/>
      </c>
      <c r="R610" s="18" t="str">
        <f>IF(ISNUMBER(SMALL(Order_Form!$D:$D,1+($D610))),(VLOOKUP(SMALL(Order_Form!$D:$D,1+($D610)),Order_Form!$C:$Q,14,FALSE)),"")</f>
        <v/>
      </c>
      <c r="S610" s="126" t="str">
        <f>IF(ISNUMBER(SMALL(Order_Form!$D:$D,1+($D610))),(VLOOKUP(SMALL(Order_Form!$D:$D,1+($D610)),Order_Form!$C:$Q,15,FALSE)),"")</f>
        <v/>
      </c>
      <c r="U610" s="2">
        <f t="shared" si="62"/>
        <v>0</v>
      </c>
      <c r="V610" s="2">
        <f t="shared" si="63"/>
        <v>0</v>
      </c>
      <c r="W610" s="2" t="str">
        <f t="shared" si="64"/>
        <v/>
      </c>
      <c r="X610" s="2">
        <f t="shared" si="65"/>
        <v>0</v>
      </c>
    </row>
    <row r="611" spans="2:24" ht="22.9" customHeight="1" x14ac:dyDescent="0.25">
      <c r="B611" s="2">
        <f t="shared" si="61"/>
        <v>0</v>
      </c>
      <c r="C611" s="2" t="str">
        <f t="shared" si="66"/>
        <v/>
      </c>
      <c r="D611" s="2">
        <v>590</v>
      </c>
      <c r="E611" s="2" t="str">
        <f>IF(ISNUMBER(SMALL(Order_Form!$D:$D,1+($D611))),(VLOOKUP(SMALL(Order_Form!$D:$D,1+($D611)),Order_Form!$C:$Q,3,FALSE)),"")</f>
        <v/>
      </c>
      <c r="F611" s="18" t="str">
        <f>IF(ISNUMBER(SMALL(Order_Form!$D:$D,1+($D611))),(VLOOKUP(SMALL(Order_Form!$D:$D,1+($D611)),Order_Form!$C:$Q,4,FALSE)),"")</f>
        <v/>
      </c>
      <c r="G611" s="18" t="str">
        <f>IF(ISNUMBER(SMALL(Order_Form!$D:$D,1+($D611))),(VLOOKUP(SMALL(Order_Form!$D:$D,1+($D611)),Order_Form!$C:$Q,5,FALSE)),"")</f>
        <v/>
      </c>
      <c r="H611" s="18" t="str">
        <f>IF(ISNUMBER(SMALL(Order_Form!$D:$D,1+($D611))),(VLOOKUP(SMALL(Order_Form!$D:$D,1+($D611)),Order_Form!$C:$Q,6,FALSE)),"")</f>
        <v/>
      </c>
      <c r="I611" s="15" t="str">
        <f>IF(ISNUMBER(SMALL(Order_Form!$D:$D,1+($D611))),(VLOOKUP(SMALL(Order_Form!$D:$D,1+($D611)),Order_Form!$C:$Q,7,FALSE)),"")</f>
        <v/>
      </c>
      <c r="J611" s="2"/>
      <c r="K611" s="2"/>
      <c r="L611" s="18" t="str">
        <f>IF(ISNUMBER(SMALL(Order_Form!$D:$D,1+($D611))),(VLOOKUP(SMALL(Order_Form!$D:$D,1+($D611)),Order_Form!$C:$Q,8,FALSE)),"")</f>
        <v/>
      </c>
      <c r="M611" s="18" t="str">
        <f>IF(ISNUMBER(SMALL(Order_Form!$D:$D,1+($D611))),(VLOOKUP(SMALL(Order_Form!$D:$D,1+($D611)),Order_Form!$C:$Q,9,FALSE)),"")</f>
        <v/>
      </c>
      <c r="N611" s="18" t="str">
        <f>IF(ISNUMBER(SMALL(Order_Form!$D:$D,1+($D611))),(VLOOKUP(SMALL(Order_Form!$D:$D,1+($D611)),Order_Form!$C:$Q,10,FALSE)),"")</f>
        <v/>
      </c>
      <c r="O611" s="18" t="str">
        <f>IF(ISNUMBER(SMALL(Order_Form!$D:$D,1+($D611))),(VLOOKUP(SMALL(Order_Form!$D:$D,1+($D611)),Order_Form!$C:$Q,11,FALSE)),"")</f>
        <v/>
      </c>
      <c r="P611" s="18" t="str">
        <f>IF(ISNUMBER(SMALL(Order_Form!$D:$D,1+($D611))),(VLOOKUP(SMALL(Order_Form!$D:$D,1+($D611)),Order_Form!$C:$Q,12,FALSE)),"")</f>
        <v/>
      </c>
      <c r="Q611" s="18" t="str">
        <f>IF(ISNUMBER(SMALL(Order_Form!$D:$D,1+($D611))),(VLOOKUP(SMALL(Order_Form!$D:$D,1+($D611)),Order_Form!$C:$Q,13,FALSE)),"")</f>
        <v/>
      </c>
      <c r="R611" s="18" t="str">
        <f>IF(ISNUMBER(SMALL(Order_Form!$D:$D,1+($D611))),(VLOOKUP(SMALL(Order_Form!$D:$D,1+($D611)),Order_Form!$C:$Q,14,FALSE)),"")</f>
        <v/>
      </c>
      <c r="S611" s="126" t="str">
        <f>IF(ISNUMBER(SMALL(Order_Form!$D:$D,1+($D611))),(VLOOKUP(SMALL(Order_Form!$D:$D,1+($D611)),Order_Form!$C:$Q,15,FALSE)),"")</f>
        <v/>
      </c>
      <c r="U611" s="2">
        <f t="shared" si="62"/>
        <v>0</v>
      </c>
      <c r="V611" s="2">
        <f t="shared" si="63"/>
        <v>0</v>
      </c>
      <c r="W611" s="2" t="str">
        <f t="shared" si="64"/>
        <v/>
      </c>
      <c r="X611" s="2">
        <f t="shared" si="65"/>
        <v>0</v>
      </c>
    </row>
    <row r="612" spans="2:24" ht="22.9" customHeight="1" x14ac:dyDescent="0.25">
      <c r="B612" s="2">
        <f t="shared" si="61"/>
        <v>0</v>
      </c>
      <c r="C612" s="2" t="str">
        <f t="shared" si="66"/>
        <v/>
      </c>
      <c r="D612" s="2">
        <v>591</v>
      </c>
      <c r="E612" s="2" t="str">
        <f>IF(ISNUMBER(SMALL(Order_Form!$D:$D,1+($D612))),(VLOOKUP(SMALL(Order_Form!$D:$D,1+($D612)),Order_Form!$C:$Q,3,FALSE)),"")</f>
        <v/>
      </c>
      <c r="F612" s="18" t="str">
        <f>IF(ISNUMBER(SMALL(Order_Form!$D:$D,1+($D612))),(VLOOKUP(SMALL(Order_Form!$D:$D,1+($D612)),Order_Form!$C:$Q,4,FALSE)),"")</f>
        <v/>
      </c>
      <c r="G612" s="18" t="str">
        <f>IF(ISNUMBER(SMALL(Order_Form!$D:$D,1+($D612))),(VLOOKUP(SMALL(Order_Form!$D:$D,1+($D612)),Order_Form!$C:$Q,5,FALSE)),"")</f>
        <v/>
      </c>
      <c r="H612" s="18" t="str">
        <f>IF(ISNUMBER(SMALL(Order_Form!$D:$D,1+($D612))),(VLOOKUP(SMALL(Order_Form!$D:$D,1+($D612)),Order_Form!$C:$Q,6,FALSE)),"")</f>
        <v/>
      </c>
      <c r="I612" s="15" t="str">
        <f>IF(ISNUMBER(SMALL(Order_Form!$D:$D,1+($D612))),(VLOOKUP(SMALL(Order_Form!$D:$D,1+($D612)),Order_Form!$C:$Q,7,FALSE)),"")</f>
        <v/>
      </c>
      <c r="J612" s="2"/>
      <c r="K612" s="2"/>
      <c r="L612" s="18" t="str">
        <f>IF(ISNUMBER(SMALL(Order_Form!$D:$D,1+($D612))),(VLOOKUP(SMALL(Order_Form!$D:$D,1+($D612)),Order_Form!$C:$Q,8,FALSE)),"")</f>
        <v/>
      </c>
      <c r="M612" s="18" t="str">
        <f>IF(ISNUMBER(SMALL(Order_Form!$D:$D,1+($D612))),(VLOOKUP(SMALL(Order_Form!$D:$D,1+($D612)),Order_Form!$C:$Q,9,FALSE)),"")</f>
        <v/>
      </c>
      <c r="N612" s="18" t="str">
        <f>IF(ISNUMBER(SMALL(Order_Form!$D:$D,1+($D612))),(VLOOKUP(SMALL(Order_Form!$D:$D,1+($D612)),Order_Form!$C:$Q,10,FALSE)),"")</f>
        <v/>
      </c>
      <c r="O612" s="18" t="str">
        <f>IF(ISNUMBER(SMALL(Order_Form!$D:$D,1+($D612))),(VLOOKUP(SMALL(Order_Form!$D:$D,1+($D612)),Order_Form!$C:$Q,11,FALSE)),"")</f>
        <v/>
      </c>
      <c r="P612" s="18" t="str">
        <f>IF(ISNUMBER(SMALL(Order_Form!$D:$D,1+($D612))),(VLOOKUP(SMALL(Order_Form!$D:$D,1+($D612)),Order_Form!$C:$Q,12,FALSE)),"")</f>
        <v/>
      </c>
      <c r="Q612" s="18" t="str">
        <f>IF(ISNUMBER(SMALL(Order_Form!$D:$D,1+($D612))),(VLOOKUP(SMALL(Order_Form!$D:$D,1+($D612)),Order_Form!$C:$Q,13,FALSE)),"")</f>
        <v/>
      </c>
      <c r="R612" s="18" t="str">
        <f>IF(ISNUMBER(SMALL(Order_Form!$D:$D,1+($D612))),(VLOOKUP(SMALL(Order_Form!$D:$D,1+($D612)),Order_Form!$C:$Q,14,FALSE)),"")</f>
        <v/>
      </c>
      <c r="S612" s="126" t="str">
        <f>IF(ISNUMBER(SMALL(Order_Form!$D:$D,1+($D612))),(VLOOKUP(SMALL(Order_Form!$D:$D,1+($D612)),Order_Form!$C:$Q,15,FALSE)),"")</f>
        <v/>
      </c>
      <c r="U612" s="2">
        <f t="shared" si="62"/>
        <v>0</v>
      </c>
      <c r="V612" s="2">
        <f t="shared" si="63"/>
        <v>0</v>
      </c>
      <c r="W612" s="2" t="str">
        <f t="shared" si="64"/>
        <v/>
      </c>
      <c r="X612" s="2">
        <f t="shared" si="65"/>
        <v>0</v>
      </c>
    </row>
    <row r="613" spans="2:24" ht="22.9" customHeight="1" x14ac:dyDescent="0.25">
      <c r="B613" s="2">
        <f t="shared" si="61"/>
        <v>0</v>
      </c>
      <c r="C613" s="2" t="str">
        <f t="shared" si="66"/>
        <v/>
      </c>
      <c r="D613" s="2">
        <v>592</v>
      </c>
      <c r="E613" s="2" t="str">
        <f>IF(ISNUMBER(SMALL(Order_Form!$D:$D,1+($D613))),(VLOOKUP(SMALL(Order_Form!$D:$D,1+($D613)),Order_Form!$C:$Q,3,FALSE)),"")</f>
        <v/>
      </c>
      <c r="F613" s="18" t="str">
        <f>IF(ISNUMBER(SMALL(Order_Form!$D:$D,1+($D613))),(VLOOKUP(SMALL(Order_Form!$D:$D,1+($D613)),Order_Form!$C:$Q,4,FALSE)),"")</f>
        <v/>
      </c>
      <c r="G613" s="18" t="str">
        <f>IF(ISNUMBER(SMALL(Order_Form!$D:$D,1+($D613))),(VLOOKUP(SMALL(Order_Form!$D:$D,1+($D613)),Order_Form!$C:$Q,5,FALSE)),"")</f>
        <v/>
      </c>
      <c r="H613" s="18" t="str">
        <f>IF(ISNUMBER(SMALL(Order_Form!$D:$D,1+($D613))),(VLOOKUP(SMALL(Order_Form!$D:$D,1+($D613)),Order_Form!$C:$Q,6,FALSE)),"")</f>
        <v/>
      </c>
      <c r="I613" s="15" t="str">
        <f>IF(ISNUMBER(SMALL(Order_Form!$D:$D,1+($D613))),(VLOOKUP(SMALL(Order_Form!$D:$D,1+($D613)),Order_Form!$C:$Q,7,FALSE)),"")</f>
        <v/>
      </c>
      <c r="J613" s="2"/>
      <c r="K613" s="2"/>
      <c r="L613" s="18" t="str">
        <f>IF(ISNUMBER(SMALL(Order_Form!$D:$D,1+($D613))),(VLOOKUP(SMALL(Order_Form!$D:$D,1+($D613)),Order_Form!$C:$Q,8,FALSE)),"")</f>
        <v/>
      </c>
      <c r="M613" s="18" t="str">
        <f>IF(ISNUMBER(SMALL(Order_Form!$D:$D,1+($D613))),(VLOOKUP(SMALL(Order_Form!$D:$D,1+($D613)),Order_Form!$C:$Q,9,FALSE)),"")</f>
        <v/>
      </c>
      <c r="N613" s="18" t="str">
        <f>IF(ISNUMBER(SMALL(Order_Form!$D:$D,1+($D613))),(VLOOKUP(SMALL(Order_Form!$D:$D,1+($D613)),Order_Form!$C:$Q,10,FALSE)),"")</f>
        <v/>
      </c>
      <c r="O613" s="18" t="str">
        <f>IF(ISNUMBER(SMALL(Order_Form!$D:$D,1+($D613))),(VLOOKUP(SMALL(Order_Form!$D:$D,1+($D613)),Order_Form!$C:$Q,11,FALSE)),"")</f>
        <v/>
      </c>
      <c r="P613" s="18" t="str">
        <f>IF(ISNUMBER(SMALL(Order_Form!$D:$D,1+($D613))),(VLOOKUP(SMALL(Order_Form!$D:$D,1+($D613)),Order_Form!$C:$Q,12,FALSE)),"")</f>
        <v/>
      </c>
      <c r="Q613" s="18" t="str">
        <f>IF(ISNUMBER(SMALL(Order_Form!$D:$D,1+($D613))),(VLOOKUP(SMALL(Order_Form!$D:$D,1+($D613)),Order_Form!$C:$Q,13,FALSE)),"")</f>
        <v/>
      </c>
      <c r="R613" s="18" t="str">
        <f>IF(ISNUMBER(SMALL(Order_Form!$D:$D,1+($D613))),(VLOOKUP(SMALL(Order_Form!$D:$D,1+($D613)),Order_Form!$C:$Q,14,FALSE)),"")</f>
        <v/>
      </c>
      <c r="S613" s="126" t="str">
        <f>IF(ISNUMBER(SMALL(Order_Form!$D:$D,1+($D613))),(VLOOKUP(SMALL(Order_Form!$D:$D,1+($D613)),Order_Form!$C:$Q,15,FALSE)),"")</f>
        <v/>
      </c>
      <c r="U613" s="2">
        <f t="shared" si="62"/>
        <v>0</v>
      </c>
      <c r="V613" s="2">
        <f t="shared" si="63"/>
        <v>0</v>
      </c>
      <c r="W613" s="2" t="str">
        <f t="shared" si="64"/>
        <v/>
      </c>
      <c r="X613" s="2">
        <f t="shared" si="65"/>
        <v>0</v>
      </c>
    </row>
    <row r="614" spans="2:24" ht="22.9" customHeight="1" x14ac:dyDescent="0.25">
      <c r="B614" s="2">
        <f t="shared" si="61"/>
        <v>0</v>
      </c>
      <c r="C614" s="2" t="str">
        <f t="shared" si="66"/>
        <v/>
      </c>
      <c r="D614" s="2">
        <v>593</v>
      </c>
      <c r="E614" s="2" t="str">
        <f>IF(ISNUMBER(SMALL(Order_Form!$D:$D,1+($D614))),(VLOOKUP(SMALL(Order_Form!$D:$D,1+($D614)),Order_Form!$C:$Q,3,FALSE)),"")</f>
        <v/>
      </c>
      <c r="F614" s="18" t="str">
        <f>IF(ISNUMBER(SMALL(Order_Form!$D:$D,1+($D614))),(VLOOKUP(SMALL(Order_Form!$D:$D,1+($D614)),Order_Form!$C:$Q,4,FALSE)),"")</f>
        <v/>
      </c>
      <c r="G614" s="18" t="str">
        <f>IF(ISNUMBER(SMALL(Order_Form!$D:$D,1+($D614))),(VLOOKUP(SMALL(Order_Form!$D:$D,1+($D614)),Order_Form!$C:$Q,5,FALSE)),"")</f>
        <v/>
      </c>
      <c r="H614" s="18" t="str">
        <f>IF(ISNUMBER(SMALL(Order_Form!$D:$D,1+($D614))),(VLOOKUP(SMALL(Order_Form!$D:$D,1+($D614)),Order_Form!$C:$Q,6,FALSE)),"")</f>
        <v/>
      </c>
      <c r="I614" s="15" t="str">
        <f>IF(ISNUMBER(SMALL(Order_Form!$D:$D,1+($D614))),(VLOOKUP(SMALL(Order_Form!$D:$D,1+($D614)),Order_Form!$C:$Q,7,FALSE)),"")</f>
        <v/>
      </c>
      <c r="J614" s="2"/>
      <c r="K614" s="2"/>
      <c r="L614" s="18" t="str">
        <f>IF(ISNUMBER(SMALL(Order_Form!$D:$D,1+($D614))),(VLOOKUP(SMALL(Order_Form!$D:$D,1+($D614)),Order_Form!$C:$Q,8,FALSE)),"")</f>
        <v/>
      </c>
      <c r="M614" s="18" t="str">
        <f>IF(ISNUMBER(SMALL(Order_Form!$D:$D,1+($D614))),(VLOOKUP(SMALL(Order_Form!$D:$D,1+($D614)),Order_Form!$C:$Q,9,FALSE)),"")</f>
        <v/>
      </c>
      <c r="N614" s="18" t="str">
        <f>IF(ISNUMBER(SMALL(Order_Form!$D:$D,1+($D614))),(VLOOKUP(SMALL(Order_Form!$D:$D,1+($D614)),Order_Form!$C:$Q,10,FALSE)),"")</f>
        <v/>
      </c>
      <c r="O614" s="18" t="str">
        <f>IF(ISNUMBER(SMALL(Order_Form!$D:$D,1+($D614))),(VLOOKUP(SMALL(Order_Form!$D:$D,1+($D614)),Order_Form!$C:$Q,11,FALSE)),"")</f>
        <v/>
      </c>
      <c r="P614" s="18" t="str">
        <f>IF(ISNUMBER(SMALL(Order_Form!$D:$D,1+($D614))),(VLOOKUP(SMALL(Order_Form!$D:$D,1+($D614)),Order_Form!$C:$Q,12,FALSE)),"")</f>
        <v/>
      </c>
      <c r="Q614" s="18" t="str">
        <f>IF(ISNUMBER(SMALL(Order_Form!$D:$D,1+($D614))),(VLOOKUP(SMALL(Order_Form!$D:$D,1+($D614)),Order_Form!$C:$Q,13,FALSE)),"")</f>
        <v/>
      </c>
      <c r="R614" s="18" t="str">
        <f>IF(ISNUMBER(SMALL(Order_Form!$D:$D,1+($D614))),(VLOOKUP(SMALL(Order_Form!$D:$D,1+($D614)),Order_Form!$C:$Q,14,FALSE)),"")</f>
        <v/>
      </c>
      <c r="S614" s="126" t="str">
        <f>IF(ISNUMBER(SMALL(Order_Form!$D:$D,1+($D614))),(VLOOKUP(SMALL(Order_Form!$D:$D,1+($D614)),Order_Form!$C:$Q,15,FALSE)),"")</f>
        <v/>
      </c>
      <c r="U614" s="2">
        <f t="shared" si="62"/>
        <v>0</v>
      </c>
      <c r="V614" s="2">
        <f t="shared" si="63"/>
        <v>0</v>
      </c>
      <c r="W614" s="2" t="str">
        <f t="shared" si="64"/>
        <v/>
      </c>
      <c r="X614" s="2">
        <f t="shared" si="65"/>
        <v>0</v>
      </c>
    </row>
    <row r="615" spans="2:24" ht="22.9" customHeight="1" x14ac:dyDescent="0.25">
      <c r="B615" s="2">
        <f t="shared" si="61"/>
        <v>0</v>
      </c>
      <c r="C615" s="2" t="str">
        <f t="shared" si="66"/>
        <v/>
      </c>
      <c r="D615" s="2">
        <v>594</v>
      </c>
      <c r="E615" s="2" t="str">
        <f>IF(ISNUMBER(SMALL(Order_Form!$D:$D,1+($D615))),(VLOOKUP(SMALL(Order_Form!$D:$D,1+($D615)),Order_Form!$C:$Q,3,FALSE)),"")</f>
        <v/>
      </c>
      <c r="F615" s="18" t="str">
        <f>IF(ISNUMBER(SMALL(Order_Form!$D:$D,1+($D615))),(VLOOKUP(SMALL(Order_Form!$D:$D,1+($D615)),Order_Form!$C:$Q,4,FALSE)),"")</f>
        <v/>
      </c>
      <c r="G615" s="18" t="str">
        <f>IF(ISNUMBER(SMALL(Order_Form!$D:$D,1+($D615))),(VLOOKUP(SMALL(Order_Form!$D:$D,1+($D615)),Order_Form!$C:$Q,5,FALSE)),"")</f>
        <v/>
      </c>
      <c r="H615" s="18" t="str">
        <f>IF(ISNUMBER(SMALL(Order_Form!$D:$D,1+($D615))),(VLOOKUP(SMALL(Order_Form!$D:$D,1+($D615)),Order_Form!$C:$Q,6,FALSE)),"")</f>
        <v/>
      </c>
      <c r="I615" s="15" t="str">
        <f>IF(ISNUMBER(SMALL(Order_Form!$D:$D,1+($D615))),(VLOOKUP(SMALL(Order_Form!$D:$D,1+($D615)),Order_Form!$C:$Q,7,FALSE)),"")</f>
        <v/>
      </c>
      <c r="J615" s="2"/>
      <c r="K615" s="2"/>
      <c r="L615" s="18" t="str">
        <f>IF(ISNUMBER(SMALL(Order_Form!$D:$D,1+($D615))),(VLOOKUP(SMALL(Order_Form!$D:$D,1+($D615)),Order_Form!$C:$Q,8,FALSE)),"")</f>
        <v/>
      </c>
      <c r="M615" s="18" t="str">
        <f>IF(ISNUMBER(SMALL(Order_Form!$D:$D,1+($D615))),(VLOOKUP(SMALL(Order_Form!$D:$D,1+($D615)),Order_Form!$C:$Q,9,FALSE)),"")</f>
        <v/>
      </c>
      <c r="N615" s="18" t="str">
        <f>IF(ISNUMBER(SMALL(Order_Form!$D:$D,1+($D615))),(VLOOKUP(SMALL(Order_Form!$D:$D,1+($D615)),Order_Form!$C:$Q,10,FALSE)),"")</f>
        <v/>
      </c>
      <c r="O615" s="18" t="str">
        <f>IF(ISNUMBER(SMALL(Order_Form!$D:$D,1+($D615))),(VLOOKUP(SMALL(Order_Form!$D:$D,1+($D615)),Order_Form!$C:$Q,11,FALSE)),"")</f>
        <v/>
      </c>
      <c r="P615" s="18" t="str">
        <f>IF(ISNUMBER(SMALL(Order_Form!$D:$D,1+($D615))),(VLOOKUP(SMALL(Order_Form!$D:$D,1+($D615)),Order_Form!$C:$Q,12,FALSE)),"")</f>
        <v/>
      </c>
      <c r="Q615" s="18" t="str">
        <f>IF(ISNUMBER(SMALL(Order_Form!$D:$D,1+($D615))),(VLOOKUP(SMALL(Order_Form!$D:$D,1+($D615)),Order_Form!$C:$Q,13,FALSE)),"")</f>
        <v/>
      </c>
      <c r="R615" s="18" t="str">
        <f>IF(ISNUMBER(SMALL(Order_Form!$D:$D,1+($D615))),(VLOOKUP(SMALL(Order_Form!$D:$D,1+($D615)),Order_Form!$C:$Q,14,FALSE)),"")</f>
        <v/>
      </c>
      <c r="S615" s="126" t="str">
        <f>IF(ISNUMBER(SMALL(Order_Form!$D:$D,1+($D615))),(VLOOKUP(SMALL(Order_Form!$D:$D,1+($D615)),Order_Form!$C:$Q,15,FALSE)),"")</f>
        <v/>
      </c>
      <c r="U615" s="2">
        <f t="shared" si="62"/>
        <v>0</v>
      </c>
      <c r="V615" s="2">
        <f t="shared" si="63"/>
        <v>0</v>
      </c>
      <c r="W615" s="2" t="str">
        <f t="shared" si="64"/>
        <v/>
      </c>
      <c r="X615" s="2">
        <f t="shared" si="65"/>
        <v>0</v>
      </c>
    </row>
    <row r="616" spans="2:24" ht="22.9" customHeight="1" x14ac:dyDescent="0.25">
      <c r="B616" s="2">
        <f t="shared" si="61"/>
        <v>0</v>
      </c>
      <c r="C616" s="2" t="str">
        <f t="shared" si="66"/>
        <v/>
      </c>
      <c r="D616" s="2">
        <v>595</v>
      </c>
      <c r="E616" s="2" t="str">
        <f>IF(ISNUMBER(SMALL(Order_Form!$D:$D,1+($D616))),(VLOOKUP(SMALL(Order_Form!$D:$D,1+($D616)),Order_Form!$C:$Q,3,FALSE)),"")</f>
        <v/>
      </c>
      <c r="F616" s="18" t="str">
        <f>IF(ISNUMBER(SMALL(Order_Form!$D:$D,1+($D616))),(VLOOKUP(SMALL(Order_Form!$D:$D,1+($D616)),Order_Form!$C:$Q,4,FALSE)),"")</f>
        <v/>
      </c>
      <c r="G616" s="18" t="str">
        <f>IF(ISNUMBER(SMALL(Order_Form!$D:$D,1+($D616))),(VLOOKUP(SMALL(Order_Form!$D:$D,1+($D616)),Order_Form!$C:$Q,5,FALSE)),"")</f>
        <v/>
      </c>
      <c r="H616" s="18" t="str">
        <f>IF(ISNUMBER(SMALL(Order_Form!$D:$D,1+($D616))),(VLOOKUP(SMALL(Order_Form!$D:$D,1+($D616)),Order_Form!$C:$Q,6,FALSE)),"")</f>
        <v/>
      </c>
      <c r="I616" s="15" t="str">
        <f>IF(ISNUMBER(SMALL(Order_Form!$D:$D,1+($D616))),(VLOOKUP(SMALL(Order_Form!$D:$D,1+($D616)),Order_Form!$C:$Q,7,FALSE)),"")</f>
        <v/>
      </c>
      <c r="J616" s="2"/>
      <c r="K616" s="2"/>
      <c r="L616" s="18" t="str">
        <f>IF(ISNUMBER(SMALL(Order_Form!$D:$D,1+($D616))),(VLOOKUP(SMALL(Order_Form!$D:$D,1+($D616)),Order_Form!$C:$Q,8,FALSE)),"")</f>
        <v/>
      </c>
      <c r="M616" s="18" t="str">
        <f>IF(ISNUMBER(SMALL(Order_Form!$D:$D,1+($D616))),(VLOOKUP(SMALL(Order_Form!$D:$D,1+($D616)),Order_Form!$C:$Q,9,FALSE)),"")</f>
        <v/>
      </c>
      <c r="N616" s="18" t="str">
        <f>IF(ISNUMBER(SMALL(Order_Form!$D:$D,1+($D616))),(VLOOKUP(SMALL(Order_Form!$D:$D,1+($D616)),Order_Form!$C:$Q,10,FALSE)),"")</f>
        <v/>
      </c>
      <c r="O616" s="18" t="str">
        <f>IF(ISNUMBER(SMALL(Order_Form!$D:$D,1+($D616))),(VLOOKUP(SMALL(Order_Form!$D:$D,1+($D616)),Order_Form!$C:$Q,11,FALSE)),"")</f>
        <v/>
      </c>
      <c r="P616" s="18" t="str">
        <f>IF(ISNUMBER(SMALL(Order_Form!$D:$D,1+($D616))),(VLOOKUP(SMALL(Order_Form!$D:$D,1+($D616)),Order_Form!$C:$Q,12,FALSE)),"")</f>
        <v/>
      </c>
      <c r="Q616" s="18" t="str">
        <f>IF(ISNUMBER(SMALL(Order_Form!$D:$D,1+($D616))),(VLOOKUP(SMALL(Order_Form!$D:$D,1+($D616)),Order_Form!$C:$Q,13,FALSE)),"")</f>
        <v/>
      </c>
      <c r="R616" s="18" t="str">
        <f>IF(ISNUMBER(SMALL(Order_Form!$D:$D,1+($D616))),(VLOOKUP(SMALL(Order_Form!$D:$D,1+($D616)),Order_Form!$C:$Q,14,FALSE)),"")</f>
        <v/>
      </c>
      <c r="S616" s="126" t="str">
        <f>IF(ISNUMBER(SMALL(Order_Form!$D:$D,1+($D616))),(VLOOKUP(SMALL(Order_Form!$D:$D,1+($D616)),Order_Form!$C:$Q,15,FALSE)),"")</f>
        <v/>
      </c>
      <c r="U616" s="2">
        <f t="shared" si="62"/>
        <v>0</v>
      </c>
      <c r="V616" s="2">
        <f t="shared" si="63"/>
        <v>0</v>
      </c>
      <c r="W616" s="2" t="str">
        <f t="shared" si="64"/>
        <v/>
      </c>
      <c r="X616" s="2">
        <f t="shared" si="65"/>
        <v>0</v>
      </c>
    </row>
    <row r="617" spans="2:24" ht="22.9" customHeight="1" x14ac:dyDescent="0.25">
      <c r="B617" s="2">
        <f t="shared" si="61"/>
        <v>0</v>
      </c>
      <c r="C617" s="2" t="str">
        <f t="shared" si="66"/>
        <v/>
      </c>
      <c r="D617" s="2">
        <v>596</v>
      </c>
      <c r="E617" s="2" t="str">
        <f>IF(ISNUMBER(SMALL(Order_Form!$D:$D,1+($D617))),(VLOOKUP(SMALL(Order_Form!$D:$D,1+($D617)),Order_Form!$C:$Q,3,FALSE)),"")</f>
        <v/>
      </c>
      <c r="F617" s="18" t="str">
        <f>IF(ISNUMBER(SMALL(Order_Form!$D:$D,1+($D617))),(VLOOKUP(SMALL(Order_Form!$D:$D,1+($D617)),Order_Form!$C:$Q,4,FALSE)),"")</f>
        <v/>
      </c>
      <c r="G617" s="18" t="str">
        <f>IF(ISNUMBER(SMALL(Order_Form!$D:$D,1+($D617))),(VLOOKUP(SMALL(Order_Form!$D:$D,1+($D617)),Order_Form!$C:$Q,5,FALSE)),"")</f>
        <v/>
      </c>
      <c r="H617" s="18" t="str">
        <f>IF(ISNUMBER(SMALL(Order_Form!$D:$D,1+($D617))),(VLOOKUP(SMALL(Order_Form!$D:$D,1+($D617)),Order_Form!$C:$Q,6,FALSE)),"")</f>
        <v/>
      </c>
      <c r="I617" s="15" t="str">
        <f>IF(ISNUMBER(SMALL(Order_Form!$D:$D,1+($D617))),(VLOOKUP(SMALL(Order_Form!$D:$D,1+($D617)),Order_Form!$C:$Q,7,FALSE)),"")</f>
        <v/>
      </c>
      <c r="J617" s="2"/>
      <c r="K617" s="2"/>
      <c r="L617" s="18" t="str">
        <f>IF(ISNUMBER(SMALL(Order_Form!$D:$D,1+($D617))),(VLOOKUP(SMALL(Order_Form!$D:$D,1+($D617)),Order_Form!$C:$Q,8,FALSE)),"")</f>
        <v/>
      </c>
      <c r="M617" s="18" t="str">
        <f>IF(ISNUMBER(SMALL(Order_Form!$D:$D,1+($D617))),(VLOOKUP(SMALL(Order_Form!$D:$D,1+($D617)),Order_Form!$C:$Q,9,FALSE)),"")</f>
        <v/>
      </c>
      <c r="N617" s="18" t="str">
        <f>IF(ISNUMBER(SMALL(Order_Form!$D:$D,1+($D617))),(VLOOKUP(SMALL(Order_Form!$D:$D,1+($D617)),Order_Form!$C:$Q,10,FALSE)),"")</f>
        <v/>
      </c>
      <c r="O617" s="18" t="str">
        <f>IF(ISNUMBER(SMALL(Order_Form!$D:$D,1+($D617))),(VLOOKUP(SMALL(Order_Form!$D:$D,1+($D617)),Order_Form!$C:$Q,11,FALSE)),"")</f>
        <v/>
      </c>
      <c r="P617" s="18" t="str">
        <f>IF(ISNUMBER(SMALL(Order_Form!$D:$D,1+($D617))),(VLOOKUP(SMALL(Order_Form!$D:$D,1+($D617)),Order_Form!$C:$Q,12,FALSE)),"")</f>
        <v/>
      </c>
      <c r="Q617" s="18" t="str">
        <f>IF(ISNUMBER(SMALL(Order_Form!$D:$D,1+($D617))),(VLOOKUP(SMALL(Order_Form!$D:$D,1+($D617)),Order_Form!$C:$Q,13,FALSE)),"")</f>
        <v/>
      </c>
      <c r="R617" s="18" t="str">
        <f>IF(ISNUMBER(SMALL(Order_Form!$D:$D,1+($D617))),(VLOOKUP(SMALL(Order_Form!$D:$D,1+($D617)),Order_Form!$C:$Q,14,FALSE)),"")</f>
        <v/>
      </c>
      <c r="S617" s="126" t="str">
        <f>IF(ISNUMBER(SMALL(Order_Form!$D:$D,1+($D617))),(VLOOKUP(SMALL(Order_Form!$D:$D,1+($D617)),Order_Form!$C:$Q,15,FALSE)),"")</f>
        <v/>
      </c>
      <c r="U617" s="2">
        <f t="shared" si="62"/>
        <v>0</v>
      </c>
      <c r="V617" s="2">
        <f t="shared" si="63"/>
        <v>0</v>
      </c>
      <c r="W617" s="2" t="str">
        <f t="shared" si="64"/>
        <v/>
      </c>
      <c r="X617" s="2">
        <f t="shared" si="65"/>
        <v>0</v>
      </c>
    </row>
    <row r="618" spans="2:24" ht="22.9" customHeight="1" x14ac:dyDescent="0.25">
      <c r="B618" s="2">
        <f t="shared" si="61"/>
        <v>0</v>
      </c>
      <c r="C618" s="2" t="str">
        <f t="shared" si="66"/>
        <v/>
      </c>
      <c r="D618" s="2">
        <v>597</v>
      </c>
      <c r="E618" s="2" t="str">
        <f>IF(ISNUMBER(SMALL(Order_Form!$D:$D,1+($D618))),(VLOOKUP(SMALL(Order_Form!$D:$D,1+($D618)),Order_Form!$C:$Q,3,FALSE)),"")</f>
        <v/>
      </c>
      <c r="F618" s="18" t="str">
        <f>IF(ISNUMBER(SMALL(Order_Form!$D:$D,1+($D618))),(VLOOKUP(SMALL(Order_Form!$D:$D,1+($D618)),Order_Form!$C:$Q,4,FALSE)),"")</f>
        <v/>
      </c>
      <c r="G618" s="18" t="str">
        <f>IF(ISNUMBER(SMALL(Order_Form!$D:$D,1+($D618))),(VLOOKUP(SMALL(Order_Form!$D:$D,1+($D618)),Order_Form!$C:$Q,5,FALSE)),"")</f>
        <v/>
      </c>
      <c r="H618" s="18" t="str">
        <f>IF(ISNUMBER(SMALL(Order_Form!$D:$D,1+($D618))),(VLOOKUP(SMALL(Order_Form!$D:$D,1+($D618)),Order_Form!$C:$Q,6,FALSE)),"")</f>
        <v/>
      </c>
      <c r="I618" s="15" t="str">
        <f>IF(ISNUMBER(SMALL(Order_Form!$D:$D,1+($D618))),(VLOOKUP(SMALL(Order_Form!$D:$D,1+($D618)),Order_Form!$C:$Q,7,FALSE)),"")</f>
        <v/>
      </c>
      <c r="J618" s="2"/>
      <c r="K618" s="2"/>
      <c r="L618" s="18" t="str">
        <f>IF(ISNUMBER(SMALL(Order_Form!$D:$D,1+($D618))),(VLOOKUP(SMALL(Order_Form!$D:$D,1+($D618)),Order_Form!$C:$Q,8,FALSE)),"")</f>
        <v/>
      </c>
      <c r="M618" s="18" t="str">
        <f>IF(ISNUMBER(SMALL(Order_Form!$D:$D,1+($D618))),(VLOOKUP(SMALL(Order_Form!$D:$D,1+($D618)),Order_Form!$C:$Q,9,FALSE)),"")</f>
        <v/>
      </c>
      <c r="N618" s="18" t="str">
        <f>IF(ISNUMBER(SMALL(Order_Form!$D:$D,1+($D618))),(VLOOKUP(SMALL(Order_Form!$D:$D,1+($D618)),Order_Form!$C:$Q,10,FALSE)),"")</f>
        <v/>
      </c>
      <c r="O618" s="18" t="str">
        <f>IF(ISNUMBER(SMALL(Order_Form!$D:$D,1+($D618))),(VLOOKUP(SMALL(Order_Form!$D:$D,1+($D618)),Order_Form!$C:$Q,11,FALSE)),"")</f>
        <v/>
      </c>
      <c r="P618" s="18" t="str">
        <f>IF(ISNUMBER(SMALL(Order_Form!$D:$D,1+($D618))),(VLOOKUP(SMALL(Order_Form!$D:$D,1+($D618)),Order_Form!$C:$Q,12,FALSE)),"")</f>
        <v/>
      </c>
      <c r="Q618" s="18" t="str">
        <f>IF(ISNUMBER(SMALL(Order_Form!$D:$D,1+($D618))),(VLOOKUP(SMALL(Order_Form!$D:$D,1+($D618)),Order_Form!$C:$Q,13,FALSE)),"")</f>
        <v/>
      </c>
      <c r="R618" s="18" t="str">
        <f>IF(ISNUMBER(SMALL(Order_Form!$D:$D,1+($D618))),(VLOOKUP(SMALL(Order_Form!$D:$D,1+($D618)),Order_Form!$C:$Q,14,FALSE)),"")</f>
        <v/>
      </c>
      <c r="S618" s="126" t="str">
        <f>IF(ISNUMBER(SMALL(Order_Form!$D:$D,1+($D618))),(VLOOKUP(SMALL(Order_Form!$D:$D,1+($D618)),Order_Form!$C:$Q,15,FALSE)),"")</f>
        <v/>
      </c>
      <c r="U618" s="2">
        <f t="shared" si="62"/>
        <v>0</v>
      </c>
      <c r="V618" s="2">
        <f t="shared" si="63"/>
        <v>0</v>
      </c>
      <c r="W618" s="2" t="str">
        <f t="shared" si="64"/>
        <v/>
      </c>
      <c r="X618" s="2">
        <f t="shared" si="65"/>
        <v>0</v>
      </c>
    </row>
    <row r="619" spans="2:24" ht="22.9" customHeight="1" x14ac:dyDescent="0.25">
      <c r="B619" s="2">
        <f t="shared" si="61"/>
        <v>0</v>
      </c>
      <c r="C619" s="2" t="str">
        <f t="shared" si="66"/>
        <v/>
      </c>
      <c r="D619" s="2">
        <v>598</v>
      </c>
      <c r="E619" s="2" t="str">
        <f>IF(ISNUMBER(SMALL(Order_Form!$D:$D,1+($D619))),(VLOOKUP(SMALL(Order_Form!$D:$D,1+($D619)),Order_Form!$C:$Q,3,FALSE)),"")</f>
        <v/>
      </c>
      <c r="F619" s="18" t="str">
        <f>IF(ISNUMBER(SMALL(Order_Form!$D:$D,1+($D619))),(VLOOKUP(SMALL(Order_Form!$D:$D,1+($D619)),Order_Form!$C:$Q,4,FALSE)),"")</f>
        <v/>
      </c>
      <c r="G619" s="18" t="str">
        <f>IF(ISNUMBER(SMALL(Order_Form!$D:$D,1+($D619))),(VLOOKUP(SMALL(Order_Form!$D:$D,1+($D619)),Order_Form!$C:$Q,5,FALSE)),"")</f>
        <v/>
      </c>
      <c r="H619" s="18" t="str">
        <f>IF(ISNUMBER(SMALL(Order_Form!$D:$D,1+($D619))),(VLOOKUP(SMALL(Order_Form!$D:$D,1+($D619)),Order_Form!$C:$Q,6,FALSE)),"")</f>
        <v/>
      </c>
      <c r="I619" s="15" t="str">
        <f>IF(ISNUMBER(SMALL(Order_Form!$D:$D,1+($D619))),(VLOOKUP(SMALL(Order_Form!$D:$D,1+($D619)),Order_Form!$C:$Q,7,FALSE)),"")</f>
        <v/>
      </c>
      <c r="J619" s="2"/>
      <c r="K619" s="2"/>
      <c r="L619" s="18" t="str">
        <f>IF(ISNUMBER(SMALL(Order_Form!$D:$D,1+($D619))),(VLOOKUP(SMALL(Order_Form!$D:$D,1+($D619)),Order_Form!$C:$Q,8,FALSE)),"")</f>
        <v/>
      </c>
      <c r="M619" s="18" t="str">
        <f>IF(ISNUMBER(SMALL(Order_Form!$D:$D,1+($D619))),(VLOOKUP(SMALL(Order_Form!$D:$D,1+($D619)),Order_Form!$C:$Q,9,FALSE)),"")</f>
        <v/>
      </c>
      <c r="N619" s="18" t="str">
        <f>IF(ISNUMBER(SMALL(Order_Form!$D:$D,1+($D619))),(VLOOKUP(SMALL(Order_Form!$D:$D,1+($D619)),Order_Form!$C:$Q,10,FALSE)),"")</f>
        <v/>
      </c>
      <c r="O619" s="18" t="str">
        <f>IF(ISNUMBER(SMALL(Order_Form!$D:$D,1+($D619))),(VLOOKUP(SMALL(Order_Form!$D:$D,1+($D619)),Order_Form!$C:$Q,11,FALSE)),"")</f>
        <v/>
      </c>
      <c r="P619" s="18" t="str">
        <f>IF(ISNUMBER(SMALL(Order_Form!$D:$D,1+($D619))),(VLOOKUP(SMALL(Order_Form!$D:$D,1+($D619)),Order_Form!$C:$Q,12,FALSE)),"")</f>
        <v/>
      </c>
      <c r="Q619" s="18" t="str">
        <f>IF(ISNUMBER(SMALL(Order_Form!$D:$D,1+($D619))),(VLOOKUP(SMALL(Order_Form!$D:$D,1+($D619)),Order_Form!$C:$Q,13,FALSE)),"")</f>
        <v/>
      </c>
      <c r="R619" s="18" t="str">
        <f>IF(ISNUMBER(SMALL(Order_Form!$D:$D,1+($D619))),(VLOOKUP(SMALL(Order_Form!$D:$D,1+($D619)),Order_Form!$C:$Q,14,FALSE)),"")</f>
        <v/>
      </c>
      <c r="S619" s="126" t="str">
        <f>IF(ISNUMBER(SMALL(Order_Form!$D:$D,1+($D619))),(VLOOKUP(SMALL(Order_Form!$D:$D,1+($D619)),Order_Form!$C:$Q,15,FALSE)),"")</f>
        <v/>
      </c>
      <c r="U619" s="2">
        <f t="shared" si="62"/>
        <v>0</v>
      </c>
      <c r="V619" s="2">
        <f t="shared" si="63"/>
        <v>0</v>
      </c>
      <c r="W619" s="2" t="str">
        <f t="shared" si="64"/>
        <v/>
      </c>
      <c r="X619" s="2">
        <f t="shared" si="65"/>
        <v>0</v>
      </c>
    </row>
    <row r="620" spans="2:24" ht="22.9" customHeight="1" x14ac:dyDescent="0.25">
      <c r="B620" s="2">
        <f t="shared" si="61"/>
        <v>0</v>
      </c>
      <c r="C620" s="2" t="str">
        <f t="shared" si="66"/>
        <v/>
      </c>
      <c r="D620" s="2">
        <v>599</v>
      </c>
      <c r="E620" s="2" t="str">
        <f>IF(ISNUMBER(SMALL(Order_Form!$D:$D,1+($D620))),(VLOOKUP(SMALL(Order_Form!$D:$D,1+($D620)),Order_Form!$C:$Q,3,FALSE)),"")</f>
        <v/>
      </c>
      <c r="F620" s="18" t="str">
        <f>IF(ISNUMBER(SMALL(Order_Form!$D:$D,1+($D620))),(VLOOKUP(SMALL(Order_Form!$D:$D,1+($D620)),Order_Form!$C:$Q,4,FALSE)),"")</f>
        <v/>
      </c>
      <c r="G620" s="18" t="str">
        <f>IF(ISNUMBER(SMALL(Order_Form!$D:$D,1+($D620))),(VLOOKUP(SMALL(Order_Form!$D:$D,1+($D620)),Order_Form!$C:$Q,5,FALSE)),"")</f>
        <v/>
      </c>
      <c r="H620" s="18" t="str">
        <f>IF(ISNUMBER(SMALL(Order_Form!$D:$D,1+($D620))),(VLOOKUP(SMALL(Order_Form!$D:$D,1+($D620)),Order_Form!$C:$Q,6,FALSE)),"")</f>
        <v/>
      </c>
      <c r="I620" s="15" t="str">
        <f>IF(ISNUMBER(SMALL(Order_Form!$D:$D,1+($D620))),(VLOOKUP(SMALL(Order_Form!$D:$D,1+($D620)),Order_Form!$C:$Q,7,FALSE)),"")</f>
        <v/>
      </c>
      <c r="J620" s="2"/>
      <c r="K620" s="2"/>
      <c r="L620" s="18" t="str">
        <f>IF(ISNUMBER(SMALL(Order_Form!$D:$D,1+($D620))),(VLOOKUP(SMALL(Order_Form!$D:$D,1+($D620)),Order_Form!$C:$Q,8,FALSE)),"")</f>
        <v/>
      </c>
      <c r="M620" s="18" t="str">
        <f>IF(ISNUMBER(SMALL(Order_Form!$D:$D,1+($D620))),(VLOOKUP(SMALL(Order_Form!$D:$D,1+($D620)),Order_Form!$C:$Q,9,FALSE)),"")</f>
        <v/>
      </c>
      <c r="N620" s="18" t="str">
        <f>IF(ISNUMBER(SMALL(Order_Form!$D:$D,1+($D620))),(VLOOKUP(SMALL(Order_Form!$D:$D,1+($D620)),Order_Form!$C:$Q,10,FALSE)),"")</f>
        <v/>
      </c>
      <c r="O620" s="18" t="str">
        <f>IF(ISNUMBER(SMALL(Order_Form!$D:$D,1+($D620))),(VLOOKUP(SMALL(Order_Form!$D:$D,1+($D620)),Order_Form!$C:$Q,11,FALSE)),"")</f>
        <v/>
      </c>
      <c r="P620" s="18" t="str">
        <f>IF(ISNUMBER(SMALL(Order_Form!$D:$D,1+($D620))),(VLOOKUP(SMALL(Order_Form!$D:$D,1+($D620)),Order_Form!$C:$Q,12,FALSE)),"")</f>
        <v/>
      </c>
      <c r="Q620" s="18" t="str">
        <f>IF(ISNUMBER(SMALL(Order_Form!$D:$D,1+($D620))),(VLOOKUP(SMALL(Order_Form!$D:$D,1+($D620)),Order_Form!$C:$Q,13,FALSE)),"")</f>
        <v/>
      </c>
      <c r="R620" s="18" t="str">
        <f>IF(ISNUMBER(SMALL(Order_Form!$D:$D,1+($D620))),(VLOOKUP(SMALL(Order_Form!$D:$D,1+($D620)),Order_Form!$C:$Q,14,FALSE)),"")</f>
        <v/>
      </c>
      <c r="S620" s="126" t="str">
        <f>IF(ISNUMBER(SMALL(Order_Form!$D:$D,1+($D620))),(VLOOKUP(SMALL(Order_Form!$D:$D,1+($D620)),Order_Form!$C:$Q,15,FALSE)),"")</f>
        <v/>
      </c>
      <c r="U620" s="2">
        <f t="shared" si="62"/>
        <v>0</v>
      </c>
      <c r="V620" s="2">
        <f t="shared" si="63"/>
        <v>0</v>
      </c>
      <c r="W620" s="2" t="str">
        <f t="shared" si="64"/>
        <v/>
      </c>
      <c r="X620" s="2">
        <f t="shared" si="65"/>
        <v>0</v>
      </c>
    </row>
    <row r="621" spans="2:24" ht="22.9" customHeight="1" x14ac:dyDescent="0.25">
      <c r="B621" s="2">
        <f t="shared" si="61"/>
        <v>0</v>
      </c>
      <c r="C621" s="2" t="str">
        <f t="shared" si="66"/>
        <v/>
      </c>
      <c r="D621" s="2">
        <v>600</v>
      </c>
      <c r="E621" s="2" t="str">
        <f>IF(ISNUMBER(SMALL(Order_Form!$D:$D,1+($D621))),(VLOOKUP(SMALL(Order_Form!$D:$D,1+($D621)),Order_Form!$C:$Q,3,FALSE)),"")</f>
        <v/>
      </c>
      <c r="F621" s="18" t="str">
        <f>IF(ISNUMBER(SMALL(Order_Form!$D:$D,1+($D621))),(VLOOKUP(SMALL(Order_Form!$D:$D,1+($D621)),Order_Form!$C:$Q,4,FALSE)),"")</f>
        <v/>
      </c>
      <c r="G621" s="18" t="str">
        <f>IF(ISNUMBER(SMALL(Order_Form!$D:$D,1+($D621))),(VLOOKUP(SMALL(Order_Form!$D:$D,1+($D621)),Order_Form!$C:$Q,5,FALSE)),"")</f>
        <v/>
      </c>
      <c r="H621" s="18" t="str">
        <f>IF(ISNUMBER(SMALL(Order_Form!$D:$D,1+($D621))),(VLOOKUP(SMALL(Order_Form!$D:$D,1+($D621)),Order_Form!$C:$Q,6,FALSE)),"")</f>
        <v/>
      </c>
      <c r="I621" s="15" t="str">
        <f>IF(ISNUMBER(SMALL(Order_Form!$D:$D,1+($D621))),(VLOOKUP(SMALL(Order_Form!$D:$D,1+($D621)),Order_Form!$C:$Q,7,FALSE)),"")</f>
        <v/>
      </c>
      <c r="J621" s="2"/>
      <c r="K621" s="2"/>
      <c r="L621" s="18" t="str">
        <f>IF(ISNUMBER(SMALL(Order_Form!$D:$D,1+($D621))),(VLOOKUP(SMALL(Order_Form!$D:$D,1+($D621)),Order_Form!$C:$Q,8,FALSE)),"")</f>
        <v/>
      </c>
      <c r="M621" s="18" t="str">
        <f>IF(ISNUMBER(SMALL(Order_Form!$D:$D,1+($D621))),(VLOOKUP(SMALL(Order_Form!$D:$D,1+($D621)),Order_Form!$C:$Q,9,FALSE)),"")</f>
        <v/>
      </c>
      <c r="N621" s="18" t="str">
        <f>IF(ISNUMBER(SMALL(Order_Form!$D:$D,1+($D621))),(VLOOKUP(SMALL(Order_Form!$D:$D,1+($D621)),Order_Form!$C:$Q,10,FALSE)),"")</f>
        <v/>
      </c>
      <c r="O621" s="18" t="str">
        <f>IF(ISNUMBER(SMALL(Order_Form!$D:$D,1+($D621))),(VLOOKUP(SMALL(Order_Form!$D:$D,1+($D621)),Order_Form!$C:$Q,11,FALSE)),"")</f>
        <v/>
      </c>
      <c r="P621" s="18" t="str">
        <f>IF(ISNUMBER(SMALL(Order_Form!$D:$D,1+($D621))),(VLOOKUP(SMALL(Order_Form!$D:$D,1+($D621)),Order_Form!$C:$Q,12,FALSE)),"")</f>
        <v/>
      </c>
      <c r="Q621" s="18" t="str">
        <f>IF(ISNUMBER(SMALL(Order_Form!$D:$D,1+($D621))),(VLOOKUP(SMALL(Order_Form!$D:$D,1+($D621)),Order_Form!$C:$Q,13,FALSE)),"")</f>
        <v/>
      </c>
      <c r="R621" s="18" t="str">
        <f>IF(ISNUMBER(SMALL(Order_Form!$D:$D,1+($D621))),(VLOOKUP(SMALL(Order_Form!$D:$D,1+($D621)),Order_Form!$C:$Q,14,FALSE)),"")</f>
        <v/>
      </c>
      <c r="S621" s="126" t="str">
        <f>IF(ISNUMBER(SMALL(Order_Form!$D:$D,1+($D621))),(VLOOKUP(SMALL(Order_Form!$D:$D,1+($D621)),Order_Form!$C:$Q,15,FALSE)),"")</f>
        <v/>
      </c>
      <c r="U621" s="2">
        <f t="shared" si="62"/>
        <v>0</v>
      </c>
      <c r="V621" s="2">
        <f t="shared" si="63"/>
        <v>0</v>
      </c>
      <c r="W621" s="2" t="str">
        <f t="shared" si="64"/>
        <v/>
      </c>
      <c r="X621" s="2">
        <f t="shared" si="65"/>
        <v>0</v>
      </c>
    </row>
    <row r="622" spans="2:24" ht="22.9" customHeight="1" x14ac:dyDescent="0.25">
      <c r="B622" s="2">
        <f t="shared" si="61"/>
        <v>0</v>
      </c>
      <c r="C622" s="2" t="str">
        <f t="shared" si="66"/>
        <v/>
      </c>
      <c r="D622" s="2">
        <v>601</v>
      </c>
      <c r="E622" s="2" t="str">
        <f>IF(ISNUMBER(SMALL(Order_Form!$D:$D,1+($D622))),(VLOOKUP(SMALL(Order_Form!$D:$D,1+($D622)),Order_Form!$C:$Q,3,FALSE)),"")</f>
        <v/>
      </c>
      <c r="F622" s="18" t="str">
        <f>IF(ISNUMBER(SMALL(Order_Form!$D:$D,1+($D622))),(VLOOKUP(SMALL(Order_Form!$D:$D,1+($D622)),Order_Form!$C:$Q,4,FALSE)),"")</f>
        <v/>
      </c>
      <c r="G622" s="18" t="str">
        <f>IF(ISNUMBER(SMALL(Order_Form!$D:$D,1+($D622))),(VLOOKUP(SMALL(Order_Form!$D:$D,1+($D622)),Order_Form!$C:$Q,5,FALSE)),"")</f>
        <v/>
      </c>
      <c r="H622" s="18" t="str">
        <f>IF(ISNUMBER(SMALL(Order_Form!$D:$D,1+($D622))),(VLOOKUP(SMALL(Order_Form!$D:$D,1+($D622)),Order_Form!$C:$Q,6,FALSE)),"")</f>
        <v/>
      </c>
      <c r="I622" s="15" t="str">
        <f>IF(ISNUMBER(SMALL(Order_Form!$D:$D,1+($D622))),(VLOOKUP(SMALL(Order_Form!$D:$D,1+($D622)),Order_Form!$C:$Q,7,FALSE)),"")</f>
        <v/>
      </c>
      <c r="J622" s="2"/>
      <c r="K622" s="2"/>
      <c r="L622" s="18" t="str">
        <f>IF(ISNUMBER(SMALL(Order_Form!$D:$D,1+($D622))),(VLOOKUP(SMALL(Order_Form!$D:$D,1+($D622)),Order_Form!$C:$Q,8,FALSE)),"")</f>
        <v/>
      </c>
      <c r="M622" s="18" t="str">
        <f>IF(ISNUMBER(SMALL(Order_Form!$D:$D,1+($D622))),(VLOOKUP(SMALL(Order_Form!$D:$D,1+($D622)),Order_Form!$C:$Q,9,FALSE)),"")</f>
        <v/>
      </c>
      <c r="N622" s="18" t="str">
        <f>IF(ISNUMBER(SMALL(Order_Form!$D:$D,1+($D622))),(VLOOKUP(SMALL(Order_Form!$D:$D,1+($D622)),Order_Form!$C:$Q,10,FALSE)),"")</f>
        <v/>
      </c>
      <c r="O622" s="18" t="str">
        <f>IF(ISNUMBER(SMALL(Order_Form!$D:$D,1+($D622))),(VLOOKUP(SMALL(Order_Form!$D:$D,1+($D622)),Order_Form!$C:$Q,11,FALSE)),"")</f>
        <v/>
      </c>
      <c r="P622" s="18" t="str">
        <f>IF(ISNUMBER(SMALL(Order_Form!$D:$D,1+($D622))),(VLOOKUP(SMALL(Order_Form!$D:$D,1+($D622)),Order_Form!$C:$Q,12,FALSE)),"")</f>
        <v/>
      </c>
      <c r="Q622" s="18" t="str">
        <f>IF(ISNUMBER(SMALL(Order_Form!$D:$D,1+($D622))),(VLOOKUP(SMALL(Order_Form!$D:$D,1+($D622)),Order_Form!$C:$Q,13,FALSE)),"")</f>
        <v/>
      </c>
      <c r="R622" s="18" t="str">
        <f>IF(ISNUMBER(SMALL(Order_Form!$D:$D,1+($D622))),(VLOOKUP(SMALL(Order_Form!$D:$D,1+($D622)),Order_Form!$C:$Q,14,FALSE)),"")</f>
        <v/>
      </c>
      <c r="S622" s="126" t="str">
        <f>IF(ISNUMBER(SMALL(Order_Form!$D:$D,1+($D622))),(VLOOKUP(SMALL(Order_Form!$D:$D,1+($D622)),Order_Form!$C:$Q,15,FALSE)),"")</f>
        <v/>
      </c>
      <c r="U622" s="2">
        <f t="shared" si="62"/>
        <v>0</v>
      </c>
      <c r="V622" s="2">
        <f t="shared" si="63"/>
        <v>0</v>
      </c>
      <c r="W622" s="2" t="str">
        <f t="shared" si="64"/>
        <v/>
      </c>
      <c r="X622" s="2">
        <f t="shared" si="65"/>
        <v>0</v>
      </c>
    </row>
    <row r="623" spans="2:24" ht="22.9" customHeight="1" x14ac:dyDescent="0.25">
      <c r="B623" s="2">
        <f t="shared" si="61"/>
        <v>0</v>
      </c>
      <c r="C623" s="2" t="str">
        <f t="shared" si="66"/>
        <v/>
      </c>
      <c r="D623" s="2">
        <v>602</v>
      </c>
      <c r="E623" s="2" t="str">
        <f>IF(ISNUMBER(SMALL(Order_Form!$D:$D,1+($D623))),(VLOOKUP(SMALL(Order_Form!$D:$D,1+($D623)),Order_Form!$C:$Q,3,FALSE)),"")</f>
        <v/>
      </c>
      <c r="F623" s="18" t="str">
        <f>IF(ISNUMBER(SMALL(Order_Form!$D:$D,1+($D623))),(VLOOKUP(SMALL(Order_Form!$D:$D,1+($D623)),Order_Form!$C:$Q,4,FALSE)),"")</f>
        <v/>
      </c>
      <c r="G623" s="18" t="str">
        <f>IF(ISNUMBER(SMALL(Order_Form!$D:$D,1+($D623))),(VLOOKUP(SMALL(Order_Form!$D:$D,1+($D623)),Order_Form!$C:$Q,5,FALSE)),"")</f>
        <v/>
      </c>
      <c r="H623" s="18" t="str">
        <f>IF(ISNUMBER(SMALL(Order_Form!$D:$D,1+($D623))),(VLOOKUP(SMALL(Order_Form!$D:$D,1+($D623)),Order_Form!$C:$Q,6,FALSE)),"")</f>
        <v/>
      </c>
      <c r="I623" s="15" t="str">
        <f>IF(ISNUMBER(SMALL(Order_Form!$D:$D,1+($D623))),(VLOOKUP(SMALL(Order_Form!$D:$D,1+($D623)),Order_Form!$C:$Q,7,FALSE)),"")</f>
        <v/>
      </c>
      <c r="J623" s="2"/>
      <c r="K623" s="2"/>
      <c r="L623" s="18" t="str">
        <f>IF(ISNUMBER(SMALL(Order_Form!$D:$D,1+($D623))),(VLOOKUP(SMALL(Order_Form!$D:$D,1+($D623)),Order_Form!$C:$Q,8,FALSE)),"")</f>
        <v/>
      </c>
      <c r="M623" s="18" t="str">
        <f>IF(ISNUMBER(SMALL(Order_Form!$D:$D,1+($D623))),(VLOOKUP(SMALL(Order_Form!$D:$D,1+($D623)),Order_Form!$C:$Q,9,FALSE)),"")</f>
        <v/>
      </c>
      <c r="N623" s="18" t="str">
        <f>IF(ISNUMBER(SMALL(Order_Form!$D:$D,1+($D623))),(VLOOKUP(SMALL(Order_Form!$D:$D,1+($D623)),Order_Form!$C:$Q,10,FALSE)),"")</f>
        <v/>
      </c>
      <c r="O623" s="18" t="str">
        <f>IF(ISNUMBER(SMALL(Order_Form!$D:$D,1+($D623))),(VLOOKUP(SMALL(Order_Form!$D:$D,1+($D623)),Order_Form!$C:$Q,11,FALSE)),"")</f>
        <v/>
      </c>
      <c r="P623" s="18" t="str">
        <f>IF(ISNUMBER(SMALL(Order_Form!$D:$D,1+($D623))),(VLOOKUP(SMALL(Order_Form!$D:$D,1+($D623)),Order_Form!$C:$Q,12,FALSE)),"")</f>
        <v/>
      </c>
      <c r="Q623" s="18" t="str">
        <f>IF(ISNUMBER(SMALL(Order_Form!$D:$D,1+($D623))),(VLOOKUP(SMALL(Order_Form!$D:$D,1+($D623)),Order_Form!$C:$Q,13,FALSE)),"")</f>
        <v/>
      </c>
      <c r="R623" s="18" t="str">
        <f>IF(ISNUMBER(SMALL(Order_Form!$D:$D,1+($D623))),(VLOOKUP(SMALL(Order_Form!$D:$D,1+($D623)),Order_Form!$C:$Q,14,FALSE)),"")</f>
        <v/>
      </c>
      <c r="S623" s="126" t="str">
        <f>IF(ISNUMBER(SMALL(Order_Form!$D:$D,1+($D623))),(VLOOKUP(SMALL(Order_Form!$D:$D,1+($D623)),Order_Form!$C:$Q,15,FALSE)),"")</f>
        <v/>
      </c>
      <c r="U623" s="2">
        <f t="shared" si="62"/>
        <v>0</v>
      </c>
      <c r="V623" s="2">
        <f t="shared" si="63"/>
        <v>0</v>
      </c>
      <c r="W623" s="2" t="str">
        <f t="shared" si="64"/>
        <v/>
      </c>
      <c r="X623" s="2">
        <f t="shared" si="65"/>
        <v>0</v>
      </c>
    </row>
    <row r="624" spans="2:24" ht="22.9" customHeight="1" x14ac:dyDescent="0.25">
      <c r="B624" s="2">
        <f t="shared" si="61"/>
        <v>0</v>
      </c>
      <c r="C624" s="2" t="str">
        <f t="shared" si="66"/>
        <v/>
      </c>
      <c r="D624" s="2">
        <v>603</v>
      </c>
      <c r="E624" s="2" t="str">
        <f>IF(ISNUMBER(SMALL(Order_Form!$D:$D,1+($D624))),(VLOOKUP(SMALL(Order_Form!$D:$D,1+($D624)),Order_Form!$C:$Q,3,FALSE)),"")</f>
        <v/>
      </c>
      <c r="F624" s="18" t="str">
        <f>IF(ISNUMBER(SMALL(Order_Form!$D:$D,1+($D624))),(VLOOKUP(SMALL(Order_Form!$D:$D,1+($D624)),Order_Form!$C:$Q,4,FALSE)),"")</f>
        <v/>
      </c>
      <c r="G624" s="18" t="str">
        <f>IF(ISNUMBER(SMALL(Order_Form!$D:$D,1+($D624))),(VLOOKUP(SMALL(Order_Form!$D:$D,1+($D624)),Order_Form!$C:$Q,5,FALSE)),"")</f>
        <v/>
      </c>
      <c r="H624" s="18" t="str">
        <f>IF(ISNUMBER(SMALL(Order_Form!$D:$D,1+($D624))),(VLOOKUP(SMALL(Order_Form!$D:$D,1+($D624)),Order_Form!$C:$Q,6,FALSE)),"")</f>
        <v/>
      </c>
      <c r="I624" s="15" t="str">
        <f>IF(ISNUMBER(SMALL(Order_Form!$D:$D,1+($D624))),(VLOOKUP(SMALL(Order_Form!$D:$D,1+($D624)),Order_Form!$C:$Q,7,FALSE)),"")</f>
        <v/>
      </c>
      <c r="J624" s="2"/>
      <c r="K624" s="2"/>
      <c r="L624" s="18" t="str">
        <f>IF(ISNUMBER(SMALL(Order_Form!$D:$D,1+($D624))),(VLOOKUP(SMALL(Order_Form!$D:$D,1+($D624)),Order_Form!$C:$Q,8,FALSE)),"")</f>
        <v/>
      </c>
      <c r="M624" s="18" t="str">
        <f>IF(ISNUMBER(SMALL(Order_Form!$D:$D,1+($D624))),(VLOOKUP(SMALL(Order_Form!$D:$D,1+($D624)),Order_Form!$C:$Q,9,FALSE)),"")</f>
        <v/>
      </c>
      <c r="N624" s="18" t="str">
        <f>IF(ISNUMBER(SMALL(Order_Form!$D:$D,1+($D624))),(VLOOKUP(SMALL(Order_Form!$D:$D,1+($D624)),Order_Form!$C:$Q,10,FALSE)),"")</f>
        <v/>
      </c>
      <c r="O624" s="18" t="str">
        <f>IF(ISNUMBER(SMALL(Order_Form!$D:$D,1+($D624))),(VLOOKUP(SMALL(Order_Form!$D:$D,1+($D624)),Order_Form!$C:$Q,11,FALSE)),"")</f>
        <v/>
      </c>
      <c r="P624" s="18" t="str">
        <f>IF(ISNUMBER(SMALL(Order_Form!$D:$D,1+($D624))),(VLOOKUP(SMALL(Order_Form!$D:$D,1+($D624)),Order_Form!$C:$Q,12,FALSE)),"")</f>
        <v/>
      </c>
      <c r="Q624" s="18" t="str">
        <f>IF(ISNUMBER(SMALL(Order_Form!$D:$D,1+($D624))),(VLOOKUP(SMALL(Order_Form!$D:$D,1+($D624)),Order_Form!$C:$Q,13,FALSE)),"")</f>
        <v/>
      </c>
      <c r="R624" s="18" t="str">
        <f>IF(ISNUMBER(SMALL(Order_Form!$D:$D,1+($D624))),(VLOOKUP(SMALL(Order_Form!$D:$D,1+($D624)),Order_Form!$C:$Q,14,FALSE)),"")</f>
        <v/>
      </c>
      <c r="S624" s="126" t="str">
        <f>IF(ISNUMBER(SMALL(Order_Form!$D:$D,1+($D624))),(VLOOKUP(SMALL(Order_Form!$D:$D,1+($D624)),Order_Form!$C:$Q,15,FALSE)),"")</f>
        <v/>
      </c>
      <c r="U624" s="2">
        <f t="shared" si="62"/>
        <v>0</v>
      </c>
      <c r="V624" s="2">
        <f t="shared" si="63"/>
        <v>0</v>
      </c>
      <c r="W624" s="2" t="str">
        <f t="shared" si="64"/>
        <v/>
      </c>
      <c r="X624" s="2">
        <f t="shared" si="65"/>
        <v>0</v>
      </c>
    </row>
    <row r="625" spans="2:24" ht="22.9" customHeight="1" x14ac:dyDescent="0.25">
      <c r="B625" s="2">
        <f t="shared" si="61"/>
        <v>0</v>
      </c>
      <c r="C625" s="2" t="str">
        <f t="shared" si="66"/>
        <v/>
      </c>
      <c r="D625" s="2">
        <v>604</v>
      </c>
      <c r="E625" s="2" t="str">
        <f>IF(ISNUMBER(SMALL(Order_Form!$D:$D,1+($D625))),(VLOOKUP(SMALL(Order_Form!$D:$D,1+($D625)),Order_Form!$C:$Q,3,FALSE)),"")</f>
        <v/>
      </c>
      <c r="F625" s="18" t="str">
        <f>IF(ISNUMBER(SMALL(Order_Form!$D:$D,1+($D625))),(VLOOKUP(SMALL(Order_Form!$D:$D,1+($D625)),Order_Form!$C:$Q,4,FALSE)),"")</f>
        <v/>
      </c>
      <c r="G625" s="18" t="str">
        <f>IF(ISNUMBER(SMALL(Order_Form!$D:$D,1+($D625))),(VLOOKUP(SMALL(Order_Form!$D:$D,1+($D625)),Order_Form!$C:$Q,5,FALSE)),"")</f>
        <v/>
      </c>
      <c r="H625" s="18" t="str">
        <f>IF(ISNUMBER(SMALL(Order_Form!$D:$D,1+($D625))),(VLOOKUP(SMALL(Order_Form!$D:$D,1+($D625)),Order_Form!$C:$Q,6,FALSE)),"")</f>
        <v/>
      </c>
      <c r="I625" s="15" t="str">
        <f>IF(ISNUMBER(SMALL(Order_Form!$D:$D,1+($D625))),(VLOOKUP(SMALL(Order_Form!$D:$D,1+($D625)),Order_Form!$C:$Q,7,FALSE)),"")</f>
        <v/>
      </c>
      <c r="J625" s="2"/>
      <c r="K625" s="2"/>
      <c r="L625" s="18" t="str">
        <f>IF(ISNUMBER(SMALL(Order_Form!$D:$D,1+($D625))),(VLOOKUP(SMALL(Order_Form!$D:$D,1+($D625)),Order_Form!$C:$Q,8,FALSE)),"")</f>
        <v/>
      </c>
      <c r="M625" s="18" t="str">
        <f>IF(ISNUMBER(SMALL(Order_Form!$D:$D,1+($D625))),(VLOOKUP(SMALL(Order_Form!$D:$D,1+($D625)),Order_Form!$C:$Q,9,FALSE)),"")</f>
        <v/>
      </c>
      <c r="N625" s="18" t="str">
        <f>IF(ISNUMBER(SMALL(Order_Form!$D:$D,1+($D625))),(VLOOKUP(SMALL(Order_Form!$D:$D,1+($D625)),Order_Form!$C:$Q,10,FALSE)),"")</f>
        <v/>
      </c>
      <c r="O625" s="18" t="str">
        <f>IF(ISNUMBER(SMALL(Order_Form!$D:$D,1+($D625))),(VLOOKUP(SMALL(Order_Form!$D:$D,1+($D625)),Order_Form!$C:$Q,11,FALSE)),"")</f>
        <v/>
      </c>
      <c r="P625" s="18" t="str">
        <f>IF(ISNUMBER(SMALL(Order_Form!$D:$D,1+($D625))),(VLOOKUP(SMALL(Order_Form!$D:$D,1+($D625)),Order_Form!$C:$Q,12,FALSE)),"")</f>
        <v/>
      </c>
      <c r="Q625" s="18" t="str">
        <f>IF(ISNUMBER(SMALL(Order_Form!$D:$D,1+($D625))),(VLOOKUP(SMALL(Order_Form!$D:$D,1+($D625)),Order_Form!$C:$Q,13,FALSE)),"")</f>
        <v/>
      </c>
      <c r="R625" s="18" t="str">
        <f>IF(ISNUMBER(SMALL(Order_Form!$D:$D,1+($D625))),(VLOOKUP(SMALL(Order_Form!$D:$D,1+($D625)),Order_Form!$C:$Q,14,FALSE)),"")</f>
        <v/>
      </c>
      <c r="S625" s="126" t="str">
        <f>IF(ISNUMBER(SMALL(Order_Form!$D:$D,1+($D625))),(VLOOKUP(SMALL(Order_Form!$D:$D,1+($D625)),Order_Form!$C:$Q,15,FALSE)),"")</f>
        <v/>
      </c>
      <c r="U625" s="2">
        <f t="shared" si="62"/>
        <v>0</v>
      </c>
      <c r="V625" s="2">
        <f t="shared" si="63"/>
        <v>0</v>
      </c>
      <c r="W625" s="2" t="str">
        <f t="shared" si="64"/>
        <v/>
      </c>
      <c r="X625" s="2">
        <f t="shared" si="65"/>
        <v>0</v>
      </c>
    </row>
    <row r="626" spans="2:24" ht="22.9" customHeight="1" x14ac:dyDescent="0.25">
      <c r="B626" s="2">
        <f t="shared" si="61"/>
        <v>0</v>
      </c>
      <c r="C626" s="2" t="str">
        <f t="shared" si="66"/>
        <v/>
      </c>
      <c r="D626" s="2">
        <v>605</v>
      </c>
      <c r="E626" s="2" t="str">
        <f>IF(ISNUMBER(SMALL(Order_Form!$D:$D,1+($D626))),(VLOOKUP(SMALL(Order_Form!$D:$D,1+($D626)),Order_Form!$C:$Q,3,FALSE)),"")</f>
        <v/>
      </c>
      <c r="F626" s="18" t="str">
        <f>IF(ISNUMBER(SMALL(Order_Form!$D:$D,1+($D626))),(VLOOKUP(SMALL(Order_Form!$D:$D,1+($D626)),Order_Form!$C:$Q,4,FALSE)),"")</f>
        <v/>
      </c>
      <c r="G626" s="18" t="str">
        <f>IF(ISNUMBER(SMALL(Order_Form!$D:$D,1+($D626))),(VLOOKUP(SMALL(Order_Form!$D:$D,1+($D626)),Order_Form!$C:$Q,5,FALSE)),"")</f>
        <v/>
      </c>
      <c r="H626" s="18" t="str">
        <f>IF(ISNUMBER(SMALL(Order_Form!$D:$D,1+($D626))),(VLOOKUP(SMALL(Order_Form!$D:$D,1+($D626)),Order_Form!$C:$Q,6,FALSE)),"")</f>
        <v/>
      </c>
      <c r="I626" s="15" t="str">
        <f>IF(ISNUMBER(SMALL(Order_Form!$D:$D,1+($D626))),(VLOOKUP(SMALL(Order_Form!$D:$D,1+($D626)),Order_Form!$C:$Q,7,FALSE)),"")</f>
        <v/>
      </c>
      <c r="J626" s="2"/>
      <c r="K626" s="2"/>
      <c r="L626" s="18" t="str">
        <f>IF(ISNUMBER(SMALL(Order_Form!$D:$D,1+($D626))),(VLOOKUP(SMALL(Order_Form!$D:$D,1+($D626)),Order_Form!$C:$Q,8,FALSE)),"")</f>
        <v/>
      </c>
      <c r="M626" s="18" t="str">
        <f>IF(ISNUMBER(SMALL(Order_Form!$D:$D,1+($D626))),(VLOOKUP(SMALL(Order_Form!$D:$D,1+($D626)),Order_Form!$C:$Q,9,FALSE)),"")</f>
        <v/>
      </c>
      <c r="N626" s="18" t="str">
        <f>IF(ISNUMBER(SMALL(Order_Form!$D:$D,1+($D626))),(VLOOKUP(SMALL(Order_Form!$D:$D,1+($D626)),Order_Form!$C:$Q,10,FALSE)),"")</f>
        <v/>
      </c>
      <c r="O626" s="18" t="str">
        <f>IF(ISNUMBER(SMALL(Order_Form!$D:$D,1+($D626))),(VLOOKUP(SMALL(Order_Form!$D:$D,1+($D626)),Order_Form!$C:$Q,11,FALSE)),"")</f>
        <v/>
      </c>
      <c r="P626" s="18" t="str">
        <f>IF(ISNUMBER(SMALL(Order_Form!$D:$D,1+($D626))),(VLOOKUP(SMALL(Order_Form!$D:$D,1+($D626)),Order_Form!$C:$Q,12,FALSE)),"")</f>
        <v/>
      </c>
      <c r="Q626" s="18" t="str">
        <f>IF(ISNUMBER(SMALL(Order_Form!$D:$D,1+($D626))),(VLOOKUP(SMALL(Order_Form!$D:$D,1+($D626)),Order_Form!$C:$Q,13,FALSE)),"")</f>
        <v/>
      </c>
      <c r="R626" s="18" t="str">
        <f>IF(ISNUMBER(SMALL(Order_Form!$D:$D,1+($D626))),(VLOOKUP(SMALL(Order_Form!$D:$D,1+($D626)),Order_Form!$C:$Q,14,FALSE)),"")</f>
        <v/>
      </c>
      <c r="S626" s="126" t="str">
        <f>IF(ISNUMBER(SMALL(Order_Form!$D:$D,1+($D626))),(VLOOKUP(SMALL(Order_Form!$D:$D,1+($D626)),Order_Form!$C:$Q,15,FALSE)),"")</f>
        <v/>
      </c>
      <c r="U626" s="2">
        <f t="shared" si="62"/>
        <v>0</v>
      </c>
      <c r="V626" s="2">
        <f t="shared" si="63"/>
        <v>0</v>
      </c>
      <c r="W626" s="2" t="str">
        <f t="shared" si="64"/>
        <v/>
      </c>
      <c r="X626" s="2">
        <f t="shared" si="65"/>
        <v>0</v>
      </c>
    </row>
    <row r="627" spans="2:24" ht="22.9" customHeight="1" x14ac:dyDescent="0.25">
      <c r="B627" s="2">
        <f t="shared" si="61"/>
        <v>0</v>
      </c>
      <c r="C627" s="2" t="str">
        <f t="shared" si="66"/>
        <v/>
      </c>
      <c r="D627" s="2">
        <v>606</v>
      </c>
      <c r="E627" s="2" t="str">
        <f>IF(ISNUMBER(SMALL(Order_Form!$D:$D,1+($D627))),(VLOOKUP(SMALL(Order_Form!$D:$D,1+($D627)),Order_Form!$C:$Q,3,FALSE)),"")</f>
        <v/>
      </c>
      <c r="F627" s="18" t="str">
        <f>IF(ISNUMBER(SMALL(Order_Form!$D:$D,1+($D627))),(VLOOKUP(SMALL(Order_Form!$D:$D,1+($D627)),Order_Form!$C:$Q,4,FALSE)),"")</f>
        <v/>
      </c>
      <c r="G627" s="18" t="str">
        <f>IF(ISNUMBER(SMALL(Order_Form!$D:$D,1+($D627))),(VLOOKUP(SMALL(Order_Form!$D:$D,1+($D627)),Order_Form!$C:$Q,5,FALSE)),"")</f>
        <v/>
      </c>
      <c r="H627" s="18" t="str">
        <f>IF(ISNUMBER(SMALL(Order_Form!$D:$D,1+($D627))),(VLOOKUP(SMALL(Order_Form!$D:$D,1+($D627)),Order_Form!$C:$Q,6,FALSE)),"")</f>
        <v/>
      </c>
      <c r="I627" s="15" t="str">
        <f>IF(ISNUMBER(SMALL(Order_Form!$D:$D,1+($D627))),(VLOOKUP(SMALL(Order_Form!$D:$D,1+($D627)),Order_Form!$C:$Q,7,FALSE)),"")</f>
        <v/>
      </c>
      <c r="J627" s="2"/>
      <c r="K627" s="2"/>
      <c r="L627" s="18" t="str">
        <f>IF(ISNUMBER(SMALL(Order_Form!$D:$D,1+($D627))),(VLOOKUP(SMALL(Order_Form!$D:$D,1+($D627)),Order_Form!$C:$Q,8,FALSE)),"")</f>
        <v/>
      </c>
      <c r="M627" s="18" t="str">
        <f>IF(ISNUMBER(SMALL(Order_Form!$D:$D,1+($D627))),(VLOOKUP(SMALL(Order_Form!$D:$D,1+($D627)),Order_Form!$C:$Q,9,FALSE)),"")</f>
        <v/>
      </c>
      <c r="N627" s="18" t="str">
        <f>IF(ISNUMBER(SMALL(Order_Form!$D:$D,1+($D627))),(VLOOKUP(SMALL(Order_Form!$D:$D,1+($D627)),Order_Form!$C:$Q,10,FALSE)),"")</f>
        <v/>
      </c>
      <c r="O627" s="18" t="str">
        <f>IF(ISNUMBER(SMALL(Order_Form!$D:$D,1+($D627))),(VLOOKUP(SMALL(Order_Form!$D:$D,1+($D627)),Order_Form!$C:$Q,11,FALSE)),"")</f>
        <v/>
      </c>
      <c r="P627" s="18" t="str">
        <f>IF(ISNUMBER(SMALL(Order_Form!$D:$D,1+($D627))),(VLOOKUP(SMALL(Order_Form!$D:$D,1+($D627)),Order_Form!$C:$Q,12,FALSE)),"")</f>
        <v/>
      </c>
      <c r="Q627" s="18" t="str">
        <f>IF(ISNUMBER(SMALL(Order_Form!$D:$D,1+($D627))),(VLOOKUP(SMALL(Order_Form!$D:$D,1+($D627)),Order_Form!$C:$Q,13,FALSE)),"")</f>
        <v/>
      </c>
      <c r="R627" s="18" t="str">
        <f>IF(ISNUMBER(SMALL(Order_Form!$D:$D,1+($D627))),(VLOOKUP(SMALL(Order_Form!$D:$D,1+($D627)),Order_Form!$C:$Q,14,FALSE)),"")</f>
        <v/>
      </c>
      <c r="S627" s="126" t="str">
        <f>IF(ISNUMBER(SMALL(Order_Form!$D:$D,1+($D627))),(VLOOKUP(SMALL(Order_Form!$D:$D,1+($D627)),Order_Form!$C:$Q,15,FALSE)),"")</f>
        <v/>
      </c>
      <c r="U627" s="2">
        <f t="shared" si="62"/>
        <v>0</v>
      </c>
      <c r="V627" s="2">
        <f t="shared" si="63"/>
        <v>0</v>
      </c>
      <c r="W627" s="2" t="str">
        <f t="shared" si="64"/>
        <v/>
      </c>
      <c r="X627" s="2">
        <f t="shared" si="65"/>
        <v>0</v>
      </c>
    </row>
    <row r="628" spans="2:24" ht="22.9" customHeight="1" x14ac:dyDescent="0.25">
      <c r="B628" s="2">
        <f t="shared" si="61"/>
        <v>0</v>
      </c>
      <c r="C628" s="2" t="str">
        <f t="shared" si="66"/>
        <v/>
      </c>
      <c r="D628" s="2">
        <v>607</v>
      </c>
      <c r="E628" s="2" t="str">
        <f>IF(ISNUMBER(SMALL(Order_Form!$D:$D,1+($D628))),(VLOOKUP(SMALL(Order_Form!$D:$D,1+($D628)),Order_Form!$C:$Q,3,FALSE)),"")</f>
        <v/>
      </c>
      <c r="F628" s="18" t="str">
        <f>IF(ISNUMBER(SMALL(Order_Form!$D:$D,1+($D628))),(VLOOKUP(SMALL(Order_Form!$D:$D,1+($D628)),Order_Form!$C:$Q,4,FALSE)),"")</f>
        <v/>
      </c>
      <c r="G628" s="18" t="str">
        <f>IF(ISNUMBER(SMALL(Order_Form!$D:$D,1+($D628))),(VLOOKUP(SMALL(Order_Form!$D:$D,1+($D628)),Order_Form!$C:$Q,5,FALSE)),"")</f>
        <v/>
      </c>
      <c r="H628" s="18" t="str">
        <f>IF(ISNUMBER(SMALL(Order_Form!$D:$D,1+($D628))),(VLOOKUP(SMALL(Order_Form!$D:$D,1+($D628)),Order_Form!$C:$Q,6,FALSE)),"")</f>
        <v/>
      </c>
      <c r="I628" s="15" t="str">
        <f>IF(ISNUMBER(SMALL(Order_Form!$D:$D,1+($D628))),(VLOOKUP(SMALL(Order_Form!$D:$D,1+($D628)),Order_Form!$C:$Q,7,FALSE)),"")</f>
        <v/>
      </c>
      <c r="J628" s="2"/>
      <c r="K628" s="2"/>
      <c r="L628" s="18" t="str">
        <f>IF(ISNUMBER(SMALL(Order_Form!$D:$D,1+($D628))),(VLOOKUP(SMALL(Order_Form!$D:$D,1+($D628)),Order_Form!$C:$Q,8,FALSE)),"")</f>
        <v/>
      </c>
      <c r="M628" s="18" t="str">
        <f>IF(ISNUMBER(SMALL(Order_Form!$D:$D,1+($D628))),(VLOOKUP(SMALL(Order_Form!$D:$D,1+($D628)),Order_Form!$C:$Q,9,FALSE)),"")</f>
        <v/>
      </c>
      <c r="N628" s="18" t="str">
        <f>IF(ISNUMBER(SMALL(Order_Form!$D:$D,1+($D628))),(VLOOKUP(SMALL(Order_Form!$D:$D,1+($D628)),Order_Form!$C:$Q,10,FALSE)),"")</f>
        <v/>
      </c>
      <c r="O628" s="18" t="str">
        <f>IF(ISNUMBER(SMALL(Order_Form!$D:$D,1+($D628))),(VLOOKUP(SMALL(Order_Form!$D:$D,1+($D628)),Order_Form!$C:$Q,11,FALSE)),"")</f>
        <v/>
      </c>
      <c r="P628" s="18" t="str">
        <f>IF(ISNUMBER(SMALL(Order_Form!$D:$D,1+($D628))),(VLOOKUP(SMALL(Order_Form!$D:$D,1+($D628)),Order_Form!$C:$Q,12,FALSE)),"")</f>
        <v/>
      </c>
      <c r="Q628" s="18" t="str">
        <f>IF(ISNUMBER(SMALL(Order_Form!$D:$D,1+($D628))),(VLOOKUP(SMALL(Order_Form!$D:$D,1+($D628)),Order_Form!$C:$Q,13,FALSE)),"")</f>
        <v/>
      </c>
      <c r="R628" s="18" t="str">
        <f>IF(ISNUMBER(SMALL(Order_Form!$D:$D,1+($D628))),(VLOOKUP(SMALL(Order_Form!$D:$D,1+($D628)),Order_Form!$C:$Q,14,FALSE)),"")</f>
        <v/>
      </c>
      <c r="S628" s="126" t="str">
        <f>IF(ISNUMBER(SMALL(Order_Form!$D:$D,1+($D628))),(VLOOKUP(SMALL(Order_Form!$D:$D,1+($D628)),Order_Form!$C:$Q,15,FALSE)),"")</f>
        <v/>
      </c>
      <c r="U628" s="2">
        <f t="shared" si="62"/>
        <v>0</v>
      </c>
      <c r="V628" s="2">
        <f t="shared" si="63"/>
        <v>0</v>
      </c>
      <c r="W628" s="2" t="str">
        <f t="shared" si="64"/>
        <v/>
      </c>
      <c r="X628" s="2">
        <f t="shared" si="65"/>
        <v>0</v>
      </c>
    </row>
    <row r="629" spans="2:24" ht="22.9" customHeight="1" x14ac:dyDescent="0.25">
      <c r="B629" s="2">
        <f t="shared" si="61"/>
        <v>0</v>
      </c>
      <c r="C629" s="2" t="str">
        <f t="shared" si="66"/>
        <v/>
      </c>
      <c r="D629" s="2">
        <v>608</v>
      </c>
      <c r="E629" s="2" t="str">
        <f>IF(ISNUMBER(SMALL(Order_Form!$D:$D,1+($D629))),(VLOOKUP(SMALL(Order_Form!$D:$D,1+($D629)),Order_Form!$C:$Q,3,FALSE)),"")</f>
        <v/>
      </c>
      <c r="F629" s="18" t="str">
        <f>IF(ISNUMBER(SMALL(Order_Form!$D:$D,1+($D629))),(VLOOKUP(SMALL(Order_Form!$D:$D,1+($D629)),Order_Form!$C:$Q,4,FALSE)),"")</f>
        <v/>
      </c>
      <c r="G629" s="18" t="str">
        <f>IF(ISNUMBER(SMALL(Order_Form!$D:$D,1+($D629))),(VLOOKUP(SMALL(Order_Form!$D:$D,1+($D629)),Order_Form!$C:$Q,5,FALSE)),"")</f>
        <v/>
      </c>
      <c r="H629" s="18" t="str">
        <f>IF(ISNUMBER(SMALL(Order_Form!$D:$D,1+($D629))),(VLOOKUP(SMALL(Order_Form!$D:$D,1+($D629)),Order_Form!$C:$Q,6,FALSE)),"")</f>
        <v/>
      </c>
      <c r="I629" s="15" t="str">
        <f>IF(ISNUMBER(SMALL(Order_Form!$D:$D,1+($D629))),(VLOOKUP(SMALL(Order_Form!$D:$D,1+($D629)),Order_Form!$C:$Q,7,FALSE)),"")</f>
        <v/>
      </c>
      <c r="J629" s="2"/>
      <c r="K629" s="2"/>
      <c r="L629" s="18" t="str">
        <f>IF(ISNUMBER(SMALL(Order_Form!$D:$D,1+($D629))),(VLOOKUP(SMALL(Order_Form!$D:$D,1+($D629)),Order_Form!$C:$Q,8,FALSE)),"")</f>
        <v/>
      </c>
      <c r="M629" s="18" t="str">
        <f>IF(ISNUMBER(SMALL(Order_Form!$D:$D,1+($D629))),(VLOOKUP(SMALL(Order_Form!$D:$D,1+($D629)),Order_Form!$C:$Q,9,FALSE)),"")</f>
        <v/>
      </c>
      <c r="N629" s="18" t="str">
        <f>IF(ISNUMBER(SMALL(Order_Form!$D:$D,1+($D629))),(VLOOKUP(SMALL(Order_Form!$D:$D,1+($D629)),Order_Form!$C:$Q,10,FALSE)),"")</f>
        <v/>
      </c>
      <c r="O629" s="18" t="str">
        <f>IF(ISNUMBER(SMALL(Order_Form!$D:$D,1+($D629))),(VLOOKUP(SMALL(Order_Form!$D:$D,1+($D629)),Order_Form!$C:$Q,11,FALSE)),"")</f>
        <v/>
      </c>
      <c r="P629" s="18" t="str">
        <f>IF(ISNUMBER(SMALL(Order_Form!$D:$D,1+($D629))),(VLOOKUP(SMALL(Order_Form!$D:$D,1+($D629)),Order_Form!$C:$Q,12,FALSE)),"")</f>
        <v/>
      </c>
      <c r="Q629" s="18" t="str">
        <f>IF(ISNUMBER(SMALL(Order_Form!$D:$D,1+($D629))),(VLOOKUP(SMALL(Order_Form!$D:$D,1+($D629)),Order_Form!$C:$Q,13,FALSE)),"")</f>
        <v/>
      </c>
      <c r="R629" s="18" t="str">
        <f>IF(ISNUMBER(SMALL(Order_Form!$D:$D,1+($D629))),(VLOOKUP(SMALL(Order_Form!$D:$D,1+($D629)),Order_Form!$C:$Q,14,FALSE)),"")</f>
        <v/>
      </c>
      <c r="S629" s="126" t="str">
        <f>IF(ISNUMBER(SMALL(Order_Form!$D:$D,1+($D629))),(VLOOKUP(SMALL(Order_Form!$D:$D,1+($D629)),Order_Form!$C:$Q,15,FALSE)),"")</f>
        <v/>
      </c>
      <c r="U629" s="2">
        <f t="shared" si="62"/>
        <v>0</v>
      </c>
      <c r="V629" s="2">
        <f t="shared" si="63"/>
        <v>0</v>
      </c>
      <c r="W629" s="2" t="str">
        <f t="shared" si="64"/>
        <v/>
      </c>
      <c r="X629" s="2">
        <f t="shared" si="65"/>
        <v>0</v>
      </c>
    </row>
    <row r="630" spans="2:24" ht="22.9" customHeight="1" x14ac:dyDescent="0.25">
      <c r="B630" s="2">
        <f t="shared" si="61"/>
        <v>0</v>
      </c>
      <c r="C630" s="2" t="str">
        <f t="shared" si="66"/>
        <v/>
      </c>
      <c r="D630" s="2">
        <v>609</v>
      </c>
      <c r="E630" s="2" t="str">
        <f>IF(ISNUMBER(SMALL(Order_Form!$D:$D,1+($D630))),(VLOOKUP(SMALL(Order_Form!$D:$D,1+($D630)),Order_Form!$C:$Q,3,FALSE)),"")</f>
        <v/>
      </c>
      <c r="F630" s="18" t="str">
        <f>IF(ISNUMBER(SMALL(Order_Form!$D:$D,1+($D630))),(VLOOKUP(SMALL(Order_Form!$D:$D,1+($D630)),Order_Form!$C:$Q,4,FALSE)),"")</f>
        <v/>
      </c>
      <c r="G630" s="18" t="str">
        <f>IF(ISNUMBER(SMALL(Order_Form!$D:$D,1+($D630))),(VLOOKUP(SMALL(Order_Form!$D:$D,1+($D630)),Order_Form!$C:$Q,5,FALSE)),"")</f>
        <v/>
      </c>
      <c r="H630" s="18" t="str">
        <f>IF(ISNUMBER(SMALL(Order_Form!$D:$D,1+($D630))),(VLOOKUP(SMALL(Order_Form!$D:$D,1+($D630)),Order_Form!$C:$Q,6,FALSE)),"")</f>
        <v/>
      </c>
      <c r="I630" s="15" t="str">
        <f>IF(ISNUMBER(SMALL(Order_Form!$D:$D,1+($D630))),(VLOOKUP(SMALL(Order_Form!$D:$D,1+($D630)),Order_Form!$C:$Q,7,FALSE)),"")</f>
        <v/>
      </c>
      <c r="J630" s="2"/>
      <c r="K630" s="2"/>
      <c r="L630" s="18" t="str">
        <f>IF(ISNUMBER(SMALL(Order_Form!$D:$D,1+($D630))),(VLOOKUP(SMALL(Order_Form!$D:$D,1+($D630)),Order_Form!$C:$Q,8,FALSE)),"")</f>
        <v/>
      </c>
      <c r="M630" s="18" t="str">
        <f>IF(ISNUMBER(SMALL(Order_Form!$D:$D,1+($D630))),(VLOOKUP(SMALL(Order_Form!$D:$D,1+($D630)),Order_Form!$C:$Q,9,FALSE)),"")</f>
        <v/>
      </c>
      <c r="N630" s="18" t="str">
        <f>IF(ISNUMBER(SMALL(Order_Form!$D:$D,1+($D630))),(VLOOKUP(SMALL(Order_Form!$D:$D,1+($D630)),Order_Form!$C:$Q,10,FALSE)),"")</f>
        <v/>
      </c>
      <c r="O630" s="18" t="str">
        <f>IF(ISNUMBER(SMALL(Order_Form!$D:$D,1+($D630))),(VLOOKUP(SMALL(Order_Form!$D:$D,1+($D630)),Order_Form!$C:$Q,11,FALSE)),"")</f>
        <v/>
      </c>
      <c r="P630" s="18" t="str">
        <f>IF(ISNUMBER(SMALL(Order_Form!$D:$D,1+($D630))),(VLOOKUP(SMALL(Order_Form!$D:$D,1+($D630)),Order_Form!$C:$Q,12,FALSE)),"")</f>
        <v/>
      </c>
      <c r="Q630" s="18" t="str">
        <f>IF(ISNUMBER(SMALL(Order_Form!$D:$D,1+($D630))),(VLOOKUP(SMALL(Order_Form!$D:$D,1+($D630)),Order_Form!$C:$Q,13,FALSE)),"")</f>
        <v/>
      </c>
      <c r="R630" s="18" t="str">
        <f>IF(ISNUMBER(SMALL(Order_Form!$D:$D,1+($D630))),(VLOOKUP(SMALL(Order_Form!$D:$D,1+($D630)),Order_Form!$C:$Q,14,FALSE)),"")</f>
        <v/>
      </c>
      <c r="S630" s="126" t="str">
        <f>IF(ISNUMBER(SMALL(Order_Form!$D:$D,1+($D630))),(VLOOKUP(SMALL(Order_Form!$D:$D,1+($D630)),Order_Form!$C:$Q,15,FALSE)),"")</f>
        <v/>
      </c>
      <c r="U630" s="2">
        <f t="shared" si="62"/>
        <v>0</v>
      </c>
      <c r="V630" s="2">
        <f t="shared" si="63"/>
        <v>0</v>
      </c>
      <c r="W630" s="2" t="str">
        <f t="shared" si="64"/>
        <v/>
      </c>
      <c r="X630" s="2">
        <f t="shared" si="65"/>
        <v>0</v>
      </c>
    </row>
    <row r="631" spans="2:24" ht="22.9" customHeight="1" x14ac:dyDescent="0.25">
      <c r="B631" s="2">
        <f t="shared" si="61"/>
        <v>0</v>
      </c>
      <c r="C631" s="2" t="str">
        <f t="shared" si="66"/>
        <v/>
      </c>
      <c r="D631" s="2">
        <v>610</v>
      </c>
      <c r="E631" s="2" t="str">
        <f>IF(ISNUMBER(SMALL(Order_Form!$D:$D,1+($D631))),(VLOOKUP(SMALL(Order_Form!$D:$D,1+($D631)),Order_Form!$C:$Q,3,FALSE)),"")</f>
        <v/>
      </c>
      <c r="F631" s="18" t="str">
        <f>IF(ISNUMBER(SMALL(Order_Form!$D:$D,1+($D631))),(VLOOKUP(SMALL(Order_Form!$D:$D,1+($D631)),Order_Form!$C:$Q,4,FALSE)),"")</f>
        <v/>
      </c>
      <c r="G631" s="18" t="str">
        <f>IF(ISNUMBER(SMALL(Order_Form!$D:$D,1+($D631))),(VLOOKUP(SMALL(Order_Form!$D:$D,1+($D631)),Order_Form!$C:$Q,5,FALSE)),"")</f>
        <v/>
      </c>
      <c r="H631" s="18" t="str">
        <f>IF(ISNUMBER(SMALL(Order_Form!$D:$D,1+($D631))),(VLOOKUP(SMALL(Order_Form!$D:$D,1+($D631)),Order_Form!$C:$Q,6,FALSE)),"")</f>
        <v/>
      </c>
      <c r="I631" s="15" t="str">
        <f>IF(ISNUMBER(SMALL(Order_Form!$D:$D,1+($D631))),(VLOOKUP(SMALL(Order_Form!$D:$D,1+($D631)),Order_Form!$C:$Q,7,FALSE)),"")</f>
        <v/>
      </c>
      <c r="J631" s="2"/>
      <c r="K631" s="2"/>
      <c r="L631" s="18" t="str">
        <f>IF(ISNUMBER(SMALL(Order_Form!$D:$D,1+($D631))),(VLOOKUP(SMALL(Order_Form!$D:$D,1+($D631)),Order_Form!$C:$Q,8,FALSE)),"")</f>
        <v/>
      </c>
      <c r="M631" s="18" t="str">
        <f>IF(ISNUMBER(SMALL(Order_Form!$D:$D,1+($D631))),(VLOOKUP(SMALL(Order_Form!$D:$D,1+($D631)),Order_Form!$C:$Q,9,FALSE)),"")</f>
        <v/>
      </c>
      <c r="N631" s="18" t="str">
        <f>IF(ISNUMBER(SMALL(Order_Form!$D:$D,1+($D631))),(VLOOKUP(SMALL(Order_Form!$D:$D,1+($D631)),Order_Form!$C:$Q,10,FALSE)),"")</f>
        <v/>
      </c>
      <c r="O631" s="18" t="str">
        <f>IF(ISNUMBER(SMALL(Order_Form!$D:$D,1+($D631))),(VLOOKUP(SMALL(Order_Form!$D:$D,1+($D631)),Order_Form!$C:$Q,11,FALSE)),"")</f>
        <v/>
      </c>
      <c r="P631" s="18" t="str">
        <f>IF(ISNUMBER(SMALL(Order_Form!$D:$D,1+($D631))),(VLOOKUP(SMALL(Order_Form!$D:$D,1+($D631)),Order_Form!$C:$Q,12,FALSE)),"")</f>
        <v/>
      </c>
      <c r="Q631" s="18" t="str">
        <f>IF(ISNUMBER(SMALL(Order_Form!$D:$D,1+($D631))),(VLOOKUP(SMALL(Order_Form!$D:$D,1+($D631)),Order_Form!$C:$Q,13,FALSE)),"")</f>
        <v/>
      </c>
      <c r="R631" s="18" t="str">
        <f>IF(ISNUMBER(SMALL(Order_Form!$D:$D,1+($D631))),(VLOOKUP(SMALL(Order_Form!$D:$D,1+($D631)),Order_Form!$C:$Q,14,FALSE)),"")</f>
        <v/>
      </c>
      <c r="S631" s="126" t="str">
        <f>IF(ISNUMBER(SMALL(Order_Form!$D:$D,1+($D631))),(VLOOKUP(SMALL(Order_Form!$D:$D,1+($D631)),Order_Form!$C:$Q,15,FALSE)),"")</f>
        <v/>
      </c>
      <c r="U631" s="2">
        <f t="shared" si="62"/>
        <v>0</v>
      </c>
      <c r="V631" s="2">
        <f t="shared" si="63"/>
        <v>0</v>
      </c>
      <c r="W631" s="2" t="str">
        <f t="shared" si="64"/>
        <v/>
      </c>
      <c r="X631" s="2">
        <f t="shared" si="65"/>
        <v>0</v>
      </c>
    </row>
    <row r="632" spans="2:24" ht="22.9" customHeight="1" x14ac:dyDescent="0.25">
      <c r="B632" s="2">
        <f t="shared" si="61"/>
        <v>0</v>
      </c>
      <c r="C632" s="2" t="str">
        <f t="shared" si="66"/>
        <v/>
      </c>
      <c r="D632" s="2">
        <v>611</v>
      </c>
      <c r="E632" s="2" t="str">
        <f>IF(ISNUMBER(SMALL(Order_Form!$D:$D,1+($D632))),(VLOOKUP(SMALL(Order_Form!$D:$D,1+($D632)),Order_Form!$C:$Q,3,FALSE)),"")</f>
        <v/>
      </c>
      <c r="F632" s="18" t="str">
        <f>IF(ISNUMBER(SMALL(Order_Form!$D:$D,1+($D632))),(VLOOKUP(SMALL(Order_Form!$D:$D,1+($D632)),Order_Form!$C:$Q,4,FALSE)),"")</f>
        <v/>
      </c>
      <c r="G632" s="18" t="str">
        <f>IF(ISNUMBER(SMALL(Order_Form!$D:$D,1+($D632))),(VLOOKUP(SMALL(Order_Form!$D:$D,1+($D632)),Order_Form!$C:$Q,5,FALSE)),"")</f>
        <v/>
      </c>
      <c r="H632" s="18" t="str">
        <f>IF(ISNUMBER(SMALL(Order_Form!$D:$D,1+($D632))),(VLOOKUP(SMALL(Order_Form!$D:$D,1+($D632)),Order_Form!$C:$Q,6,FALSE)),"")</f>
        <v/>
      </c>
      <c r="I632" s="15" t="str">
        <f>IF(ISNUMBER(SMALL(Order_Form!$D:$D,1+($D632))),(VLOOKUP(SMALL(Order_Form!$D:$D,1+($D632)),Order_Form!$C:$Q,7,FALSE)),"")</f>
        <v/>
      </c>
      <c r="J632" s="2"/>
      <c r="K632" s="2"/>
      <c r="L632" s="18" t="str">
        <f>IF(ISNUMBER(SMALL(Order_Form!$D:$D,1+($D632))),(VLOOKUP(SMALL(Order_Form!$D:$D,1+($D632)),Order_Form!$C:$Q,8,FALSE)),"")</f>
        <v/>
      </c>
      <c r="M632" s="18" t="str">
        <f>IF(ISNUMBER(SMALL(Order_Form!$D:$D,1+($D632))),(VLOOKUP(SMALL(Order_Form!$D:$D,1+($D632)),Order_Form!$C:$Q,9,FALSE)),"")</f>
        <v/>
      </c>
      <c r="N632" s="18" t="str">
        <f>IF(ISNUMBER(SMALL(Order_Form!$D:$D,1+($D632))),(VLOOKUP(SMALL(Order_Form!$D:$D,1+($D632)),Order_Form!$C:$Q,10,FALSE)),"")</f>
        <v/>
      </c>
      <c r="O632" s="18" t="str">
        <f>IF(ISNUMBER(SMALL(Order_Form!$D:$D,1+($D632))),(VLOOKUP(SMALL(Order_Form!$D:$D,1+($D632)),Order_Form!$C:$Q,11,FALSE)),"")</f>
        <v/>
      </c>
      <c r="P632" s="18" t="str">
        <f>IF(ISNUMBER(SMALL(Order_Form!$D:$D,1+($D632))),(VLOOKUP(SMALL(Order_Form!$D:$D,1+($D632)),Order_Form!$C:$Q,12,FALSE)),"")</f>
        <v/>
      </c>
      <c r="Q632" s="18" t="str">
        <f>IF(ISNUMBER(SMALL(Order_Form!$D:$D,1+($D632))),(VLOOKUP(SMALL(Order_Form!$D:$D,1+($D632)),Order_Form!$C:$Q,13,FALSE)),"")</f>
        <v/>
      </c>
      <c r="R632" s="18" t="str">
        <f>IF(ISNUMBER(SMALL(Order_Form!$D:$D,1+($D632))),(VLOOKUP(SMALL(Order_Form!$D:$D,1+($D632)),Order_Form!$C:$Q,14,FALSE)),"")</f>
        <v/>
      </c>
      <c r="S632" s="126" t="str">
        <f>IF(ISNUMBER(SMALL(Order_Form!$D:$D,1+($D632))),(VLOOKUP(SMALL(Order_Form!$D:$D,1+($D632)),Order_Form!$C:$Q,15,FALSE)),"")</f>
        <v/>
      </c>
      <c r="U632" s="2">
        <f t="shared" si="62"/>
        <v>0</v>
      </c>
      <c r="V632" s="2">
        <f t="shared" si="63"/>
        <v>0</v>
      </c>
      <c r="W632" s="2" t="str">
        <f t="shared" si="64"/>
        <v/>
      </c>
      <c r="X632" s="2">
        <f t="shared" si="65"/>
        <v>0</v>
      </c>
    </row>
    <row r="633" spans="2:24" ht="22.9" customHeight="1" x14ac:dyDescent="0.25">
      <c r="B633" s="2">
        <f t="shared" si="61"/>
        <v>0</v>
      </c>
      <c r="C633" s="2" t="str">
        <f t="shared" si="66"/>
        <v/>
      </c>
      <c r="D633" s="2">
        <v>612</v>
      </c>
      <c r="E633" s="2" t="str">
        <f>IF(ISNUMBER(SMALL(Order_Form!$D:$D,1+($D633))),(VLOOKUP(SMALL(Order_Form!$D:$D,1+($D633)),Order_Form!$C:$Q,3,FALSE)),"")</f>
        <v/>
      </c>
      <c r="F633" s="18" t="str">
        <f>IF(ISNUMBER(SMALL(Order_Form!$D:$D,1+($D633))),(VLOOKUP(SMALL(Order_Form!$D:$D,1+($D633)),Order_Form!$C:$Q,4,FALSE)),"")</f>
        <v/>
      </c>
      <c r="G633" s="18" t="str">
        <f>IF(ISNUMBER(SMALL(Order_Form!$D:$D,1+($D633))),(VLOOKUP(SMALL(Order_Form!$D:$D,1+($D633)),Order_Form!$C:$Q,5,FALSE)),"")</f>
        <v/>
      </c>
      <c r="H633" s="18" t="str">
        <f>IF(ISNUMBER(SMALL(Order_Form!$D:$D,1+($D633))),(VLOOKUP(SMALL(Order_Form!$D:$D,1+($D633)),Order_Form!$C:$Q,6,FALSE)),"")</f>
        <v/>
      </c>
      <c r="I633" s="15" t="str">
        <f>IF(ISNUMBER(SMALL(Order_Form!$D:$D,1+($D633))),(VLOOKUP(SMALL(Order_Form!$D:$D,1+($D633)),Order_Form!$C:$Q,7,FALSE)),"")</f>
        <v/>
      </c>
      <c r="J633" s="2"/>
      <c r="K633" s="2"/>
      <c r="L633" s="18" t="str">
        <f>IF(ISNUMBER(SMALL(Order_Form!$D:$D,1+($D633))),(VLOOKUP(SMALL(Order_Form!$D:$D,1+($D633)),Order_Form!$C:$Q,8,FALSE)),"")</f>
        <v/>
      </c>
      <c r="M633" s="18" t="str">
        <f>IF(ISNUMBER(SMALL(Order_Form!$D:$D,1+($D633))),(VLOOKUP(SMALL(Order_Form!$D:$D,1+($D633)),Order_Form!$C:$Q,9,FALSE)),"")</f>
        <v/>
      </c>
      <c r="N633" s="18" t="str">
        <f>IF(ISNUMBER(SMALL(Order_Form!$D:$D,1+($D633))),(VLOOKUP(SMALL(Order_Form!$D:$D,1+($D633)),Order_Form!$C:$Q,10,FALSE)),"")</f>
        <v/>
      </c>
      <c r="O633" s="18" t="str">
        <f>IF(ISNUMBER(SMALL(Order_Form!$D:$D,1+($D633))),(VLOOKUP(SMALL(Order_Form!$D:$D,1+($D633)),Order_Form!$C:$Q,11,FALSE)),"")</f>
        <v/>
      </c>
      <c r="P633" s="18" t="str">
        <f>IF(ISNUMBER(SMALL(Order_Form!$D:$D,1+($D633))),(VLOOKUP(SMALL(Order_Form!$D:$D,1+($D633)),Order_Form!$C:$Q,12,FALSE)),"")</f>
        <v/>
      </c>
      <c r="Q633" s="18" t="str">
        <f>IF(ISNUMBER(SMALL(Order_Form!$D:$D,1+($D633))),(VLOOKUP(SMALL(Order_Form!$D:$D,1+($D633)),Order_Form!$C:$Q,13,FALSE)),"")</f>
        <v/>
      </c>
      <c r="R633" s="18" t="str">
        <f>IF(ISNUMBER(SMALL(Order_Form!$D:$D,1+($D633))),(VLOOKUP(SMALL(Order_Form!$D:$D,1+($D633)),Order_Form!$C:$Q,14,FALSE)),"")</f>
        <v/>
      </c>
      <c r="S633" s="126" t="str">
        <f>IF(ISNUMBER(SMALL(Order_Form!$D:$D,1+($D633))),(VLOOKUP(SMALL(Order_Form!$D:$D,1+($D633)),Order_Form!$C:$Q,15,FALSE)),"")</f>
        <v/>
      </c>
      <c r="U633" s="2">
        <f t="shared" si="62"/>
        <v>0</v>
      </c>
      <c r="V633" s="2">
        <f t="shared" si="63"/>
        <v>0</v>
      </c>
      <c r="W633" s="2" t="str">
        <f t="shared" si="64"/>
        <v/>
      </c>
      <c r="X633" s="2">
        <f t="shared" si="65"/>
        <v>0</v>
      </c>
    </row>
    <row r="634" spans="2:24" ht="22.9" customHeight="1" x14ac:dyDescent="0.25">
      <c r="B634" s="2">
        <f t="shared" si="61"/>
        <v>0</v>
      </c>
      <c r="C634" s="2" t="str">
        <f t="shared" si="66"/>
        <v/>
      </c>
      <c r="D634" s="2">
        <v>613</v>
      </c>
      <c r="E634" s="2" t="str">
        <f>IF(ISNUMBER(SMALL(Order_Form!$D:$D,1+($D634))),(VLOOKUP(SMALL(Order_Form!$D:$D,1+($D634)),Order_Form!$C:$Q,3,FALSE)),"")</f>
        <v/>
      </c>
      <c r="F634" s="18" t="str">
        <f>IF(ISNUMBER(SMALL(Order_Form!$D:$D,1+($D634))),(VLOOKUP(SMALL(Order_Form!$D:$D,1+($D634)),Order_Form!$C:$Q,4,FALSE)),"")</f>
        <v/>
      </c>
      <c r="G634" s="18" t="str">
        <f>IF(ISNUMBER(SMALL(Order_Form!$D:$D,1+($D634))),(VLOOKUP(SMALL(Order_Form!$D:$D,1+($D634)),Order_Form!$C:$Q,5,FALSE)),"")</f>
        <v/>
      </c>
      <c r="H634" s="18" t="str">
        <f>IF(ISNUMBER(SMALL(Order_Form!$D:$D,1+($D634))),(VLOOKUP(SMALL(Order_Form!$D:$D,1+($D634)),Order_Form!$C:$Q,6,FALSE)),"")</f>
        <v/>
      </c>
      <c r="I634" s="15" t="str">
        <f>IF(ISNUMBER(SMALL(Order_Form!$D:$D,1+($D634))),(VLOOKUP(SMALL(Order_Form!$D:$D,1+($D634)),Order_Form!$C:$Q,7,FALSE)),"")</f>
        <v/>
      </c>
      <c r="J634" s="2"/>
      <c r="K634" s="2"/>
      <c r="L634" s="18" t="str">
        <f>IF(ISNUMBER(SMALL(Order_Form!$D:$D,1+($D634))),(VLOOKUP(SMALL(Order_Form!$D:$D,1+($D634)),Order_Form!$C:$Q,8,FALSE)),"")</f>
        <v/>
      </c>
      <c r="M634" s="18" t="str">
        <f>IF(ISNUMBER(SMALL(Order_Form!$D:$D,1+($D634))),(VLOOKUP(SMALL(Order_Form!$D:$D,1+($D634)),Order_Form!$C:$Q,9,FALSE)),"")</f>
        <v/>
      </c>
      <c r="N634" s="18" t="str">
        <f>IF(ISNUMBER(SMALL(Order_Form!$D:$D,1+($D634))),(VLOOKUP(SMALL(Order_Form!$D:$D,1+($D634)),Order_Form!$C:$Q,10,FALSE)),"")</f>
        <v/>
      </c>
      <c r="O634" s="18" t="str">
        <f>IF(ISNUMBER(SMALL(Order_Form!$D:$D,1+($D634))),(VLOOKUP(SMALL(Order_Form!$D:$D,1+($D634)),Order_Form!$C:$Q,11,FALSE)),"")</f>
        <v/>
      </c>
      <c r="P634" s="18" t="str">
        <f>IF(ISNUMBER(SMALL(Order_Form!$D:$D,1+($D634))),(VLOOKUP(SMALL(Order_Form!$D:$D,1+($D634)),Order_Form!$C:$Q,12,FALSE)),"")</f>
        <v/>
      </c>
      <c r="Q634" s="18" t="str">
        <f>IF(ISNUMBER(SMALL(Order_Form!$D:$D,1+($D634))),(VLOOKUP(SMALL(Order_Form!$D:$D,1+($D634)),Order_Form!$C:$Q,13,FALSE)),"")</f>
        <v/>
      </c>
      <c r="R634" s="18" t="str">
        <f>IF(ISNUMBER(SMALL(Order_Form!$D:$D,1+($D634))),(VLOOKUP(SMALL(Order_Form!$D:$D,1+($D634)),Order_Form!$C:$Q,14,FALSE)),"")</f>
        <v/>
      </c>
      <c r="S634" s="126" t="str">
        <f>IF(ISNUMBER(SMALL(Order_Form!$D:$D,1+($D634))),(VLOOKUP(SMALL(Order_Form!$D:$D,1+($D634)),Order_Form!$C:$Q,15,FALSE)),"")</f>
        <v/>
      </c>
      <c r="U634" s="2">
        <f t="shared" si="62"/>
        <v>0</v>
      </c>
      <c r="V634" s="2">
        <f t="shared" si="63"/>
        <v>0</v>
      </c>
      <c r="W634" s="2" t="str">
        <f t="shared" si="64"/>
        <v/>
      </c>
      <c r="X634" s="2">
        <f t="shared" si="65"/>
        <v>0</v>
      </c>
    </row>
    <row r="635" spans="2:24" ht="22.9" customHeight="1" x14ac:dyDescent="0.25">
      <c r="B635" s="2">
        <f t="shared" si="61"/>
        <v>0</v>
      </c>
      <c r="C635" s="2" t="str">
        <f t="shared" si="66"/>
        <v/>
      </c>
      <c r="D635" s="2">
        <v>614</v>
      </c>
      <c r="E635" s="2" t="str">
        <f>IF(ISNUMBER(SMALL(Order_Form!$D:$D,1+($D635))),(VLOOKUP(SMALL(Order_Form!$D:$D,1+($D635)),Order_Form!$C:$Q,3,FALSE)),"")</f>
        <v/>
      </c>
      <c r="F635" s="18" t="str">
        <f>IF(ISNUMBER(SMALL(Order_Form!$D:$D,1+($D635))),(VLOOKUP(SMALL(Order_Form!$D:$D,1+($D635)),Order_Form!$C:$Q,4,FALSE)),"")</f>
        <v/>
      </c>
      <c r="G635" s="18" t="str">
        <f>IF(ISNUMBER(SMALL(Order_Form!$D:$D,1+($D635))),(VLOOKUP(SMALL(Order_Form!$D:$D,1+($D635)),Order_Form!$C:$Q,5,FALSE)),"")</f>
        <v/>
      </c>
      <c r="H635" s="18" t="str">
        <f>IF(ISNUMBER(SMALL(Order_Form!$D:$D,1+($D635))),(VLOOKUP(SMALL(Order_Form!$D:$D,1+($D635)),Order_Form!$C:$Q,6,FALSE)),"")</f>
        <v/>
      </c>
      <c r="I635" s="15" t="str">
        <f>IF(ISNUMBER(SMALL(Order_Form!$D:$D,1+($D635))),(VLOOKUP(SMALL(Order_Form!$D:$D,1+($D635)),Order_Form!$C:$Q,7,FALSE)),"")</f>
        <v/>
      </c>
      <c r="J635" s="2"/>
      <c r="K635" s="2"/>
      <c r="L635" s="18" t="str">
        <f>IF(ISNUMBER(SMALL(Order_Form!$D:$D,1+($D635))),(VLOOKUP(SMALL(Order_Form!$D:$D,1+($D635)),Order_Form!$C:$Q,8,FALSE)),"")</f>
        <v/>
      </c>
      <c r="M635" s="18" t="str">
        <f>IF(ISNUMBER(SMALL(Order_Form!$D:$D,1+($D635))),(VLOOKUP(SMALL(Order_Form!$D:$D,1+($D635)),Order_Form!$C:$Q,9,FALSE)),"")</f>
        <v/>
      </c>
      <c r="N635" s="18" t="str">
        <f>IF(ISNUMBER(SMALL(Order_Form!$D:$D,1+($D635))),(VLOOKUP(SMALL(Order_Form!$D:$D,1+($D635)),Order_Form!$C:$Q,10,FALSE)),"")</f>
        <v/>
      </c>
      <c r="O635" s="18" t="str">
        <f>IF(ISNUMBER(SMALL(Order_Form!$D:$D,1+($D635))),(VLOOKUP(SMALL(Order_Form!$D:$D,1+($D635)),Order_Form!$C:$Q,11,FALSE)),"")</f>
        <v/>
      </c>
      <c r="P635" s="18" t="str">
        <f>IF(ISNUMBER(SMALL(Order_Form!$D:$D,1+($D635))),(VLOOKUP(SMALL(Order_Form!$D:$D,1+($D635)),Order_Form!$C:$Q,12,FALSE)),"")</f>
        <v/>
      </c>
      <c r="Q635" s="18" t="str">
        <f>IF(ISNUMBER(SMALL(Order_Form!$D:$D,1+($D635))),(VLOOKUP(SMALL(Order_Form!$D:$D,1+($D635)),Order_Form!$C:$Q,13,FALSE)),"")</f>
        <v/>
      </c>
      <c r="R635" s="18" t="str">
        <f>IF(ISNUMBER(SMALL(Order_Form!$D:$D,1+($D635))),(VLOOKUP(SMALL(Order_Form!$D:$D,1+($D635)),Order_Form!$C:$Q,14,FALSE)),"")</f>
        <v/>
      </c>
      <c r="S635" s="126" t="str">
        <f>IF(ISNUMBER(SMALL(Order_Form!$D:$D,1+($D635))),(VLOOKUP(SMALL(Order_Form!$D:$D,1+($D635)),Order_Form!$C:$Q,15,FALSE)),"")</f>
        <v/>
      </c>
      <c r="U635" s="2">
        <f t="shared" si="62"/>
        <v>0</v>
      </c>
      <c r="V635" s="2">
        <f t="shared" si="63"/>
        <v>0</v>
      </c>
      <c r="W635" s="2" t="str">
        <f t="shared" si="64"/>
        <v/>
      </c>
      <c r="X635" s="2">
        <f t="shared" si="65"/>
        <v>0</v>
      </c>
    </row>
    <row r="636" spans="2:24" ht="22.9" customHeight="1" x14ac:dyDescent="0.25">
      <c r="B636" s="2">
        <f t="shared" si="61"/>
        <v>0</v>
      </c>
      <c r="C636" s="2" t="str">
        <f t="shared" si="66"/>
        <v/>
      </c>
      <c r="D636" s="2">
        <v>615</v>
      </c>
      <c r="E636" s="2" t="str">
        <f>IF(ISNUMBER(SMALL(Order_Form!$D:$D,1+($D636))),(VLOOKUP(SMALL(Order_Form!$D:$D,1+($D636)),Order_Form!$C:$Q,3,FALSE)),"")</f>
        <v/>
      </c>
      <c r="F636" s="18" t="str">
        <f>IF(ISNUMBER(SMALL(Order_Form!$D:$D,1+($D636))),(VLOOKUP(SMALL(Order_Form!$D:$D,1+($D636)),Order_Form!$C:$Q,4,FALSE)),"")</f>
        <v/>
      </c>
      <c r="G636" s="18" t="str">
        <f>IF(ISNUMBER(SMALL(Order_Form!$D:$D,1+($D636))),(VLOOKUP(SMALL(Order_Form!$D:$D,1+($D636)),Order_Form!$C:$Q,5,FALSE)),"")</f>
        <v/>
      </c>
      <c r="H636" s="18" t="str">
        <f>IF(ISNUMBER(SMALL(Order_Form!$D:$D,1+($D636))),(VLOOKUP(SMALL(Order_Form!$D:$D,1+($D636)),Order_Form!$C:$Q,6,FALSE)),"")</f>
        <v/>
      </c>
      <c r="I636" s="15" t="str">
        <f>IF(ISNUMBER(SMALL(Order_Form!$D:$D,1+($D636))),(VLOOKUP(SMALL(Order_Form!$D:$D,1+($D636)),Order_Form!$C:$Q,7,FALSE)),"")</f>
        <v/>
      </c>
      <c r="J636" s="2"/>
      <c r="K636" s="2"/>
      <c r="L636" s="18" t="str">
        <f>IF(ISNUMBER(SMALL(Order_Form!$D:$D,1+($D636))),(VLOOKUP(SMALL(Order_Form!$D:$D,1+($D636)),Order_Form!$C:$Q,8,FALSE)),"")</f>
        <v/>
      </c>
      <c r="M636" s="18" t="str">
        <f>IF(ISNUMBER(SMALL(Order_Form!$D:$D,1+($D636))),(VLOOKUP(SMALL(Order_Form!$D:$D,1+($D636)),Order_Form!$C:$Q,9,FALSE)),"")</f>
        <v/>
      </c>
      <c r="N636" s="18" t="str">
        <f>IF(ISNUMBER(SMALL(Order_Form!$D:$D,1+($D636))),(VLOOKUP(SMALL(Order_Form!$D:$D,1+($D636)),Order_Form!$C:$Q,10,FALSE)),"")</f>
        <v/>
      </c>
      <c r="O636" s="18" t="str">
        <f>IF(ISNUMBER(SMALL(Order_Form!$D:$D,1+($D636))),(VLOOKUP(SMALL(Order_Form!$D:$D,1+($D636)),Order_Form!$C:$Q,11,FALSE)),"")</f>
        <v/>
      </c>
      <c r="P636" s="18" t="str">
        <f>IF(ISNUMBER(SMALL(Order_Form!$D:$D,1+($D636))),(VLOOKUP(SMALL(Order_Form!$D:$D,1+($D636)),Order_Form!$C:$Q,12,FALSE)),"")</f>
        <v/>
      </c>
      <c r="Q636" s="18" t="str">
        <f>IF(ISNUMBER(SMALL(Order_Form!$D:$D,1+($D636))),(VLOOKUP(SMALL(Order_Form!$D:$D,1+($D636)),Order_Form!$C:$Q,13,FALSE)),"")</f>
        <v/>
      </c>
      <c r="R636" s="18" t="str">
        <f>IF(ISNUMBER(SMALL(Order_Form!$D:$D,1+($D636))),(VLOOKUP(SMALL(Order_Form!$D:$D,1+($D636)),Order_Form!$C:$Q,14,FALSE)),"")</f>
        <v/>
      </c>
      <c r="S636" s="126" t="str">
        <f>IF(ISNUMBER(SMALL(Order_Form!$D:$D,1+($D636))),(VLOOKUP(SMALL(Order_Form!$D:$D,1+($D636)),Order_Form!$C:$Q,15,FALSE)),"")</f>
        <v/>
      </c>
      <c r="U636" s="2">
        <f t="shared" si="62"/>
        <v>0</v>
      </c>
      <c r="V636" s="2">
        <f t="shared" si="63"/>
        <v>0</v>
      </c>
      <c r="W636" s="2" t="str">
        <f t="shared" si="64"/>
        <v/>
      </c>
      <c r="X636" s="2">
        <f t="shared" si="65"/>
        <v>0</v>
      </c>
    </row>
    <row r="637" spans="2:24" ht="22.9" customHeight="1" x14ac:dyDescent="0.25">
      <c r="B637" s="2">
        <f t="shared" si="61"/>
        <v>0</v>
      </c>
      <c r="C637" s="2" t="str">
        <f t="shared" si="66"/>
        <v/>
      </c>
      <c r="D637" s="2">
        <v>616</v>
      </c>
      <c r="E637" s="2" t="str">
        <f>IF(ISNUMBER(SMALL(Order_Form!$D:$D,1+($D637))),(VLOOKUP(SMALL(Order_Form!$D:$D,1+($D637)),Order_Form!$C:$Q,3,FALSE)),"")</f>
        <v/>
      </c>
      <c r="F637" s="18" t="str">
        <f>IF(ISNUMBER(SMALL(Order_Form!$D:$D,1+($D637))),(VLOOKUP(SMALL(Order_Form!$D:$D,1+($D637)),Order_Form!$C:$Q,4,FALSE)),"")</f>
        <v/>
      </c>
      <c r="G637" s="18" t="str">
        <f>IF(ISNUMBER(SMALL(Order_Form!$D:$D,1+($D637))),(VLOOKUP(SMALL(Order_Form!$D:$D,1+($D637)),Order_Form!$C:$Q,5,FALSE)),"")</f>
        <v/>
      </c>
      <c r="H637" s="18" t="str">
        <f>IF(ISNUMBER(SMALL(Order_Form!$D:$D,1+($D637))),(VLOOKUP(SMALL(Order_Form!$D:$D,1+($D637)),Order_Form!$C:$Q,6,FALSE)),"")</f>
        <v/>
      </c>
      <c r="I637" s="15" t="str">
        <f>IF(ISNUMBER(SMALL(Order_Form!$D:$D,1+($D637))),(VLOOKUP(SMALL(Order_Form!$D:$D,1+($D637)),Order_Form!$C:$Q,7,FALSE)),"")</f>
        <v/>
      </c>
      <c r="J637" s="2"/>
      <c r="K637" s="2"/>
      <c r="L637" s="18" t="str">
        <f>IF(ISNUMBER(SMALL(Order_Form!$D:$D,1+($D637))),(VLOOKUP(SMALL(Order_Form!$D:$D,1+($D637)),Order_Form!$C:$Q,8,FALSE)),"")</f>
        <v/>
      </c>
      <c r="M637" s="18" t="str">
        <f>IF(ISNUMBER(SMALL(Order_Form!$D:$D,1+($D637))),(VLOOKUP(SMALL(Order_Form!$D:$D,1+($D637)),Order_Form!$C:$Q,9,FALSE)),"")</f>
        <v/>
      </c>
      <c r="N637" s="18" t="str">
        <f>IF(ISNUMBER(SMALL(Order_Form!$D:$D,1+($D637))),(VLOOKUP(SMALL(Order_Form!$D:$D,1+($D637)),Order_Form!$C:$Q,10,FALSE)),"")</f>
        <v/>
      </c>
      <c r="O637" s="18" t="str">
        <f>IF(ISNUMBER(SMALL(Order_Form!$D:$D,1+($D637))),(VLOOKUP(SMALL(Order_Form!$D:$D,1+($D637)),Order_Form!$C:$Q,11,FALSE)),"")</f>
        <v/>
      </c>
      <c r="P637" s="18" t="str">
        <f>IF(ISNUMBER(SMALL(Order_Form!$D:$D,1+($D637))),(VLOOKUP(SMALL(Order_Form!$D:$D,1+($D637)),Order_Form!$C:$Q,12,FALSE)),"")</f>
        <v/>
      </c>
      <c r="Q637" s="18" t="str">
        <f>IF(ISNUMBER(SMALL(Order_Form!$D:$D,1+($D637))),(VLOOKUP(SMALL(Order_Form!$D:$D,1+($D637)),Order_Form!$C:$Q,13,FALSE)),"")</f>
        <v/>
      </c>
      <c r="R637" s="18" t="str">
        <f>IF(ISNUMBER(SMALL(Order_Form!$D:$D,1+($D637))),(VLOOKUP(SMALL(Order_Form!$D:$D,1+($D637)),Order_Form!$C:$Q,14,FALSE)),"")</f>
        <v/>
      </c>
      <c r="S637" s="126" t="str">
        <f>IF(ISNUMBER(SMALL(Order_Form!$D:$D,1+($D637))),(VLOOKUP(SMALL(Order_Form!$D:$D,1+($D637)),Order_Form!$C:$Q,15,FALSE)),"")</f>
        <v/>
      </c>
      <c r="U637" s="2">
        <f t="shared" si="62"/>
        <v>0</v>
      </c>
      <c r="V637" s="2">
        <f t="shared" si="63"/>
        <v>0</v>
      </c>
      <c r="W637" s="2" t="str">
        <f t="shared" si="64"/>
        <v/>
      </c>
      <c r="X637" s="2">
        <f t="shared" si="65"/>
        <v>0</v>
      </c>
    </row>
    <row r="638" spans="2:24" ht="22.9" customHeight="1" x14ac:dyDescent="0.25">
      <c r="B638" s="2">
        <f t="shared" si="61"/>
        <v>0</v>
      </c>
      <c r="C638" s="2" t="str">
        <f t="shared" si="66"/>
        <v/>
      </c>
      <c r="D638" s="2">
        <v>617</v>
      </c>
      <c r="E638" s="2" t="str">
        <f>IF(ISNUMBER(SMALL(Order_Form!$D:$D,1+($D638))),(VLOOKUP(SMALL(Order_Form!$D:$D,1+($D638)),Order_Form!$C:$Q,3,FALSE)),"")</f>
        <v/>
      </c>
      <c r="F638" s="18" t="str">
        <f>IF(ISNUMBER(SMALL(Order_Form!$D:$D,1+($D638))),(VLOOKUP(SMALL(Order_Form!$D:$D,1+($D638)),Order_Form!$C:$Q,4,FALSE)),"")</f>
        <v/>
      </c>
      <c r="G638" s="18" t="str">
        <f>IF(ISNUMBER(SMALL(Order_Form!$D:$D,1+($D638))),(VLOOKUP(SMALL(Order_Form!$D:$D,1+($D638)),Order_Form!$C:$Q,5,FALSE)),"")</f>
        <v/>
      </c>
      <c r="H638" s="18" t="str">
        <f>IF(ISNUMBER(SMALL(Order_Form!$D:$D,1+($D638))),(VLOOKUP(SMALL(Order_Form!$D:$D,1+($D638)),Order_Form!$C:$Q,6,FALSE)),"")</f>
        <v/>
      </c>
      <c r="I638" s="15" t="str">
        <f>IF(ISNUMBER(SMALL(Order_Form!$D:$D,1+($D638))),(VLOOKUP(SMALL(Order_Form!$D:$D,1+($D638)),Order_Form!$C:$Q,7,FALSE)),"")</f>
        <v/>
      </c>
      <c r="J638" s="2"/>
      <c r="K638" s="2"/>
      <c r="L638" s="18" t="str">
        <f>IF(ISNUMBER(SMALL(Order_Form!$D:$D,1+($D638))),(VLOOKUP(SMALL(Order_Form!$D:$D,1+($D638)),Order_Form!$C:$Q,8,FALSE)),"")</f>
        <v/>
      </c>
      <c r="M638" s="18" t="str">
        <f>IF(ISNUMBER(SMALL(Order_Form!$D:$D,1+($D638))),(VLOOKUP(SMALL(Order_Form!$D:$D,1+($D638)),Order_Form!$C:$Q,9,FALSE)),"")</f>
        <v/>
      </c>
      <c r="N638" s="18" t="str">
        <f>IF(ISNUMBER(SMALL(Order_Form!$D:$D,1+($D638))),(VLOOKUP(SMALL(Order_Form!$D:$D,1+($D638)),Order_Form!$C:$Q,10,FALSE)),"")</f>
        <v/>
      </c>
      <c r="O638" s="18" t="str">
        <f>IF(ISNUMBER(SMALL(Order_Form!$D:$D,1+($D638))),(VLOOKUP(SMALL(Order_Form!$D:$D,1+($D638)),Order_Form!$C:$Q,11,FALSE)),"")</f>
        <v/>
      </c>
      <c r="P638" s="18" t="str">
        <f>IF(ISNUMBER(SMALL(Order_Form!$D:$D,1+($D638))),(VLOOKUP(SMALL(Order_Form!$D:$D,1+($D638)),Order_Form!$C:$Q,12,FALSE)),"")</f>
        <v/>
      </c>
      <c r="Q638" s="18" t="str">
        <f>IF(ISNUMBER(SMALL(Order_Form!$D:$D,1+($D638))),(VLOOKUP(SMALL(Order_Form!$D:$D,1+($D638)),Order_Form!$C:$Q,13,FALSE)),"")</f>
        <v/>
      </c>
      <c r="R638" s="18" t="str">
        <f>IF(ISNUMBER(SMALL(Order_Form!$D:$D,1+($D638))),(VLOOKUP(SMALL(Order_Form!$D:$D,1+($D638)),Order_Form!$C:$Q,14,FALSE)),"")</f>
        <v/>
      </c>
      <c r="S638" s="126" t="str">
        <f>IF(ISNUMBER(SMALL(Order_Form!$D:$D,1+($D638))),(VLOOKUP(SMALL(Order_Form!$D:$D,1+($D638)),Order_Form!$C:$Q,15,FALSE)),"")</f>
        <v/>
      </c>
      <c r="U638" s="2">
        <f t="shared" si="62"/>
        <v>0</v>
      </c>
      <c r="V638" s="2">
        <f t="shared" si="63"/>
        <v>0</v>
      </c>
      <c r="W638" s="2" t="str">
        <f t="shared" si="64"/>
        <v/>
      </c>
      <c r="X638" s="2">
        <f t="shared" si="65"/>
        <v>0</v>
      </c>
    </row>
    <row r="639" spans="2:24" ht="22.9" customHeight="1" x14ac:dyDescent="0.25">
      <c r="B639" s="2">
        <f t="shared" si="61"/>
        <v>0</v>
      </c>
      <c r="C639" s="2" t="str">
        <f t="shared" si="66"/>
        <v/>
      </c>
      <c r="D639" s="2">
        <v>618</v>
      </c>
      <c r="E639" s="2" t="str">
        <f>IF(ISNUMBER(SMALL(Order_Form!$D:$D,1+($D639))),(VLOOKUP(SMALL(Order_Form!$D:$D,1+($D639)),Order_Form!$C:$Q,3,FALSE)),"")</f>
        <v/>
      </c>
      <c r="F639" s="18" t="str">
        <f>IF(ISNUMBER(SMALL(Order_Form!$D:$D,1+($D639))),(VLOOKUP(SMALL(Order_Form!$D:$D,1+($D639)),Order_Form!$C:$Q,4,FALSE)),"")</f>
        <v/>
      </c>
      <c r="G639" s="18" t="str">
        <f>IF(ISNUMBER(SMALL(Order_Form!$D:$D,1+($D639))),(VLOOKUP(SMALL(Order_Form!$D:$D,1+($D639)),Order_Form!$C:$Q,5,FALSE)),"")</f>
        <v/>
      </c>
      <c r="H639" s="18" t="str">
        <f>IF(ISNUMBER(SMALL(Order_Form!$D:$D,1+($D639))),(VLOOKUP(SMALL(Order_Form!$D:$D,1+($D639)),Order_Form!$C:$Q,6,FALSE)),"")</f>
        <v/>
      </c>
      <c r="I639" s="15" t="str">
        <f>IF(ISNUMBER(SMALL(Order_Form!$D:$D,1+($D639))),(VLOOKUP(SMALL(Order_Form!$D:$D,1+($D639)),Order_Form!$C:$Q,7,FALSE)),"")</f>
        <v/>
      </c>
      <c r="J639" s="2"/>
      <c r="K639" s="2"/>
      <c r="L639" s="18" t="str">
        <f>IF(ISNUMBER(SMALL(Order_Form!$D:$D,1+($D639))),(VLOOKUP(SMALL(Order_Form!$D:$D,1+($D639)),Order_Form!$C:$Q,8,FALSE)),"")</f>
        <v/>
      </c>
      <c r="M639" s="18" t="str">
        <f>IF(ISNUMBER(SMALL(Order_Form!$D:$D,1+($D639))),(VLOOKUP(SMALL(Order_Form!$D:$D,1+($D639)),Order_Form!$C:$Q,9,FALSE)),"")</f>
        <v/>
      </c>
      <c r="N639" s="18" t="str">
        <f>IF(ISNUMBER(SMALL(Order_Form!$D:$D,1+($D639))),(VLOOKUP(SMALL(Order_Form!$D:$D,1+($D639)),Order_Form!$C:$Q,10,FALSE)),"")</f>
        <v/>
      </c>
      <c r="O639" s="18" t="str">
        <f>IF(ISNUMBER(SMALL(Order_Form!$D:$D,1+($D639))),(VLOOKUP(SMALL(Order_Form!$D:$D,1+($D639)),Order_Form!$C:$Q,11,FALSE)),"")</f>
        <v/>
      </c>
      <c r="P639" s="18" t="str">
        <f>IF(ISNUMBER(SMALL(Order_Form!$D:$D,1+($D639))),(VLOOKUP(SMALL(Order_Form!$D:$D,1+($D639)),Order_Form!$C:$Q,12,FALSE)),"")</f>
        <v/>
      </c>
      <c r="Q639" s="18" t="str">
        <f>IF(ISNUMBER(SMALL(Order_Form!$D:$D,1+($D639))),(VLOOKUP(SMALL(Order_Form!$D:$D,1+($D639)),Order_Form!$C:$Q,13,FALSE)),"")</f>
        <v/>
      </c>
      <c r="R639" s="18" t="str">
        <f>IF(ISNUMBER(SMALL(Order_Form!$D:$D,1+($D639))),(VLOOKUP(SMALL(Order_Form!$D:$D,1+($D639)),Order_Form!$C:$Q,14,FALSE)),"")</f>
        <v/>
      </c>
      <c r="S639" s="126" t="str">
        <f>IF(ISNUMBER(SMALL(Order_Form!$D:$D,1+($D639))),(VLOOKUP(SMALL(Order_Form!$D:$D,1+($D639)),Order_Form!$C:$Q,15,FALSE)),"")</f>
        <v/>
      </c>
      <c r="U639" s="2">
        <f t="shared" si="62"/>
        <v>0</v>
      </c>
      <c r="V639" s="2">
        <f t="shared" si="63"/>
        <v>0</v>
      </c>
      <c r="W639" s="2" t="str">
        <f t="shared" si="64"/>
        <v/>
      </c>
      <c r="X639" s="2">
        <f t="shared" si="65"/>
        <v>0</v>
      </c>
    </row>
    <row r="640" spans="2:24" ht="22.9" customHeight="1" x14ac:dyDescent="0.25">
      <c r="B640" s="2">
        <f t="shared" si="61"/>
        <v>0</v>
      </c>
      <c r="C640" s="2" t="str">
        <f t="shared" si="66"/>
        <v/>
      </c>
      <c r="D640" s="2">
        <v>619</v>
      </c>
      <c r="E640" s="2" t="str">
        <f>IF(ISNUMBER(SMALL(Order_Form!$D:$D,1+($D640))),(VLOOKUP(SMALL(Order_Form!$D:$D,1+($D640)),Order_Form!$C:$Q,3,FALSE)),"")</f>
        <v/>
      </c>
      <c r="F640" s="18" t="str">
        <f>IF(ISNUMBER(SMALL(Order_Form!$D:$D,1+($D640))),(VLOOKUP(SMALL(Order_Form!$D:$D,1+($D640)),Order_Form!$C:$Q,4,FALSE)),"")</f>
        <v/>
      </c>
      <c r="G640" s="18" t="str">
        <f>IF(ISNUMBER(SMALL(Order_Form!$D:$D,1+($D640))),(VLOOKUP(SMALL(Order_Form!$D:$D,1+($D640)),Order_Form!$C:$Q,5,FALSE)),"")</f>
        <v/>
      </c>
      <c r="H640" s="18" t="str">
        <f>IF(ISNUMBER(SMALL(Order_Form!$D:$D,1+($D640))),(VLOOKUP(SMALL(Order_Form!$D:$D,1+($D640)),Order_Form!$C:$Q,6,FALSE)),"")</f>
        <v/>
      </c>
      <c r="I640" s="15" t="str">
        <f>IF(ISNUMBER(SMALL(Order_Form!$D:$D,1+($D640))),(VLOOKUP(SMALL(Order_Form!$D:$D,1+($D640)),Order_Form!$C:$Q,7,FALSE)),"")</f>
        <v/>
      </c>
      <c r="J640" s="2"/>
      <c r="K640" s="2"/>
      <c r="L640" s="18" t="str">
        <f>IF(ISNUMBER(SMALL(Order_Form!$D:$D,1+($D640))),(VLOOKUP(SMALL(Order_Form!$D:$D,1+($D640)),Order_Form!$C:$Q,8,FALSE)),"")</f>
        <v/>
      </c>
      <c r="M640" s="18" t="str">
        <f>IF(ISNUMBER(SMALL(Order_Form!$D:$D,1+($D640))),(VLOOKUP(SMALL(Order_Form!$D:$D,1+($D640)),Order_Form!$C:$Q,9,FALSE)),"")</f>
        <v/>
      </c>
      <c r="N640" s="18" t="str">
        <f>IF(ISNUMBER(SMALL(Order_Form!$D:$D,1+($D640))),(VLOOKUP(SMALL(Order_Form!$D:$D,1+($D640)),Order_Form!$C:$Q,10,FALSE)),"")</f>
        <v/>
      </c>
      <c r="O640" s="18" t="str">
        <f>IF(ISNUMBER(SMALL(Order_Form!$D:$D,1+($D640))),(VLOOKUP(SMALL(Order_Form!$D:$D,1+($D640)),Order_Form!$C:$Q,11,FALSE)),"")</f>
        <v/>
      </c>
      <c r="P640" s="18" t="str">
        <f>IF(ISNUMBER(SMALL(Order_Form!$D:$D,1+($D640))),(VLOOKUP(SMALL(Order_Form!$D:$D,1+($D640)),Order_Form!$C:$Q,12,FALSE)),"")</f>
        <v/>
      </c>
      <c r="Q640" s="18" t="str">
        <f>IF(ISNUMBER(SMALL(Order_Form!$D:$D,1+($D640))),(VLOOKUP(SMALL(Order_Form!$D:$D,1+($D640)),Order_Form!$C:$Q,13,FALSE)),"")</f>
        <v/>
      </c>
      <c r="R640" s="18" t="str">
        <f>IF(ISNUMBER(SMALL(Order_Form!$D:$D,1+($D640))),(VLOOKUP(SMALL(Order_Form!$D:$D,1+($D640)),Order_Form!$C:$Q,14,FALSE)),"")</f>
        <v/>
      </c>
      <c r="S640" s="126" t="str">
        <f>IF(ISNUMBER(SMALL(Order_Form!$D:$D,1+($D640))),(VLOOKUP(SMALL(Order_Form!$D:$D,1+($D640)),Order_Form!$C:$Q,15,FALSE)),"")</f>
        <v/>
      </c>
      <c r="U640" s="2">
        <f t="shared" si="62"/>
        <v>0</v>
      </c>
      <c r="V640" s="2">
        <f t="shared" si="63"/>
        <v>0</v>
      </c>
      <c r="W640" s="2" t="str">
        <f t="shared" si="64"/>
        <v/>
      </c>
      <c r="X640" s="2">
        <f t="shared" si="65"/>
        <v>0</v>
      </c>
    </row>
    <row r="641" spans="2:24" ht="22.9" customHeight="1" x14ac:dyDescent="0.25">
      <c r="B641" s="2">
        <f t="shared" si="61"/>
        <v>0</v>
      </c>
      <c r="C641" s="2" t="str">
        <f t="shared" si="66"/>
        <v/>
      </c>
      <c r="D641" s="2">
        <v>620</v>
      </c>
      <c r="E641" s="2" t="str">
        <f>IF(ISNUMBER(SMALL(Order_Form!$D:$D,1+($D641))),(VLOOKUP(SMALL(Order_Form!$D:$D,1+($D641)),Order_Form!$C:$Q,3,FALSE)),"")</f>
        <v/>
      </c>
      <c r="F641" s="18" t="str">
        <f>IF(ISNUMBER(SMALL(Order_Form!$D:$D,1+($D641))),(VLOOKUP(SMALL(Order_Form!$D:$D,1+($D641)),Order_Form!$C:$Q,4,FALSE)),"")</f>
        <v/>
      </c>
      <c r="G641" s="18" t="str">
        <f>IF(ISNUMBER(SMALL(Order_Form!$D:$D,1+($D641))),(VLOOKUP(SMALL(Order_Form!$D:$D,1+($D641)),Order_Form!$C:$Q,5,FALSE)),"")</f>
        <v/>
      </c>
      <c r="H641" s="18" t="str">
        <f>IF(ISNUMBER(SMALL(Order_Form!$D:$D,1+($D641))),(VLOOKUP(SMALL(Order_Form!$D:$D,1+($D641)),Order_Form!$C:$Q,6,FALSE)),"")</f>
        <v/>
      </c>
      <c r="I641" s="15" t="str">
        <f>IF(ISNUMBER(SMALL(Order_Form!$D:$D,1+($D641))),(VLOOKUP(SMALL(Order_Form!$D:$D,1+($D641)),Order_Form!$C:$Q,7,FALSE)),"")</f>
        <v/>
      </c>
      <c r="J641" s="2"/>
      <c r="K641" s="2"/>
      <c r="L641" s="18" t="str">
        <f>IF(ISNUMBER(SMALL(Order_Form!$D:$D,1+($D641))),(VLOOKUP(SMALL(Order_Form!$D:$D,1+($D641)),Order_Form!$C:$Q,8,FALSE)),"")</f>
        <v/>
      </c>
      <c r="M641" s="18" t="str">
        <f>IF(ISNUMBER(SMALL(Order_Form!$D:$D,1+($D641))),(VLOOKUP(SMALL(Order_Form!$D:$D,1+($D641)),Order_Form!$C:$Q,9,FALSE)),"")</f>
        <v/>
      </c>
      <c r="N641" s="18" t="str">
        <f>IF(ISNUMBER(SMALL(Order_Form!$D:$D,1+($D641))),(VLOOKUP(SMALL(Order_Form!$D:$D,1+($D641)),Order_Form!$C:$Q,10,FALSE)),"")</f>
        <v/>
      </c>
      <c r="O641" s="18" t="str">
        <f>IF(ISNUMBER(SMALL(Order_Form!$D:$D,1+($D641))),(VLOOKUP(SMALL(Order_Form!$D:$D,1+($D641)),Order_Form!$C:$Q,11,FALSE)),"")</f>
        <v/>
      </c>
      <c r="P641" s="18" t="str">
        <f>IF(ISNUMBER(SMALL(Order_Form!$D:$D,1+($D641))),(VLOOKUP(SMALL(Order_Form!$D:$D,1+($D641)),Order_Form!$C:$Q,12,FALSE)),"")</f>
        <v/>
      </c>
      <c r="Q641" s="18" t="str">
        <f>IF(ISNUMBER(SMALL(Order_Form!$D:$D,1+($D641))),(VLOOKUP(SMALL(Order_Form!$D:$D,1+($D641)),Order_Form!$C:$Q,13,FALSE)),"")</f>
        <v/>
      </c>
      <c r="R641" s="18" t="str">
        <f>IF(ISNUMBER(SMALL(Order_Form!$D:$D,1+($D641))),(VLOOKUP(SMALL(Order_Form!$D:$D,1+($D641)),Order_Form!$C:$Q,14,FALSE)),"")</f>
        <v/>
      </c>
      <c r="S641" s="126" t="str">
        <f>IF(ISNUMBER(SMALL(Order_Form!$D:$D,1+($D641))),(VLOOKUP(SMALL(Order_Form!$D:$D,1+($D641)),Order_Form!$C:$Q,15,FALSE)),"")</f>
        <v/>
      </c>
      <c r="U641" s="2">
        <f t="shared" si="62"/>
        <v>0</v>
      </c>
      <c r="V641" s="2">
        <f t="shared" si="63"/>
        <v>0</v>
      </c>
      <c r="W641" s="2" t="str">
        <f t="shared" si="64"/>
        <v/>
      </c>
      <c r="X641" s="2">
        <f t="shared" si="65"/>
        <v>0</v>
      </c>
    </row>
    <row r="642" spans="2:24" ht="22.9" customHeight="1" x14ac:dyDescent="0.25">
      <c r="B642" s="2">
        <f t="shared" si="61"/>
        <v>0</v>
      </c>
      <c r="C642" s="2" t="str">
        <f t="shared" si="66"/>
        <v/>
      </c>
      <c r="D642" s="2">
        <v>621</v>
      </c>
      <c r="E642" s="2" t="str">
        <f>IF(ISNUMBER(SMALL(Order_Form!$D:$D,1+($D642))),(VLOOKUP(SMALL(Order_Form!$D:$D,1+($D642)),Order_Form!$C:$Q,3,FALSE)),"")</f>
        <v/>
      </c>
      <c r="F642" s="18" t="str">
        <f>IF(ISNUMBER(SMALL(Order_Form!$D:$D,1+($D642))),(VLOOKUP(SMALL(Order_Form!$D:$D,1+($D642)),Order_Form!$C:$Q,4,FALSE)),"")</f>
        <v/>
      </c>
      <c r="G642" s="18" t="str">
        <f>IF(ISNUMBER(SMALL(Order_Form!$D:$D,1+($D642))),(VLOOKUP(SMALL(Order_Form!$D:$D,1+($D642)),Order_Form!$C:$Q,5,FALSE)),"")</f>
        <v/>
      </c>
      <c r="H642" s="18" t="str">
        <f>IF(ISNUMBER(SMALL(Order_Form!$D:$D,1+($D642))),(VLOOKUP(SMALL(Order_Form!$D:$D,1+($D642)),Order_Form!$C:$Q,6,FALSE)),"")</f>
        <v/>
      </c>
      <c r="I642" s="15" t="str">
        <f>IF(ISNUMBER(SMALL(Order_Form!$D:$D,1+($D642))),(VLOOKUP(SMALL(Order_Form!$D:$D,1+($D642)),Order_Form!$C:$Q,7,FALSE)),"")</f>
        <v/>
      </c>
      <c r="J642" s="2"/>
      <c r="K642" s="2"/>
      <c r="L642" s="18" t="str">
        <f>IF(ISNUMBER(SMALL(Order_Form!$D:$D,1+($D642))),(VLOOKUP(SMALL(Order_Form!$D:$D,1+($D642)),Order_Form!$C:$Q,8,FALSE)),"")</f>
        <v/>
      </c>
      <c r="M642" s="18" t="str">
        <f>IF(ISNUMBER(SMALL(Order_Form!$D:$D,1+($D642))),(VLOOKUP(SMALL(Order_Form!$D:$D,1+($D642)),Order_Form!$C:$Q,9,FALSE)),"")</f>
        <v/>
      </c>
      <c r="N642" s="18" t="str">
        <f>IF(ISNUMBER(SMALL(Order_Form!$D:$D,1+($D642))),(VLOOKUP(SMALL(Order_Form!$D:$D,1+($D642)),Order_Form!$C:$Q,10,FALSE)),"")</f>
        <v/>
      </c>
      <c r="O642" s="18" t="str">
        <f>IF(ISNUMBER(SMALL(Order_Form!$D:$D,1+($D642))),(VLOOKUP(SMALL(Order_Form!$D:$D,1+($D642)),Order_Form!$C:$Q,11,FALSE)),"")</f>
        <v/>
      </c>
      <c r="P642" s="18" t="str">
        <f>IF(ISNUMBER(SMALL(Order_Form!$D:$D,1+($D642))),(VLOOKUP(SMALL(Order_Form!$D:$D,1+($D642)),Order_Form!$C:$Q,12,FALSE)),"")</f>
        <v/>
      </c>
      <c r="Q642" s="18" t="str">
        <f>IF(ISNUMBER(SMALL(Order_Form!$D:$D,1+($D642))),(VLOOKUP(SMALL(Order_Form!$D:$D,1+($D642)),Order_Form!$C:$Q,13,FALSE)),"")</f>
        <v/>
      </c>
      <c r="R642" s="18" t="str">
        <f>IF(ISNUMBER(SMALL(Order_Form!$D:$D,1+($D642))),(VLOOKUP(SMALL(Order_Form!$D:$D,1+($D642)),Order_Form!$C:$Q,14,FALSE)),"")</f>
        <v/>
      </c>
      <c r="S642" s="126" t="str">
        <f>IF(ISNUMBER(SMALL(Order_Form!$D:$D,1+($D642))),(VLOOKUP(SMALL(Order_Form!$D:$D,1+($D642)),Order_Form!$C:$Q,15,FALSE)),"")</f>
        <v/>
      </c>
      <c r="U642" s="2">
        <f t="shared" si="62"/>
        <v>0</v>
      </c>
      <c r="V642" s="2">
        <f t="shared" si="63"/>
        <v>0</v>
      </c>
      <c r="W642" s="2" t="str">
        <f t="shared" si="64"/>
        <v/>
      </c>
      <c r="X642" s="2">
        <f t="shared" si="65"/>
        <v>0</v>
      </c>
    </row>
    <row r="643" spans="2:24" ht="22.9" customHeight="1" x14ac:dyDescent="0.25">
      <c r="B643" s="2">
        <f t="shared" si="61"/>
        <v>0</v>
      </c>
      <c r="C643" s="2" t="str">
        <f t="shared" si="66"/>
        <v/>
      </c>
      <c r="D643" s="2">
        <v>622</v>
      </c>
      <c r="E643" s="2" t="str">
        <f>IF(ISNUMBER(SMALL(Order_Form!$D:$D,1+($D643))),(VLOOKUP(SMALL(Order_Form!$D:$D,1+($D643)),Order_Form!$C:$Q,3,FALSE)),"")</f>
        <v/>
      </c>
      <c r="F643" s="18" t="str">
        <f>IF(ISNUMBER(SMALL(Order_Form!$D:$D,1+($D643))),(VLOOKUP(SMALL(Order_Form!$D:$D,1+($D643)),Order_Form!$C:$Q,4,FALSE)),"")</f>
        <v/>
      </c>
      <c r="G643" s="18" t="str">
        <f>IF(ISNUMBER(SMALL(Order_Form!$D:$D,1+($D643))),(VLOOKUP(SMALL(Order_Form!$D:$D,1+($D643)),Order_Form!$C:$Q,5,FALSE)),"")</f>
        <v/>
      </c>
      <c r="H643" s="18" t="str">
        <f>IF(ISNUMBER(SMALL(Order_Form!$D:$D,1+($D643))),(VLOOKUP(SMALL(Order_Form!$D:$D,1+($D643)),Order_Form!$C:$Q,6,FALSE)),"")</f>
        <v/>
      </c>
      <c r="I643" s="15" t="str">
        <f>IF(ISNUMBER(SMALL(Order_Form!$D:$D,1+($D643))),(VLOOKUP(SMALL(Order_Form!$D:$D,1+($D643)),Order_Form!$C:$Q,7,FALSE)),"")</f>
        <v/>
      </c>
      <c r="J643" s="2"/>
      <c r="K643" s="2"/>
      <c r="L643" s="18" t="str">
        <f>IF(ISNUMBER(SMALL(Order_Form!$D:$D,1+($D643))),(VLOOKUP(SMALL(Order_Form!$D:$D,1+($D643)),Order_Form!$C:$Q,8,FALSE)),"")</f>
        <v/>
      </c>
      <c r="M643" s="18" t="str">
        <f>IF(ISNUMBER(SMALL(Order_Form!$D:$D,1+($D643))),(VLOOKUP(SMALL(Order_Form!$D:$D,1+($D643)),Order_Form!$C:$Q,9,FALSE)),"")</f>
        <v/>
      </c>
      <c r="N643" s="18" t="str">
        <f>IF(ISNUMBER(SMALL(Order_Form!$D:$D,1+($D643))),(VLOOKUP(SMALL(Order_Form!$D:$D,1+($D643)),Order_Form!$C:$Q,10,FALSE)),"")</f>
        <v/>
      </c>
      <c r="O643" s="18" t="str">
        <f>IF(ISNUMBER(SMALL(Order_Form!$D:$D,1+($D643))),(VLOOKUP(SMALL(Order_Form!$D:$D,1+($D643)),Order_Form!$C:$Q,11,FALSE)),"")</f>
        <v/>
      </c>
      <c r="P643" s="18" t="str">
        <f>IF(ISNUMBER(SMALL(Order_Form!$D:$D,1+($D643))),(VLOOKUP(SMALL(Order_Form!$D:$D,1+($D643)),Order_Form!$C:$Q,12,FALSE)),"")</f>
        <v/>
      </c>
      <c r="Q643" s="18" t="str">
        <f>IF(ISNUMBER(SMALL(Order_Form!$D:$D,1+($D643))),(VLOOKUP(SMALL(Order_Form!$D:$D,1+($D643)),Order_Form!$C:$Q,13,FALSE)),"")</f>
        <v/>
      </c>
      <c r="R643" s="18" t="str">
        <f>IF(ISNUMBER(SMALL(Order_Form!$D:$D,1+($D643))),(VLOOKUP(SMALL(Order_Form!$D:$D,1+($D643)),Order_Form!$C:$Q,14,FALSE)),"")</f>
        <v/>
      </c>
      <c r="S643" s="126" t="str">
        <f>IF(ISNUMBER(SMALL(Order_Form!$D:$D,1+($D643))),(VLOOKUP(SMALL(Order_Form!$D:$D,1+($D643)),Order_Form!$C:$Q,15,FALSE)),"")</f>
        <v/>
      </c>
      <c r="U643" s="2">
        <f t="shared" si="62"/>
        <v>0</v>
      </c>
      <c r="V643" s="2">
        <f t="shared" si="63"/>
        <v>0</v>
      </c>
      <c r="W643" s="2" t="str">
        <f t="shared" si="64"/>
        <v/>
      </c>
      <c r="X643" s="2">
        <f t="shared" si="65"/>
        <v>0</v>
      </c>
    </row>
    <row r="644" spans="2:24" ht="22.9" customHeight="1" x14ac:dyDescent="0.25">
      <c r="B644" s="2">
        <f t="shared" si="61"/>
        <v>0</v>
      </c>
      <c r="C644" s="2" t="str">
        <f t="shared" si="66"/>
        <v/>
      </c>
      <c r="D644" s="2">
        <v>623</v>
      </c>
      <c r="E644" s="2" t="str">
        <f>IF(ISNUMBER(SMALL(Order_Form!$D:$D,1+($D644))),(VLOOKUP(SMALL(Order_Form!$D:$D,1+($D644)),Order_Form!$C:$Q,3,FALSE)),"")</f>
        <v/>
      </c>
      <c r="F644" s="18" t="str">
        <f>IF(ISNUMBER(SMALL(Order_Form!$D:$D,1+($D644))),(VLOOKUP(SMALL(Order_Form!$D:$D,1+($D644)),Order_Form!$C:$Q,4,FALSE)),"")</f>
        <v/>
      </c>
      <c r="G644" s="18" t="str">
        <f>IF(ISNUMBER(SMALL(Order_Form!$D:$D,1+($D644))),(VLOOKUP(SMALL(Order_Form!$D:$D,1+($D644)),Order_Form!$C:$Q,5,FALSE)),"")</f>
        <v/>
      </c>
      <c r="H644" s="18" t="str">
        <f>IF(ISNUMBER(SMALL(Order_Form!$D:$D,1+($D644))),(VLOOKUP(SMALL(Order_Form!$D:$D,1+($D644)),Order_Form!$C:$Q,6,FALSE)),"")</f>
        <v/>
      </c>
      <c r="I644" s="15" t="str">
        <f>IF(ISNUMBER(SMALL(Order_Form!$D:$D,1+($D644))),(VLOOKUP(SMALL(Order_Form!$D:$D,1+($D644)),Order_Form!$C:$Q,7,FALSE)),"")</f>
        <v/>
      </c>
      <c r="J644" s="2"/>
      <c r="K644" s="2"/>
      <c r="L644" s="18" t="str">
        <f>IF(ISNUMBER(SMALL(Order_Form!$D:$D,1+($D644))),(VLOOKUP(SMALL(Order_Form!$D:$D,1+($D644)),Order_Form!$C:$Q,8,FALSE)),"")</f>
        <v/>
      </c>
      <c r="M644" s="18" t="str">
        <f>IF(ISNUMBER(SMALL(Order_Form!$D:$D,1+($D644))),(VLOOKUP(SMALL(Order_Form!$D:$D,1+($D644)),Order_Form!$C:$Q,9,FALSE)),"")</f>
        <v/>
      </c>
      <c r="N644" s="18" t="str">
        <f>IF(ISNUMBER(SMALL(Order_Form!$D:$D,1+($D644))),(VLOOKUP(SMALL(Order_Form!$D:$D,1+($D644)),Order_Form!$C:$Q,10,FALSE)),"")</f>
        <v/>
      </c>
      <c r="O644" s="18" t="str">
        <f>IF(ISNUMBER(SMALL(Order_Form!$D:$D,1+($D644))),(VLOOKUP(SMALL(Order_Form!$D:$D,1+($D644)),Order_Form!$C:$Q,11,FALSE)),"")</f>
        <v/>
      </c>
      <c r="P644" s="18" t="str">
        <f>IF(ISNUMBER(SMALL(Order_Form!$D:$D,1+($D644))),(VLOOKUP(SMALL(Order_Form!$D:$D,1+($D644)),Order_Form!$C:$Q,12,FALSE)),"")</f>
        <v/>
      </c>
      <c r="Q644" s="18" t="str">
        <f>IF(ISNUMBER(SMALL(Order_Form!$D:$D,1+($D644))),(VLOOKUP(SMALL(Order_Form!$D:$D,1+($D644)),Order_Form!$C:$Q,13,FALSE)),"")</f>
        <v/>
      </c>
      <c r="R644" s="18" t="str">
        <f>IF(ISNUMBER(SMALL(Order_Form!$D:$D,1+($D644))),(VLOOKUP(SMALL(Order_Form!$D:$D,1+($D644)),Order_Form!$C:$Q,14,FALSE)),"")</f>
        <v/>
      </c>
      <c r="S644" s="126" t="str">
        <f>IF(ISNUMBER(SMALL(Order_Form!$D:$D,1+($D644))),(VLOOKUP(SMALL(Order_Form!$D:$D,1+($D644)),Order_Form!$C:$Q,15,FALSE)),"")</f>
        <v/>
      </c>
      <c r="U644" s="2">
        <f t="shared" si="62"/>
        <v>0</v>
      </c>
      <c r="V644" s="2">
        <f t="shared" si="63"/>
        <v>0</v>
      </c>
      <c r="W644" s="2" t="str">
        <f t="shared" si="64"/>
        <v/>
      </c>
      <c r="X644" s="2">
        <f t="shared" si="65"/>
        <v>0</v>
      </c>
    </row>
    <row r="645" spans="2:24" ht="22.9" customHeight="1" x14ac:dyDescent="0.25">
      <c r="B645" s="2">
        <f t="shared" si="61"/>
        <v>0</v>
      </c>
      <c r="C645" s="2" t="str">
        <f t="shared" si="66"/>
        <v/>
      </c>
      <c r="D645" s="2">
        <v>624</v>
      </c>
      <c r="E645" s="2" t="str">
        <f>IF(ISNUMBER(SMALL(Order_Form!$D:$D,1+($D645))),(VLOOKUP(SMALL(Order_Form!$D:$D,1+($D645)),Order_Form!$C:$Q,3,FALSE)),"")</f>
        <v/>
      </c>
      <c r="F645" s="18" t="str">
        <f>IF(ISNUMBER(SMALL(Order_Form!$D:$D,1+($D645))),(VLOOKUP(SMALL(Order_Form!$D:$D,1+($D645)),Order_Form!$C:$Q,4,FALSE)),"")</f>
        <v/>
      </c>
      <c r="G645" s="18" t="str">
        <f>IF(ISNUMBER(SMALL(Order_Form!$D:$D,1+($D645))),(VLOOKUP(SMALL(Order_Form!$D:$D,1+($D645)),Order_Form!$C:$Q,5,FALSE)),"")</f>
        <v/>
      </c>
      <c r="H645" s="18" t="str">
        <f>IF(ISNUMBER(SMALL(Order_Form!$D:$D,1+($D645))),(VLOOKUP(SMALL(Order_Form!$D:$D,1+($D645)),Order_Form!$C:$Q,6,FALSE)),"")</f>
        <v/>
      </c>
      <c r="I645" s="15" t="str">
        <f>IF(ISNUMBER(SMALL(Order_Form!$D:$D,1+($D645))),(VLOOKUP(SMALL(Order_Form!$D:$D,1+($D645)),Order_Form!$C:$Q,7,FALSE)),"")</f>
        <v/>
      </c>
      <c r="J645" s="2"/>
      <c r="K645" s="2"/>
      <c r="L645" s="18" t="str">
        <f>IF(ISNUMBER(SMALL(Order_Form!$D:$D,1+($D645))),(VLOOKUP(SMALL(Order_Form!$D:$D,1+($D645)),Order_Form!$C:$Q,8,FALSE)),"")</f>
        <v/>
      </c>
      <c r="M645" s="18" t="str">
        <f>IF(ISNUMBER(SMALL(Order_Form!$D:$D,1+($D645))),(VLOOKUP(SMALL(Order_Form!$D:$D,1+($D645)),Order_Form!$C:$Q,9,FALSE)),"")</f>
        <v/>
      </c>
      <c r="N645" s="18" t="str">
        <f>IF(ISNUMBER(SMALL(Order_Form!$D:$D,1+($D645))),(VLOOKUP(SMALL(Order_Form!$D:$D,1+($D645)),Order_Form!$C:$Q,10,FALSE)),"")</f>
        <v/>
      </c>
      <c r="O645" s="18" t="str">
        <f>IF(ISNUMBER(SMALL(Order_Form!$D:$D,1+($D645))),(VLOOKUP(SMALL(Order_Form!$D:$D,1+($D645)),Order_Form!$C:$Q,11,FALSE)),"")</f>
        <v/>
      </c>
      <c r="P645" s="18" t="str">
        <f>IF(ISNUMBER(SMALL(Order_Form!$D:$D,1+($D645))),(VLOOKUP(SMALL(Order_Form!$D:$D,1+($D645)),Order_Form!$C:$Q,12,FALSE)),"")</f>
        <v/>
      </c>
      <c r="Q645" s="18" t="str">
        <f>IF(ISNUMBER(SMALL(Order_Form!$D:$D,1+($D645))),(VLOOKUP(SMALL(Order_Form!$D:$D,1+($D645)),Order_Form!$C:$Q,13,FALSE)),"")</f>
        <v/>
      </c>
      <c r="R645" s="18" t="str">
        <f>IF(ISNUMBER(SMALL(Order_Form!$D:$D,1+($D645))),(VLOOKUP(SMALL(Order_Form!$D:$D,1+($D645)),Order_Form!$C:$Q,14,FALSE)),"")</f>
        <v/>
      </c>
      <c r="S645" s="126" t="str">
        <f>IF(ISNUMBER(SMALL(Order_Form!$D:$D,1+($D645))),(VLOOKUP(SMALL(Order_Form!$D:$D,1+($D645)),Order_Form!$C:$Q,15,FALSE)),"")</f>
        <v/>
      </c>
      <c r="U645" s="2">
        <f t="shared" si="62"/>
        <v>0</v>
      </c>
      <c r="V645" s="2">
        <f t="shared" si="63"/>
        <v>0</v>
      </c>
      <c r="W645" s="2" t="str">
        <f t="shared" si="64"/>
        <v/>
      </c>
      <c r="X645" s="2">
        <f t="shared" si="65"/>
        <v>0</v>
      </c>
    </row>
    <row r="646" spans="2:24" ht="22.9" customHeight="1" x14ac:dyDescent="0.25">
      <c r="B646" s="2">
        <f t="shared" si="61"/>
        <v>0</v>
      </c>
      <c r="C646" s="2" t="str">
        <f t="shared" si="66"/>
        <v/>
      </c>
      <c r="D646" s="2">
        <v>625</v>
      </c>
      <c r="E646" s="2" t="str">
        <f>IF(ISNUMBER(SMALL(Order_Form!$D:$D,1+($D646))),(VLOOKUP(SMALL(Order_Form!$D:$D,1+($D646)),Order_Form!$C:$Q,3,FALSE)),"")</f>
        <v/>
      </c>
      <c r="F646" s="18" t="str">
        <f>IF(ISNUMBER(SMALL(Order_Form!$D:$D,1+($D646))),(VLOOKUP(SMALL(Order_Form!$D:$D,1+($D646)),Order_Form!$C:$Q,4,FALSE)),"")</f>
        <v/>
      </c>
      <c r="G646" s="18" t="str">
        <f>IF(ISNUMBER(SMALL(Order_Form!$D:$D,1+($D646))),(VLOOKUP(SMALL(Order_Form!$D:$D,1+($D646)),Order_Form!$C:$Q,5,FALSE)),"")</f>
        <v/>
      </c>
      <c r="H646" s="18" t="str">
        <f>IF(ISNUMBER(SMALL(Order_Form!$D:$D,1+($D646))),(VLOOKUP(SMALL(Order_Form!$D:$D,1+($D646)),Order_Form!$C:$Q,6,FALSE)),"")</f>
        <v/>
      </c>
      <c r="I646" s="15" t="str">
        <f>IF(ISNUMBER(SMALL(Order_Form!$D:$D,1+($D646))),(VLOOKUP(SMALL(Order_Form!$D:$D,1+($D646)),Order_Form!$C:$Q,7,FALSE)),"")</f>
        <v/>
      </c>
      <c r="J646" s="2"/>
      <c r="K646" s="2"/>
      <c r="L646" s="18" t="str">
        <f>IF(ISNUMBER(SMALL(Order_Form!$D:$D,1+($D646))),(VLOOKUP(SMALL(Order_Form!$D:$D,1+($D646)),Order_Form!$C:$Q,8,FALSE)),"")</f>
        <v/>
      </c>
      <c r="M646" s="18" t="str">
        <f>IF(ISNUMBER(SMALL(Order_Form!$D:$D,1+($D646))),(VLOOKUP(SMALL(Order_Form!$D:$D,1+($D646)),Order_Form!$C:$Q,9,FALSE)),"")</f>
        <v/>
      </c>
      <c r="N646" s="18" t="str">
        <f>IF(ISNUMBER(SMALL(Order_Form!$D:$D,1+($D646))),(VLOOKUP(SMALL(Order_Form!$D:$D,1+($D646)),Order_Form!$C:$Q,10,FALSE)),"")</f>
        <v/>
      </c>
      <c r="O646" s="18" t="str">
        <f>IF(ISNUMBER(SMALL(Order_Form!$D:$D,1+($D646))),(VLOOKUP(SMALL(Order_Form!$D:$D,1+($D646)),Order_Form!$C:$Q,11,FALSE)),"")</f>
        <v/>
      </c>
      <c r="P646" s="18" t="str">
        <f>IF(ISNUMBER(SMALL(Order_Form!$D:$D,1+($D646))),(VLOOKUP(SMALL(Order_Form!$D:$D,1+($D646)),Order_Form!$C:$Q,12,FALSE)),"")</f>
        <v/>
      </c>
      <c r="Q646" s="18" t="str">
        <f>IF(ISNUMBER(SMALL(Order_Form!$D:$D,1+($D646))),(VLOOKUP(SMALL(Order_Form!$D:$D,1+($D646)),Order_Form!$C:$Q,13,FALSE)),"")</f>
        <v/>
      </c>
      <c r="R646" s="18" t="str">
        <f>IF(ISNUMBER(SMALL(Order_Form!$D:$D,1+($D646))),(VLOOKUP(SMALL(Order_Form!$D:$D,1+($D646)),Order_Form!$C:$Q,14,FALSE)),"")</f>
        <v/>
      </c>
      <c r="S646" s="126" t="str">
        <f>IF(ISNUMBER(SMALL(Order_Form!$D:$D,1+($D646))),(VLOOKUP(SMALL(Order_Form!$D:$D,1+($D646)),Order_Form!$C:$Q,15,FALSE)),"")</f>
        <v/>
      </c>
      <c r="U646" s="2">
        <f t="shared" si="62"/>
        <v>0</v>
      </c>
      <c r="V646" s="2">
        <f t="shared" si="63"/>
        <v>0</v>
      </c>
      <c r="W646" s="2" t="str">
        <f t="shared" si="64"/>
        <v/>
      </c>
      <c r="X646" s="2">
        <f t="shared" si="65"/>
        <v>0</v>
      </c>
    </row>
    <row r="647" spans="2:24" ht="22.9" customHeight="1" x14ac:dyDescent="0.25">
      <c r="B647" s="2">
        <f t="shared" si="61"/>
        <v>0</v>
      </c>
      <c r="C647" s="2" t="str">
        <f t="shared" si="66"/>
        <v/>
      </c>
      <c r="D647" s="2">
        <v>626</v>
      </c>
      <c r="E647" s="2" t="str">
        <f>IF(ISNUMBER(SMALL(Order_Form!$D:$D,1+($D647))),(VLOOKUP(SMALL(Order_Form!$D:$D,1+($D647)),Order_Form!$C:$Q,3,FALSE)),"")</f>
        <v/>
      </c>
      <c r="F647" s="18" t="str">
        <f>IF(ISNUMBER(SMALL(Order_Form!$D:$D,1+($D647))),(VLOOKUP(SMALL(Order_Form!$D:$D,1+($D647)),Order_Form!$C:$Q,4,FALSE)),"")</f>
        <v/>
      </c>
      <c r="G647" s="18" t="str">
        <f>IF(ISNUMBER(SMALL(Order_Form!$D:$D,1+($D647))),(VLOOKUP(SMALL(Order_Form!$D:$D,1+($D647)),Order_Form!$C:$Q,5,FALSE)),"")</f>
        <v/>
      </c>
      <c r="H647" s="18" t="str">
        <f>IF(ISNUMBER(SMALL(Order_Form!$D:$D,1+($D647))),(VLOOKUP(SMALL(Order_Form!$D:$D,1+($D647)),Order_Form!$C:$Q,6,FALSE)),"")</f>
        <v/>
      </c>
      <c r="I647" s="15" t="str">
        <f>IF(ISNUMBER(SMALL(Order_Form!$D:$D,1+($D647))),(VLOOKUP(SMALL(Order_Form!$D:$D,1+($D647)),Order_Form!$C:$Q,7,FALSE)),"")</f>
        <v/>
      </c>
      <c r="J647" s="2"/>
      <c r="K647" s="2"/>
      <c r="L647" s="18" t="str">
        <f>IF(ISNUMBER(SMALL(Order_Form!$D:$D,1+($D647))),(VLOOKUP(SMALL(Order_Form!$D:$D,1+($D647)),Order_Form!$C:$Q,8,FALSE)),"")</f>
        <v/>
      </c>
      <c r="M647" s="18" t="str">
        <f>IF(ISNUMBER(SMALL(Order_Form!$D:$D,1+($D647))),(VLOOKUP(SMALL(Order_Form!$D:$D,1+($D647)),Order_Form!$C:$Q,9,FALSE)),"")</f>
        <v/>
      </c>
      <c r="N647" s="18" t="str">
        <f>IF(ISNUMBER(SMALL(Order_Form!$D:$D,1+($D647))),(VLOOKUP(SMALL(Order_Form!$D:$D,1+($D647)),Order_Form!$C:$Q,10,FALSE)),"")</f>
        <v/>
      </c>
      <c r="O647" s="18" t="str">
        <f>IF(ISNUMBER(SMALL(Order_Form!$D:$D,1+($D647))),(VLOOKUP(SMALL(Order_Form!$D:$D,1+($D647)),Order_Form!$C:$Q,11,FALSE)),"")</f>
        <v/>
      </c>
      <c r="P647" s="18" t="str">
        <f>IF(ISNUMBER(SMALL(Order_Form!$D:$D,1+($D647))),(VLOOKUP(SMALL(Order_Form!$D:$D,1+($D647)),Order_Form!$C:$Q,12,FALSE)),"")</f>
        <v/>
      </c>
      <c r="Q647" s="18" t="str">
        <f>IF(ISNUMBER(SMALL(Order_Form!$D:$D,1+($D647))),(VLOOKUP(SMALL(Order_Form!$D:$D,1+($D647)),Order_Form!$C:$Q,13,FALSE)),"")</f>
        <v/>
      </c>
      <c r="R647" s="18" t="str">
        <f>IF(ISNUMBER(SMALL(Order_Form!$D:$D,1+($D647))),(VLOOKUP(SMALL(Order_Form!$D:$D,1+($D647)),Order_Form!$C:$Q,14,FALSE)),"")</f>
        <v/>
      </c>
      <c r="S647" s="126" t="str">
        <f>IF(ISNUMBER(SMALL(Order_Form!$D:$D,1+($D647))),(VLOOKUP(SMALL(Order_Form!$D:$D,1+($D647)),Order_Form!$C:$Q,15,FALSE)),"")</f>
        <v/>
      </c>
      <c r="U647" s="2">
        <f t="shared" si="62"/>
        <v>0</v>
      </c>
      <c r="V647" s="2">
        <f t="shared" si="63"/>
        <v>0</v>
      </c>
      <c r="W647" s="2" t="str">
        <f t="shared" si="64"/>
        <v/>
      </c>
      <c r="X647" s="2">
        <f t="shared" si="65"/>
        <v>0</v>
      </c>
    </row>
    <row r="648" spans="2:24" ht="22.9" customHeight="1" x14ac:dyDescent="0.25">
      <c r="B648" s="2">
        <f t="shared" si="61"/>
        <v>0</v>
      </c>
      <c r="C648" s="2" t="str">
        <f t="shared" si="66"/>
        <v/>
      </c>
      <c r="D648" s="2">
        <v>627</v>
      </c>
      <c r="E648" s="2" t="str">
        <f>IF(ISNUMBER(SMALL(Order_Form!$D:$D,1+($D648))),(VLOOKUP(SMALL(Order_Form!$D:$D,1+($D648)),Order_Form!$C:$Q,3,FALSE)),"")</f>
        <v/>
      </c>
      <c r="F648" s="18" t="str">
        <f>IF(ISNUMBER(SMALL(Order_Form!$D:$D,1+($D648))),(VLOOKUP(SMALL(Order_Form!$D:$D,1+($D648)),Order_Form!$C:$Q,4,FALSE)),"")</f>
        <v/>
      </c>
      <c r="G648" s="18" t="str">
        <f>IF(ISNUMBER(SMALL(Order_Form!$D:$D,1+($D648))),(VLOOKUP(SMALL(Order_Form!$D:$D,1+($D648)),Order_Form!$C:$Q,5,FALSE)),"")</f>
        <v/>
      </c>
      <c r="H648" s="18" t="str">
        <f>IF(ISNUMBER(SMALL(Order_Form!$D:$D,1+($D648))),(VLOOKUP(SMALL(Order_Form!$D:$D,1+($D648)),Order_Form!$C:$Q,6,FALSE)),"")</f>
        <v/>
      </c>
      <c r="I648" s="15" t="str">
        <f>IF(ISNUMBER(SMALL(Order_Form!$D:$D,1+($D648))),(VLOOKUP(SMALL(Order_Form!$D:$D,1+($D648)),Order_Form!$C:$Q,7,FALSE)),"")</f>
        <v/>
      </c>
      <c r="J648" s="2"/>
      <c r="K648" s="2"/>
      <c r="L648" s="18" t="str">
        <f>IF(ISNUMBER(SMALL(Order_Form!$D:$D,1+($D648))),(VLOOKUP(SMALL(Order_Form!$D:$D,1+($D648)),Order_Form!$C:$Q,8,FALSE)),"")</f>
        <v/>
      </c>
      <c r="M648" s="18" t="str">
        <f>IF(ISNUMBER(SMALL(Order_Form!$D:$D,1+($D648))),(VLOOKUP(SMALL(Order_Form!$D:$D,1+($D648)),Order_Form!$C:$Q,9,FALSE)),"")</f>
        <v/>
      </c>
      <c r="N648" s="18" t="str">
        <f>IF(ISNUMBER(SMALL(Order_Form!$D:$D,1+($D648))),(VLOOKUP(SMALL(Order_Form!$D:$D,1+($D648)),Order_Form!$C:$Q,10,FALSE)),"")</f>
        <v/>
      </c>
      <c r="O648" s="18" t="str">
        <f>IF(ISNUMBER(SMALL(Order_Form!$D:$D,1+($D648))),(VLOOKUP(SMALL(Order_Form!$D:$D,1+($D648)),Order_Form!$C:$Q,11,FALSE)),"")</f>
        <v/>
      </c>
      <c r="P648" s="18" t="str">
        <f>IF(ISNUMBER(SMALL(Order_Form!$D:$D,1+($D648))),(VLOOKUP(SMALL(Order_Form!$D:$D,1+($D648)),Order_Form!$C:$Q,12,FALSE)),"")</f>
        <v/>
      </c>
      <c r="Q648" s="18" t="str">
        <f>IF(ISNUMBER(SMALL(Order_Form!$D:$D,1+($D648))),(VLOOKUP(SMALL(Order_Form!$D:$D,1+($D648)),Order_Form!$C:$Q,13,FALSE)),"")</f>
        <v/>
      </c>
      <c r="R648" s="18" t="str">
        <f>IF(ISNUMBER(SMALL(Order_Form!$D:$D,1+($D648))),(VLOOKUP(SMALL(Order_Form!$D:$D,1+($D648)),Order_Form!$C:$Q,14,FALSE)),"")</f>
        <v/>
      </c>
      <c r="S648" s="126" t="str">
        <f>IF(ISNUMBER(SMALL(Order_Form!$D:$D,1+($D648))),(VLOOKUP(SMALL(Order_Form!$D:$D,1+($D648)),Order_Form!$C:$Q,15,FALSE)),"")</f>
        <v/>
      </c>
      <c r="U648" s="2">
        <f t="shared" si="62"/>
        <v>0</v>
      </c>
      <c r="V648" s="2">
        <f t="shared" si="63"/>
        <v>0</v>
      </c>
      <c r="W648" s="2" t="str">
        <f t="shared" si="64"/>
        <v/>
      </c>
      <c r="X648" s="2">
        <f t="shared" si="65"/>
        <v>0</v>
      </c>
    </row>
    <row r="649" spans="2:24" ht="22.9" customHeight="1" x14ac:dyDescent="0.25">
      <c r="B649" s="2">
        <f t="shared" si="61"/>
        <v>0</v>
      </c>
      <c r="C649" s="2" t="str">
        <f t="shared" si="66"/>
        <v/>
      </c>
      <c r="D649" s="2">
        <v>628</v>
      </c>
      <c r="E649" s="2" t="str">
        <f>IF(ISNUMBER(SMALL(Order_Form!$D:$D,1+($D649))),(VLOOKUP(SMALL(Order_Form!$D:$D,1+($D649)),Order_Form!$C:$Q,3,FALSE)),"")</f>
        <v/>
      </c>
      <c r="F649" s="18" t="str">
        <f>IF(ISNUMBER(SMALL(Order_Form!$D:$D,1+($D649))),(VLOOKUP(SMALL(Order_Form!$D:$D,1+($D649)),Order_Form!$C:$Q,4,FALSE)),"")</f>
        <v/>
      </c>
      <c r="G649" s="18" t="str">
        <f>IF(ISNUMBER(SMALL(Order_Form!$D:$D,1+($D649))),(VLOOKUP(SMALL(Order_Form!$D:$D,1+($D649)),Order_Form!$C:$Q,5,FALSE)),"")</f>
        <v/>
      </c>
      <c r="H649" s="18" t="str">
        <f>IF(ISNUMBER(SMALL(Order_Form!$D:$D,1+($D649))),(VLOOKUP(SMALL(Order_Form!$D:$D,1+($D649)),Order_Form!$C:$Q,6,FALSE)),"")</f>
        <v/>
      </c>
      <c r="I649" s="15" t="str">
        <f>IF(ISNUMBER(SMALL(Order_Form!$D:$D,1+($D649))),(VLOOKUP(SMALL(Order_Form!$D:$D,1+($D649)),Order_Form!$C:$Q,7,FALSE)),"")</f>
        <v/>
      </c>
      <c r="J649" s="2"/>
      <c r="K649" s="2"/>
      <c r="L649" s="18" t="str">
        <f>IF(ISNUMBER(SMALL(Order_Form!$D:$D,1+($D649))),(VLOOKUP(SMALL(Order_Form!$D:$D,1+($D649)),Order_Form!$C:$Q,8,FALSE)),"")</f>
        <v/>
      </c>
      <c r="M649" s="18" t="str">
        <f>IF(ISNUMBER(SMALL(Order_Form!$D:$D,1+($D649))),(VLOOKUP(SMALL(Order_Form!$D:$D,1+($D649)),Order_Form!$C:$Q,9,FALSE)),"")</f>
        <v/>
      </c>
      <c r="N649" s="18" t="str">
        <f>IF(ISNUMBER(SMALL(Order_Form!$D:$D,1+($D649))),(VLOOKUP(SMALL(Order_Form!$D:$D,1+($D649)),Order_Form!$C:$Q,10,FALSE)),"")</f>
        <v/>
      </c>
      <c r="O649" s="18" t="str">
        <f>IF(ISNUMBER(SMALL(Order_Form!$D:$D,1+($D649))),(VLOOKUP(SMALL(Order_Form!$D:$D,1+($D649)),Order_Form!$C:$Q,11,FALSE)),"")</f>
        <v/>
      </c>
      <c r="P649" s="18" t="str">
        <f>IF(ISNUMBER(SMALL(Order_Form!$D:$D,1+($D649))),(VLOOKUP(SMALL(Order_Form!$D:$D,1+($D649)),Order_Form!$C:$Q,12,FALSE)),"")</f>
        <v/>
      </c>
      <c r="Q649" s="18" t="str">
        <f>IF(ISNUMBER(SMALL(Order_Form!$D:$D,1+($D649))),(VLOOKUP(SMALL(Order_Form!$D:$D,1+($D649)),Order_Form!$C:$Q,13,FALSE)),"")</f>
        <v/>
      </c>
      <c r="R649" s="18" t="str">
        <f>IF(ISNUMBER(SMALL(Order_Form!$D:$D,1+($D649))),(VLOOKUP(SMALL(Order_Form!$D:$D,1+($D649)),Order_Form!$C:$Q,14,FALSE)),"")</f>
        <v/>
      </c>
      <c r="S649" s="126" t="str">
        <f>IF(ISNUMBER(SMALL(Order_Form!$D:$D,1+($D649))),(VLOOKUP(SMALL(Order_Form!$D:$D,1+($D649)),Order_Form!$C:$Q,15,FALSE)),"")</f>
        <v/>
      </c>
      <c r="U649" s="2">
        <f t="shared" si="62"/>
        <v>0</v>
      </c>
      <c r="V649" s="2">
        <f t="shared" si="63"/>
        <v>0</v>
      </c>
      <c r="W649" s="2" t="str">
        <f t="shared" si="64"/>
        <v/>
      </c>
      <c r="X649" s="2">
        <f t="shared" si="65"/>
        <v>0</v>
      </c>
    </row>
    <row r="650" spans="2:24" ht="22.9" customHeight="1" x14ac:dyDescent="0.25">
      <c r="B650" s="2">
        <f t="shared" si="61"/>
        <v>0</v>
      </c>
      <c r="C650" s="2" t="str">
        <f t="shared" si="66"/>
        <v/>
      </c>
      <c r="D650" s="2">
        <v>629</v>
      </c>
      <c r="E650" s="2" t="str">
        <f>IF(ISNUMBER(SMALL(Order_Form!$D:$D,1+($D650))),(VLOOKUP(SMALL(Order_Form!$D:$D,1+($D650)),Order_Form!$C:$Q,3,FALSE)),"")</f>
        <v/>
      </c>
      <c r="F650" s="18" t="str">
        <f>IF(ISNUMBER(SMALL(Order_Form!$D:$D,1+($D650))),(VLOOKUP(SMALL(Order_Form!$D:$D,1+($D650)),Order_Form!$C:$Q,4,FALSE)),"")</f>
        <v/>
      </c>
      <c r="G650" s="18" t="str">
        <f>IF(ISNUMBER(SMALL(Order_Form!$D:$D,1+($D650))),(VLOOKUP(SMALL(Order_Form!$D:$D,1+($D650)),Order_Form!$C:$Q,5,FALSE)),"")</f>
        <v/>
      </c>
      <c r="H650" s="18" t="str">
        <f>IF(ISNUMBER(SMALL(Order_Form!$D:$D,1+($D650))),(VLOOKUP(SMALL(Order_Form!$D:$D,1+($D650)),Order_Form!$C:$Q,6,FALSE)),"")</f>
        <v/>
      </c>
      <c r="I650" s="15" t="str">
        <f>IF(ISNUMBER(SMALL(Order_Form!$D:$D,1+($D650))),(VLOOKUP(SMALL(Order_Form!$D:$D,1+($D650)),Order_Form!$C:$Q,7,FALSE)),"")</f>
        <v/>
      </c>
      <c r="J650" s="2"/>
      <c r="K650" s="2"/>
      <c r="L650" s="18" t="str">
        <f>IF(ISNUMBER(SMALL(Order_Form!$D:$D,1+($D650))),(VLOOKUP(SMALL(Order_Form!$D:$D,1+($D650)),Order_Form!$C:$Q,8,FALSE)),"")</f>
        <v/>
      </c>
      <c r="M650" s="18" t="str">
        <f>IF(ISNUMBER(SMALL(Order_Form!$D:$D,1+($D650))),(VLOOKUP(SMALL(Order_Form!$D:$D,1+($D650)),Order_Form!$C:$Q,9,FALSE)),"")</f>
        <v/>
      </c>
      <c r="N650" s="18" t="str">
        <f>IF(ISNUMBER(SMALL(Order_Form!$D:$D,1+($D650))),(VLOOKUP(SMALL(Order_Form!$D:$D,1+($D650)),Order_Form!$C:$Q,10,FALSE)),"")</f>
        <v/>
      </c>
      <c r="O650" s="18" t="str">
        <f>IF(ISNUMBER(SMALL(Order_Form!$D:$D,1+($D650))),(VLOOKUP(SMALL(Order_Form!$D:$D,1+($D650)),Order_Form!$C:$Q,11,FALSE)),"")</f>
        <v/>
      </c>
      <c r="P650" s="18" t="str">
        <f>IF(ISNUMBER(SMALL(Order_Form!$D:$D,1+($D650))),(VLOOKUP(SMALL(Order_Form!$D:$D,1+($D650)),Order_Form!$C:$Q,12,FALSE)),"")</f>
        <v/>
      </c>
      <c r="Q650" s="18" t="str">
        <f>IF(ISNUMBER(SMALL(Order_Form!$D:$D,1+($D650))),(VLOOKUP(SMALL(Order_Form!$D:$D,1+($D650)),Order_Form!$C:$Q,13,FALSE)),"")</f>
        <v/>
      </c>
      <c r="R650" s="18" t="str">
        <f>IF(ISNUMBER(SMALL(Order_Form!$D:$D,1+($D650))),(VLOOKUP(SMALL(Order_Form!$D:$D,1+($D650)),Order_Form!$C:$Q,14,FALSE)),"")</f>
        <v/>
      </c>
      <c r="S650" s="126" t="str">
        <f>IF(ISNUMBER(SMALL(Order_Form!$D:$D,1+($D650))),(VLOOKUP(SMALL(Order_Form!$D:$D,1+($D650)),Order_Form!$C:$Q,15,FALSE)),"")</f>
        <v/>
      </c>
      <c r="U650" s="2">
        <f t="shared" si="62"/>
        <v>0</v>
      </c>
      <c r="V650" s="2">
        <f t="shared" si="63"/>
        <v>0</v>
      </c>
      <c r="W650" s="2" t="str">
        <f t="shared" si="64"/>
        <v/>
      </c>
      <c r="X650" s="2">
        <f t="shared" si="65"/>
        <v>0</v>
      </c>
    </row>
    <row r="651" spans="2:24" ht="22.9" customHeight="1" x14ac:dyDescent="0.25">
      <c r="B651" s="2">
        <f t="shared" si="61"/>
        <v>0</v>
      </c>
      <c r="C651" s="2" t="str">
        <f t="shared" si="66"/>
        <v/>
      </c>
      <c r="D651" s="2">
        <v>630</v>
      </c>
      <c r="E651" s="2" t="str">
        <f>IF(ISNUMBER(SMALL(Order_Form!$D:$D,1+($D651))),(VLOOKUP(SMALL(Order_Form!$D:$D,1+($D651)),Order_Form!$C:$Q,3,FALSE)),"")</f>
        <v/>
      </c>
      <c r="F651" s="18" t="str">
        <f>IF(ISNUMBER(SMALL(Order_Form!$D:$D,1+($D651))),(VLOOKUP(SMALL(Order_Form!$D:$D,1+($D651)),Order_Form!$C:$Q,4,FALSE)),"")</f>
        <v/>
      </c>
      <c r="G651" s="18" t="str">
        <f>IF(ISNUMBER(SMALL(Order_Form!$D:$D,1+($D651))),(VLOOKUP(SMALL(Order_Form!$D:$D,1+($D651)),Order_Form!$C:$Q,5,FALSE)),"")</f>
        <v/>
      </c>
      <c r="H651" s="18" t="str">
        <f>IF(ISNUMBER(SMALL(Order_Form!$D:$D,1+($D651))),(VLOOKUP(SMALL(Order_Form!$D:$D,1+($D651)),Order_Form!$C:$Q,6,FALSE)),"")</f>
        <v/>
      </c>
      <c r="I651" s="15" t="str">
        <f>IF(ISNUMBER(SMALL(Order_Form!$D:$D,1+($D651))),(VLOOKUP(SMALL(Order_Form!$D:$D,1+($D651)),Order_Form!$C:$Q,7,FALSE)),"")</f>
        <v/>
      </c>
      <c r="J651" s="2"/>
      <c r="K651" s="2"/>
      <c r="L651" s="18" t="str">
        <f>IF(ISNUMBER(SMALL(Order_Form!$D:$D,1+($D651))),(VLOOKUP(SMALL(Order_Form!$D:$D,1+($D651)),Order_Form!$C:$Q,8,FALSE)),"")</f>
        <v/>
      </c>
      <c r="M651" s="18" t="str">
        <f>IF(ISNUMBER(SMALL(Order_Form!$D:$D,1+($D651))),(VLOOKUP(SMALL(Order_Form!$D:$D,1+($D651)),Order_Form!$C:$Q,9,FALSE)),"")</f>
        <v/>
      </c>
      <c r="N651" s="18" t="str">
        <f>IF(ISNUMBER(SMALL(Order_Form!$D:$D,1+($D651))),(VLOOKUP(SMALL(Order_Form!$D:$D,1+($D651)),Order_Form!$C:$Q,10,FALSE)),"")</f>
        <v/>
      </c>
      <c r="O651" s="18" t="str">
        <f>IF(ISNUMBER(SMALL(Order_Form!$D:$D,1+($D651))),(VLOOKUP(SMALL(Order_Form!$D:$D,1+($D651)),Order_Form!$C:$Q,11,FALSE)),"")</f>
        <v/>
      </c>
      <c r="P651" s="18" t="str">
        <f>IF(ISNUMBER(SMALL(Order_Form!$D:$D,1+($D651))),(VLOOKUP(SMALL(Order_Form!$D:$D,1+($D651)),Order_Form!$C:$Q,12,FALSE)),"")</f>
        <v/>
      </c>
      <c r="Q651" s="18" t="str">
        <f>IF(ISNUMBER(SMALL(Order_Form!$D:$D,1+($D651))),(VLOOKUP(SMALL(Order_Form!$D:$D,1+($D651)),Order_Form!$C:$Q,13,FALSE)),"")</f>
        <v/>
      </c>
      <c r="R651" s="18" t="str">
        <f>IF(ISNUMBER(SMALL(Order_Form!$D:$D,1+($D651))),(VLOOKUP(SMALL(Order_Form!$D:$D,1+($D651)),Order_Form!$C:$Q,14,FALSE)),"")</f>
        <v/>
      </c>
      <c r="S651" s="126" t="str">
        <f>IF(ISNUMBER(SMALL(Order_Form!$D:$D,1+($D651))),(VLOOKUP(SMALL(Order_Form!$D:$D,1+($D651)),Order_Form!$C:$Q,15,FALSE)),"")</f>
        <v/>
      </c>
      <c r="U651" s="2">
        <f t="shared" si="62"/>
        <v>0</v>
      </c>
      <c r="V651" s="2">
        <f t="shared" si="63"/>
        <v>0</v>
      </c>
      <c r="W651" s="2" t="str">
        <f t="shared" si="64"/>
        <v/>
      </c>
      <c r="X651" s="2">
        <f t="shared" si="65"/>
        <v>0</v>
      </c>
    </row>
    <row r="652" spans="2:24" ht="22.9" customHeight="1" x14ac:dyDescent="0.25">
      <c r="B652" s="2">
        <f t="shared" si="61"/>
        <v>0</v>
      </c>
      <c r="C652" s="2" t="str">
        <f t="shared" si="66"/>
        <v/>
      </c>
      <c r="D652" s="2">
        <v>631</v>
      </c>
      <c r="E652" s="2" t="str">
        <f>IF(ISNUMBER(SMALL(Order_Form!$D:$D,1+($D652))),(VLOOKUP(SMALL(Order_Form!$D:$D,1+($D652)),Order_Form!$C:$Q,3,FALSE)),"")</f>
        <v/>
      </c>
      <c r="F652" s="18" t="str">
        <f>IF(ISNUMBER(SMALL(Order_Form!$D:$D,1+($D652))),(VLOOKUP(SMALL(Order_Form!$D:$D,1+($D652)),Order_Form!$C:$Q,4,FALSE)),"")</f>
        <v/>
      </c>
      <c r="G652" s="18" t="str">
        <f>IF(ISNUMBER(SMALL(Order_Form!$D:$D,1+($D652))),(VLOOKUP(SMALL(Order_Form!$D:$D,1+($D652)),Order_Form!$C:$Q,5,FALSE)),"")</f>
        <v/>
      </c>
      <c r="H652" s="18" t="str">
        <f>IF(ISNUMBER(SMALL(Order_Form!$D:$D,1+($D652))),(VLOOKUP(SMALL(Order_Form!$D:$D,1+($D652)),Order_Form!$C:$Q,6,FALSE)),"")</f>
        <v/>
      </c>
      <c r="I652" s="15" t="str">
        <f>IF(ISNUMBER(SMALL(Order_Form!$D:$D,1+($D652))),(VLOOKUP(SMALL(Order_Form!$D:$D,1+($D652)),Order_Form!$C:$Q,7,FALSE)),"")</f>
        <v/>
      </c>
      <c r="J652" s="2"/>
      <c r="K652" s="2"/>
      <c r="L652" s="18" t="str">
        <f>IF(ISNUMBER(SMALL(Order_Form!$D:$D,1+($D652))),(VLOOKUP(SMALL(Order_Form!$D:$D,1+($D652)),Order_Form!$C:$Q,8,FALSE)),"")</f>
        <v/>
      </c>
      <c r="M652" s="18" t="str">
        <f>IF(ISNUMBER(SMALL(Order_Form!$D:$D,1+($D652))),(VLOOKUP(SMALL(Order_Form!$D:$D,1+($D652)),Order_Form!$C:$Q,9,FALSE)),"")</f>
        <v/>
      </c>
      <c r="N652" s="18" t="str">
        <f>IF(ISNUMBER(SMALL(Order_Form!$D:$D,1+($D652))),(VLOOKUP(SMALL(Order_Form!$D:$D,1+($D652)),Order_Form!$C:$Q,10,FALSE)),"")</f>
        <v/>
      </c>
      <c r="O652" s="18" t="str">
        <f>IF(ISNUMBER(SMALL(Order_Form!$D:$D,1+($D652))),(VLOOKUP(SMALL(Order_Form!$D:$D,1+($D652)),Order_Form!$C:$Q,11,FALSE)),"")</f>
        <v/>
      </c>
      <c r="P652" s="18" t="str">
        <f>IF(ISNUMBER(SMALL(Order_Form!$D:$D,1+($D652))),(VLOOKUP(SMALL(Order_Form!$D:$D,1+($D652)),Order_Form!$C:$Q,12,FALSE)),"")</f>
        <v/>
      </c>
      <c r="Q652" s="18" t="str">
        <f>IF(ISNUMBER(SMALL(Order_Form!$D:$D,1+($D652))),(VLOOKUP(SMALL(Order_Form!$D:$D,1+($D652)),Order_Form!$C:$Q,13,FALSE)),"")</f>
        <v/>
      </c>
      <c r="R652" s="18" t="str">
        <f>IF(ISNUMBER(SMALL(Order_Form!$D:$D,1+($D652))),(VLOOKUP(SMALL(Order_Form!$D:$D,1+($D652)),Order_Form!$C:$Q,14,FALSE)),"")</f>
        <v/>
      </c>
      <c r="S652" s="126" t="str">
        <f>IF(ISNUMBER(SMALL(Order_Form!$D:$D,1+($D652))),(VLOOKUP(SMALL(Order_Form!$D:$D,1+($D652)),Order_Form!$C:$Q,15,FALSE)),"")</f>
        <v/>
      </c>
      <c r="U652" s="2">
        <f t="shared" si="62"/>
        <v>0</v>
      </c>
      <c r="V652" s="2">
        <f t="shared" si="63"/>
        <v>0</v>
      </c>
      <c r="W652" s="2" t="str">
        <f t="shared" si="64"/>
        <v/>
      </c>
      <c r="X652" s="2">
        <f t="shared" si="65"/>
        <v>0</v>
      </c>
    </row>
    <row r="653" spans="2:24" ht="22.9" customHeight="1" x14ac:dyDescent="0.25">
      <c r="B653" s="2">
        <f t="shared" si="61"/>
        <v>0</v>
      </c>
      <c r="C653" s="2" t="str">
        <f t="shared" si="66"/>
        <v/>
      </c>
      <c r="D653" s="2">
        <v>632</v>
      </c>
      <c r="E653" s="2" t="str">
        <f>IF(ISNUMBER(SMALL(Order_Form!$D:$D,1+($D653))),(VLOOKUP(SMALL(Order_Form!$D:$D,1+($D653)),Order_Form!$C:$Q,3,FALSE)),"")</f>
        <v/>
      </c>
      <c r="F653" s="18" t="str">
        <f>IF(ISNUMBER(SMALL(Order_Form!$D:$D,1+($D653))),(VLOOKUP(SMALL(Order_Form!$D:$D,1+($D653)),Order_Form!$C:$Q,4,FALSE)),"")</f>
        <v/>
      </c>
      <c r="G653" s="18" t="str">
        <f>IF(ISNUMBER(SMALL(Order_Form!$D:$D,1+($D653))),(VLOOKUP(SMALL(Order_Form!$D:$D,1+($D653)),Order_Form!$C:$Q,5,FALSE)),"")</f>
        <v/>
      </c>
      <c r="H653" s="18" t="str">
        <f>IF(ISNUMBER(SMALL(Order_Form!$D:$D,1+($D653))),(VLOOKUP(SMALL(Order_Form!$D:$D,1+($D653)),Order_Form!$C:$Q,6,FALSE)),"")</f>
        <v/>
      </c>
      <c r="I653" s="15" t="str">
        <f>IF(ISNUMBER(SMALL(Order_Form!$D:$D,1+($D653))),(VLOOKUP(SMALL(Order_Form!$D:$D,1+($D653)),Order_Form!$C:$Q,7,FALSE)),"")</f>
        <v/>
      </c>
      <c r="J653" s="2"/>
      <c r="K653" s="2"/>
      <c r="L653" s="18" t="str">
        <f>IF(ISNUMBER(SMALL(Order_Form!$D:$D,1+($D653))),(VLOOKUP(SMALL(Order_Form!$D:$D,1+($D653)),Order_Form!$C:$Q,8,FALSE)),"")</f>
        <v/>
      </c>
      <c r="M653" s="18" t="str">
        <f>IF(ISNUMBER(SMALL(Order_Form!$D:$D,1+($D653))),(VLOOKUP(SMALL(Order_Form!$D:$D,1+($D653)),Order_Form!$C:$Q,9,FALSE)),"")</f>
        <v/>
      </c>
      <c r="N653" s="18" t="str">
        <f>IF(ISNUMBER(SMALL(Order_Form!$D:$D,1+($D653))),(VLOOKUP(SMALL(Order_Form!$D:$D,1+($D653)),Order_Form!$C:$Q,10,FALSE)),"")</f>
        <v/>
      </c>
      <c r="O653" s="18" t="str">
        <f>IF(ISNUMBER(SMALL(Order_Form!$D:$D,1+($D653))),(VLOOKUP(SMALL(Order_Form!$D:$D,1+($D653)),Order_Form!$C:$Q,11,FALSE)),"")</f>
        <v/>
      </c>
      <c r="P653" s="18" t="str">
        <f>IF(ISNUMBER(SMALL(Order_Form!$D:$D,1+($D653))),(VLOOKUP(SMALL(Order_Form!$D:$D,1+($D653)),Order_Form!$C:$Q,12,FALSE)),"")</f>
        <v/>
      </c>
      <c r="Q653" s="18" t="str">
        <f>IF(ISNUMBER(SMALL(Order_Form!$D:$D,1+($D653))),(VLOOKUP(SMALL(Order_Form!$D:$D,1+($D653)),Order_Form!$C:$Q,13,FALSE)),"")</f>
        <v/>
      </c>
      <c r="R653" s="18" t="str">
        <f>IF(ISNUMBER(SMALL(Order_Form!$D:$D,1+($D653))),(VLOOKUP(SMALL(Order_Form!$D:$D,1+($D653)),Order_Form!$C:$Q,14,FALSE)),"")</f>
        <v/>
      </c>
      <c r="S653" s="126" t="str">
        <f>IF(ISNUMBER(SMALL(Order_Form!$D:$D,1+($D653))),(VLOOKUP(SMALL(Order_Form!$D:$D,1+($D653)),Order_Form!$C:$Q,15,FALSE)),"")</f>
        <v/>
      </c>
      <c r="U653" s="2">
        <f t="shared" si="62"/>
        <v>0</v>
      </c>
      <c r="V653" s="2">
        <f t="shared" si="63"/>
        <v>0</v>
      </c>
      <c r="W653" s="2" t="str">
        <f t="shared" si="64"/>
        <v/>
      </c>
      <c r="X653" s="2">
        <f t="shared" si="65"/>
        <v>0</v>
      </c>
    </row>
    <row r="654" spans="2:24" ht="22.9" customHeight="1" x14ac:dyDescent="0.25">
      <c r="B654" s="2">
        <f t="shared" si="61"/>
        <v>0</v>
      </c>
      <c r="C654" s="2" t="str">
        <f t="shared" si="66"/>
        <v/>
      </c>
      <c r="D654" s="2">
        <v>633</v>
      </c>
      <c r="E654" s="2" t="str">
        <f>IF(ISNUMBER(SMALL(Order_Form!$D:$D,1+($D654))),(VLOOKUP(SMALL(Order_Form!$D:$D,1+($D654)),Order_Form!$C:$Q,3,FALSE)),"")</f>
        <v/>
      </c>
      <c r="F654" s="18" t="str">
        <f>IF(ISNUMBER(SMALL(Order_Form!$D:$D,1+($D654))),(VLOOKUP(SMALL(Order_Form!$D:$D,1+($D654)),Order_Form!$C:$Q,4,FALSE)),"")</f>
        <v/>
      </c>
      <c r="G654" s="18" t="str">
        <f>IF(ISNUMBER(SMALL(Order_Form!$D:$D,1+($D654))),(VLOOKUP(SMALL(Order_Form!$D:$D,1+($D654)),Order_Form!$C:$Q,5,FALSE)),"")</f>
        <v/>
      </c>
      <c r="H654" s="18" t="str">
        <f>IF(ISNUMBER(SMALL(Order_Form!$D:$D,1+($D654))),(VLOOKUP(SMALL(Order_Form!$D:$D,1+($D654)),Order_Form!$C:$Q,6,FALSE)),"")</f>
        <v/>
      </c>
      <c r="I654" s="15" t="str">
        <f>IF(ISNUMBER(SMALL(Order_Form!$D:$D,1+($D654))),(VLOOKUP(SMALL(Order_Form!$D:$D,1+($D654)),Order_Form!$C:$Q,7,FALSE)),"")</f>
        <v/>
      </c>
      <c r="J654" s="2"/>
      <c r="K654" s="2"/>
      <c r="L654" s="18" t="str">
        <f>IF(ISNUMBER(SMALL(Order_Form!$D:$D,1+($D654))),(VLOOKUP(SMALL(Order_Form!$D:$D,1+($D654)),Order_Form!$C:$Q,8,FALSE)),"")</f>
        <v/>
      </c>
      <c r="M654" s="18" t="str">
        <f>IF(ISNUMBER(SMALL(Order_Form!$D:$D,1+($D654))),(VLOOKUP(SMALL(Order_Form!$D:$D,1+($D654)),Order_Form!$C:$Q,9,FALSE)),"")</f>
        <v/>
      </c>
      <c r="N654" s="18" t="str">
        <f>IF(ISNUMBER(SMALL(Order_Form!$D:$D,1+($D654))),(VLOOKUP(SMALL(Order_Form!$D:$D,1+($D654)),Order_Form!$C:$Q,10,FALSE)),"")</f>
        <v/>
      </c>
      <c r="O654" s="18" t="str">
        <f>IF(ISNUMBER(SMALL(Order_Form!$D:$D,1+($D654))),(VLOOKUP(SMALL(Order_Form!$D:$D,1+($D654)),Order_Form!$C:$Q,11,FALSE)),"")</f>
        <v/>
      </c>
      <c r="P654" s="18" t="str">
        <f>IF(ISNUMBER(SMALL(Order_Form!$D:$D,1+($D654))),(VLOOKUP(SMALL(Order_Form!$D:$D,1+($D654)),Order_Form!$C:$Q,12,FALSE)),"")</f>
        <v/>
      </c>
      <c r="Q654" s="18" t="str">
        <f>IF(ISNUMBER(SMALL(Order_Form!$D:$D,1+($D654))),(VLOOKUP(SMALL(Order_Form!$D:$D,1+($D654)),Order_Form!$C:$Q,13,FALSE)),"")</f>
        <v/>
      </c>
      <c r="R654" s="18" t="str">
        <f>IF(ISNUMBER(SMALL(Order_Form!$D:$D,1+($D654))),(VLOOKUP(SMALL(Order_Form!$D:$D,1+($D654)),Order_Form!$C:$Q,14,FALSE)),"")</f>
        <v/>
      </c>
      <c r="S654" s="126" t="str">
        <f>IF(ISNUMBER(SMALL(Order_Form!$D:$D,1+($D654))),(VLOOKUP(SMALL(Order_Form!$D:$D,1+($D654)),Order_Form!$C:$Q,15,FALSE)),"")</f>
        <v/>
      </c>
      <c r="U654" s="2">
        <f t="shared" si="62"/>
        <v>0</v>
      </c>
      <c r="V654" s="2">
        <f t="shared" si="63"/>
        <v>0</v>
      </c>
      <c r="W654" s="2" t="str">
        <f t="shared" si="64"/>
        <v/>
      </c>
      <c r="X654" s="2">
        <f t="shared" si="65"/>
        <v>0</v>
      </c>
    </row>
    <row r="655" spans="2:24" ht="22.9" customHeight="1" x14ac:dyDescent="0.25">
      <c r="B655" s="2">
        <f t="shared" si="61"/>
        <v>0</v>
      </c>
      <c r="C655" s="2" t="str">
        <f t="shared" si="66"/>
        <v/>
      </c>
      <c r="D655" s="2">
        <v>634</v>
      </c>
      <c r="E655" s="2" t="str">
        <f>IF(ISNUMBER(SMALL(Order_Form!$D:$D,1+($D655))),(VLOOKUP(SMALL(Order_Form!$D:$D,1+($D655)),Order_Form!$C:$Q,3,FALSE)),"")</f>
        <v/>
      </c>
      <c r="F655" s="18" t="str">
        <f>IF(ISNUMBER(SMALL(Order_Form!$D:$D,1+($D655))),(VLOOKUP(SMALL(Order_Form!$D:$D,1+($D655)),Order_Form!$C:$Q,4,FALSE)),"")</f>
        <v/>
      </c>
      <c r="G655" s="18" t="str">
        <f>IF(ISNUMBER(SMALL(Order_Form!$D:$D,1+($D655))),(VLOOKUP(SMALL(Order_Form!$D:$D,1+($D655)),Order_Form!$C:$Q,5,FALSE)),"")</f>
        <v/>
      </c>
      <c r="H655" s="18" t="str">
        <f>IF(ISNUMBER(SMALL(Order_Form!$D:$D,1+($D655))),(VLOOKUP(SMALL(Order_Form!$D:$D,1+($D655)),Order_Form!$C:$Q,6,FALSE)),"")</f>
        <v/>
      </c>
      <c r="I655" s="15" t="str">
        <f>IF(ISNUMBER(SMALL(Order_Form!$D:$D,1+($D655))),(VLOOKUP(SMALL(Order_Form!$D:$D,1+($D655)),Order_Form!$C:$Q,7,FALSE)),"")</f>
        <v/>
      </c>
      <c r="J655" s="2"/>
      <c r="K655" s="2"/>
      <c r="L655" s="18" t="str">
        <f>IF(ISNUMBER(SMALL(Order_Form!$D:$D,1+($D655))),(VLOOKUP(SMALL(Order_Form!$D:$D,1+($D655)),Order_Form!$C:$Q,8,FALSE)),"")</f>
        <v/>
      </c>
      <c r="M655" s="18" t="str">
        <f>IF(ISNUMBER(SMALL(Order_Form!$D:$D,1+($D655))),(VLOOKUP(SMALL(Order_Form!$D:$D,1+($D655)),Order_Form!$C:$Q,9,FALSE)),"")</f>
        <v/>
      </c>
      <c r="N655" s="18" t="str">
        <f>IF(ISNUMBER(SMALL(Order_Form!$D:$D,1+($D655))),(VLOOKUP(SMALL(Order_Form!$D:$D,1+($D655)),Order_Form!$C:$Q,10,FALSE)),"")</f>
        <v/>
      </c>
      <c r="O655" s="18" t="str">
        <f>IF(ISNUMBER(SMALL(Order_Form!$D:$D,1+($D655))),(VLOOKUP(SMALL(Order_Form!$D:$D,1+($D655)),Order_Form!$C:$Q,11,FALSE)),"")</f>
        <v/>
      </c>
      <c r="P655" s="18" t="str">
        <f>IF(ISNUMBER(SMALL(Order_Form!$D:$D,1+($D655))),(VLOOKUP(SMALL(Order_Form!$D:$D,1+($D655)),Order_Form!$C:$Q,12,FALSE)),"")</f>
        <v/>
      </c>
      <c r="Q655" s="18" t="str">
        <f>IF(ISNUMBER(SMALL(Order_Form!$D:$D,1+($D655))),(VLOOKUP(SMALL(Order_Form!$D:$D,1+($D655)),Order_Form!$C:$Q,13,FALSE)),"")</f>
        <v/>
      </c>
      <c r="R655" s="18" t="str">
        <f>IF(ISNUMBER(SMALL(Order_Form!$D:$D,1+($D655))),(VLOOKUP(SMALL(Order_Form!$D:$D,1+($D655)),Order_Form!$C:$Q,14,FALSE)),"")</f>
        <v/>
      </c>
      <c r="S655" s="126" t="str">
        <f>IF(ISNUMBER(SMALL(Order_Form!$D:$D,1+($D655))),(VLOOKUP(SMALL(Order_Form!$D:$D,1+($D655)),Order_Form!$C:$Q,15,FALSE)),"")</f>
        <v/>
      </c>
      <c r="U655" s="2">
        <f t="shared" si="62"/>
        <v>0</v>
      </c>
      <c r="V655" s="2">
        <f t="shared" si="63"/>
        <v>0</v>
      </c>
      <c r="W655" s="2" t="str">
        <f t="shared" si="64"/>
        <v/>
      </c>
      <c r="X655" s="2">
        <f t="shared" si="65"/>
        <v>0</v>
      </c>
    </row>
    <row r="656" spans="2:24" ht="22.9" customHeight="1" x14ac:dyDescent="0.25">
      <c r="B656" s="2">
        <f t="shared" si="61"/>
        <v>0</v>
      </c>
      <c r="C656" s="2" t="str">
        <f t="shared" si="66"/>
        <v/>
      </c>
      <c r="D656" s="2">
        <v>635</v>
      </c>
      <c r="E656" s="2" t="str">
        <f>IF(ISNUMBER(SMALL(Order_Form!$D:$D,1+($D656))),(VLOOKUP(SMALL(Order_Form!$D:$D,1+($D656)),Order_Form!$C:$Q,3,FALSE)),"")</f>
        <v/>
      </c>
      <c r="F656" s="18" t="str">
        <f>IF(ISNUMBER(SMALL(Order_Form!$D:$D,1+($D656))),(VLOOKUP(SMALL(Order_Form!$D:$D,1+($D656)),Order_Form!$C:$Q,4,FALSE)),"")</f>
        <v/>
      </c>
      <c r="G656" s="18" t="str">
        <f>IF(ISNUMBER(SMALL(Order_Form!$D:$D,1+($D656))),(VLOOKUP(SMALL(Order_Form!$D:$D,1+($D656)),Order_Form!$C:$Q,5,FALSE)),"")</f>
        <v/>
      </c>
      <c r="H656" s="18" t="str">
        <f>IF(ISNUMBER(SMALL(Order_Form!$D:$D,1+($D656))),(VLOOKUP(SMALL(Order_Form!$D:$D,1+($D656)),Order_Form!$C:$Q,6,FALSE)),"")</f>
        <v/>
      </c>
      <c r="I656" s="15" t="str">
        <f>IF(ISNUMBER(SMALL(Order_Form!$D:$D,1+($D656))),(VLOOKUP(SMALL(Order_Form!$D:$D,1+($D656)),Order_Form!$C:$Q,7,FALSE)),"")</f>
        <v/>
      </c>
      <c r="J656" s="2"/>
      <c r="K656" s="2"/>
      <c r="L656" s="18" t="str">
        <f>IF(ISNUMBER(SMALL(Order_Form!$D:$D,1+($D656))),(VLOOKUP(SMALL(Order_Form!$D:$D,1+($D656)),Order_Form!$C:$Q,8,FALSE)),"")</f>
        <v/>
      </c>
      <c r="M656" s="18" t="str">
        <f>IF(ISNUMBER(SMALL(Order_Form!$D:$D,1+($D656))),(VLOOKUP(SMALL(Order_Form!$D:$D,1+($D656)),Order_Form!$C:$Q,9,FALSE)),"")</f>
        <v/>
      </c>
      <c r="N656" s="18" t="str">
        <f>IF(ISNUMBER(SMALL(Order_Form!$D:$D,1+($D656))),(VLOOKUP(SMALL(Order_Form!$D:$D,1+($D656)),Order_Form!$C:$Q,10,FALSE)),"")</f>
        <v/>
      </c>
      <c r="O656" s="18" t="str">
        <f>IF(ISNUMBER(SMALL(Order_Form!$D:$D,1+($D656))),(VLOOKUP(SMALL(Order_Form!$D:$D,1+($D656)),Order_Form!$C:$Q,11,FALSE)),"")</f>
        <v/>
      </c>
      <c r="P656" s="18" t="str">
        <f>IF(ISNUMBER(SMALL(Order_Form!$D:$D,1+($D656))),(VLOOKUP(SMALL(Order_Form!$D:$D,1+($D656)),Order_Form!$C:$Q,12,FALSE)),"")</f>
        <v/>
      </c>
      <c r="Q656" s="18" t="str">
        <f>IF(ISNUMBER(SMALL(Order_Form!$D:$D,1+($D656))),(VLOOKUP(SMALL(Order_Form!$D:$D,1+($D656)),Order_Form!$C:$Q,13,FALSE)),"")</f>
        <v/>
      </c>
      <c r="R656" s="18" t="str">
        <f>IF(ISNUMBER(SMALL(Order_Form!$D:$D,1+($D656))),(VLOOKUP(SMALL(Order_Form!$D:$D,1+($D656)),Order_Form!$C:$Q,14,FALSE)),"")</f>
        <v/>
      </c>
      <c r="S656" s="126" t="str">
        <f>IF(ISNUMBER(SMALL(Order_Form!$D:$D,1+($D656))),(VLOOKUP(SMALL(Order_Form!$D:$D,1+($D656)),Order_Form!$C:$Q,15,FALSE)),"")</f>
        <v/>
      </c>
      <c r="U656" s="2">
        <f t="shared" si="62"/>
        <v>0</v>
      </c>
      <c r="V656" s="2">
        <f t="shared" si="63"/>
        <v>0</v>
      </c>
      <c r="W656" s="2" t="str">
        <f t="shared" si="64"/>
        <v/>
      </c>
      <c r="X656" s="2">
        <f t="shared" si="65"/>
        <v>0</v>
      </c>
    </row>
    <row r="657" spans="2:24" ht="22.9" customHeight="1" x14ac:dyDescent="0.25">
      <c r="B657" s="2">
        <f t="shared" si="61"/>
        <v>0</v>
      </c>
      <c r="C657" s="2" t="str">
        <f t="shared" si="66"/>
        <v/>
      </c>
      <c r="D657" s="2">
        <v>636</v>
      </c>
      <c r="E657" s="2" t="str">
        <f>IF(ISNUMBER(SMALL(Order_Form!$D:$D,1+($D657))),(VLOOKUP(SMALL(Order_Form!$D:$D,1+($D657)),Order_Form!$C:$Q,3,FALSE)),"")</f>
        <v/>
      </c>
      <c r="F657" s="18" t="str">
        <f>IF(ISNUMBER(SMALL(Order_Form!$D:$D,1+($D657))),(VLOOKUP(SMALL(Order_Form!$D:$D,1+($D657)),Order_Form!$C:$Q,4,FALSE)),"")</f>
        <v/>
      </c>
      <c r="G657" s="18" t="str">
        <f>IF(ISNUMBER(SMALL(Order_Form!$D:$D,1+($D657))),(VLOOKUP(SMALL(Order_Form!$D:$D,1+($D657)),Order_Form!$C:$Q,5,FALSE)),"")</f>
        <v/>
      </c>
      <c r="H657" s="18" t="str">
        <f>IF(ISNUMBER(SMALL(Order_Form!$D:$D,1+($D657))),(VLOOKUP(SMALL(Order_Form!$D:$D,1+($D657)),Order_Form!$C:$Q,6,FALSE)),"")</f>
        <v/>
      </c>
      <c r="I657" s="15" t="str">
        <f>IF(ISNUMBER(SMALL(Order_Form!$D:$D,1+($D657))),(VLOOKUP(SMALL(Order_Form!$D:$D,1+($D657)),Order_Form!$C:$Q,7,FALSE)),"")</f>
        <v/>
      </c>
      <c r="J657" s="2"/>
      <c r="K657" s="2"/>
      <c r="L657" s="18" t="str">
        <f>IF(ISNUMBER(SMALL(Order_Form!$D:$D,1+($D657))),(VLOOKUP(SMALL(Order_Form!$D:$D,1+($D657)),Order_Form!$C:$Q,8,FALSE)),"")</f>
        <v/>
      </c>
      <c r="M657" s="18" t="str">
        <f>IF(ISNUMBER(SMALL(Order_Form!$D:$D,1+($D657))),(VLOOKUP(SMALL(Order_Form!$D:$D,1+($D657)),Order_Form!$C:$Q,9,FALSE)),"")</f>
        <v/>
      </c>
      <c r="N657" s="18" t="str">
        <f>IF(ISNUMBER(SMALL(Order_Form!$D:$D,1+($D657))),(VLOOKUP(SMALL(Order_Form!$D:$D,1+($D657)),Order_Form!$C:$Q,10,FALSE)),"")</f>
        <v/>
      </c>
      <c r="O657" s="18" t="str">
        <f>IF(ISNUMBER(SMALL(Order_Form!$D:$D,1+($D657))),(VLOOKUP(SMALL(Order_Form!$D:$D,1+($D657)),Order_Form!$C:$Q,11,FALSE)),"")</f>
        <v/>
      </c>
      <c r="P657" s="18" t="str">
        <f>IF(ISNUMBER(SMALL(Order_Form!$D:$D,1+($D657))),(VLOOKUP(SMALL(Order_Form!$D:$D,1+($D657)),Order_Form!$C:$Q,12,FALSE)),"")</f>
        <v/>
      </c>
      <c r="Q657" s="18" t="str">
        <f>IF(ISNUMBER(SMALL(Order_Form!$D:$D,1+($D657))),(VLOOKUP(SMALL(Order_Form!$D:$D,1+($D657)),Order_Form!$C:$Q,13,FALSE)),"")</f>
        <v/>
      </c>
      <c r="R657" s="18" t="str">
        <f>IF(ISNUMBER(SMALL(Order_Form!$D:$D,1+($D657))),(VLOOKUP(SMALL(Order_Form!$D:$D,1+($D657)),Order_Form!$C:$Q,14,FALSE)),"")</f>
        <v/>
      </c>
      <c r="S657" s="126" t="str">
        <f>IF(ISNUMBER(SMALL(Order_Form!$D:$D,1+($D657))),(VLOOKUP(SMALL(Order_Form!$D:$D,1+($D657)),Order_Form!$C:$Q,15,FALSE)),"")</f>
        <v/>
      </c>
      <c r="U657" s="2">
        <f t="shared" si="62"/>
        <v>0</v>
      </c>
      <c r="V657" s="2">
        <f t="shared" si="63"/>
        <v>0</v>
      </c>
      <c r="W657" s="2" t="str">
        <f t="shared" si="64"/>
        <v/>
      </c>
      <c r="X657" s="2">
        <f t="shared" si="65"/>
        <v>0</v>
      </c>
    </row>
    <row r="658" spans="2:24" ht="22.9" customHeight="1" x14ac:dyDescent="0.25">
      <c r="B658" s="2">
        <f t="shared" si="61"/>
        <v>0</v>
      </c>
      <c r="C658" s="2" t="str">
        <f t="shared" si="66"/>
        <v/>
      </c>
      <c r="D658" s="2">
        <v>637</v>
      </c>
      <c r="E658" s="2" t="str">
        <f>IF(ISNUMBER(SMALL(Order_Form!$D:$D,1+($D658))),(VLOOKUP(SMALL(Order_Form!$D:$D,1+($D658)),Order_Form!$C:$Q,3,FALSE)),"")</f>
        <v/>
      </c>
      <c r="F658" s="18" t="str">
        <f>IF(ISNUMBER(SMALL(Order_Form!$D:$D,1+($D658))),(VLOOKUP(SMALL(Order_Form!$D:$D,1+($D658)),Order_Form!$C:$Q,4,FALSE)),"")</f>
        <v/>
      </c>
      <c r="G658" s="18" t="str">
        <f>IF(ISNUMBER(SMALL(Order_Form!$D:$D,1+($D658))),(VLOOKUP(SMALL(Order_Form!$D:$D,1+($D658)),Order_Form!$C:$Q,5,FALSE)),"")</f>
        <v/>
      </c>
      <c r="H658" s="18" t="str">
        <f>IF(ISNUMBER(SMALL(Order_Form!$D:$D,1+($D658))),(VLOOKUP(SMALL(Order_Form!$D:$D,1+($D658)),Order_Form!$C:$Q,6,FALSE)),"")</f>
        <v/>
      </c>
      <c r="I658" s="15" t="str">
        <f>IF(ISNUMBER(SMALL(Order_Form!$D:$D,1+($D658))),(VLOOKUP(SMALL(Order_Form!$D:$D,1+($D658)),Order_Form!$C:$Q,7,FALSE)),"")</f>
        <v/>
      </c>
      <c r="J658" s="2"/>
      <c r="K658" s="2"/>
      <c r="L658" s="18" t="str">
        <f>IF(ISNUMBER(SMALL(Order_Form!$D:$D,1+($D658))),(VLOOKUP(SMALL(Order_Form!$D:$D,1+($D658)),Order_Form!$C:$Q,8,FALSE)),"")</f>
        <v/>
      </c>
      <c r="M658" s="18" t="str">
        <f>IF(ISNUMBER(SMALL(Order_Form!$D:$D,1+($D658))),(VLOOKUP(SMALL(Order_Form!$D:$D,1+($D658)),Order_Form!$C:$Q,9,FALSE)),"")</f>
        <v/>
      </c>
      <c r="N658" s="18" t="str">
        <f>IF(ISNUMBER(SMALL(Order_Form!$D:$D,1+($D658))),(VLOOKUP(SMALL(Order_Form!$D:$D,1+($D658)),Order_Form!$C:$Q,10,FALSE)),"")</f>
        <v/>
      </c>
      <c r="O658" s="18" t="str">
        <f>IF(ISNUMBER(SMALL(Order_Form!$D:$D,1+($D658))),(VLOOKUP(SMALL(Order_Form!$D:$D,1+($D658)),Order_Form!$C:$Q,11,FALSE)),"")</f>
        <v/>
      </c>
      <c r="P658" s="18" t="str">
        <f>IF(ISNUMBER(SMALL(Order_Form!$D:$D,1+($D658))),(VLOOKUP(SMALL(Order_Form!$D:$D,1+($D658)),Order_Form!$C:$Q,12,FALSE)),"")</f>
        <v/>
      </c>
      <c r="Q658" s="18" t="str">
        <f>IF(ISNUMBER(SMALL(Order_Form!$D:$D,1+($D658))),(VLOOKUP(SMALL(Order_Form!$D:$D,1+($D658)),Order_Form!$C:$Q,13,FALSE)),"")</f>
        <v/>
      </c>
      <c r="R658" s="18" t="str">
        <f>IF(ISNUMBER(SMALL(Order_Form!$D:$D,1+($D658))),(VLOOKUP(SMALL(Order_Form!$D:$D,1+($D658)),Order_Form!$C:$Q,14,FALSE)),"")</f>
        <v/>
      </c>
      <c r="S658" s="126" t="str">
        <f>IF(ISNUMBER(SMALL(Order_Form!$D:$D,1+($D658))),(VLOOKUP(SMALL(Order_Form!$D:$D,1+($D658)),Order_Form!$C:$Q,15,FALSE)),"")</f>
        <v/>
      </c>
      <c r="U658" s="2">
        <f t="shared" si="62"/>
        <v>0</v>
      </c>
      <c r="V658" s="2">
        <f t="shared" si="63"/>
        <v>0</v>
      </c>
      <c r="W658" s="2" t="str">
        <f t="shared" si="64"/>
        <v/>
      </c>
      <c r="X658" s="2">
        <f t="shared" si="65"/>
        <v>0</v>
      </c>
    </row>
    <row r="659" spans="2:24" ht="19.149999999999999" customHeight="1" x14ac:dyDescent="0.25">
      <c r="B659" s="2">
        <f t="shared" si="61"/>
        <v>0</v>
      </c>
      <c r="C659" s="2" t="str">
        <f t="shared" si="66"/>
        <v/>
      </c>
      <c r="D659" s="2">
        <v>638</v>
      </c>
      <c r="E659" s="2" t="str">
        <f>IF(ISNUMBER(SMALL(Order_Form!$D:$D,1+($D659))),(VLOOKUP(SMALL(Order_Form!$D:$D,1+($D659)),Order_Form!$C:$Q,3,FALSE)),"")</f>
        <v/>
      </c>
      <c r="F659" s="18" t="str">
        <f>IF(ISNUMBER(SMALL(Order_Form!$D:$D,1+($D659))),(VLOOKUP(SMALL(Order_Form!$D:$D,1+($D659)),Order_Form!$C:$Q,4,FALSE)),"")</f>
        <v/>
      </c>
      <c r="G659" s="18" t="str">
        <f>IF(ISNUMBER(SMALL(Order_Form!$D:$D,1+($D659))),(VLOOKUP(SMALL(Order_Form!$D:$D,1+($D659)),Order_Form!$C:$Q,5,FALSE)),"")</f>
        <v/>
      </c>
      <c r="H659" s="18" t="str">
        <f>IF(ISNUMBER(SMALL(Order_Form!$D:$D,1+($D659))),(VLOOKUP(SMALL(Order_Form!$D:$D,1+($D659)),Order_Form!$C:$Q,6,FALSE)),"")</f>
        <v/>
      </c>
      <c r="I659" s="15" t="str">
        <f>IF(ISNUMBER(SMALL(Order_Form!$D:$D,1+($D659))),(VLOOKUP(SMALL(Order_Form!$D:$D,1+($D659)),Order_Form!$C:$Q,7,FALSE)),"")</f>
        <v/>
      </c>
      <c r="J659" s="2"/>
      <c r="K659" s="2"/>
      <c r="L659" s="18" t="str">
        <f>IF(ISNUMBER(SMALL(Order_Form!$D:$D,1+($D659))),(VLOOKUP(SMALL(Order_Form!$D:$D,1+($D659)),Order_Form!$C:$Q,8,FALSE)),"")</f>
        <v/>
      </c>
      <c r="M659" s="18" t="str">
        <f>IF(ISNUMBER(SMALL(Order_Form!$D:$D,1+($D659))),(VLOOKUP(SMALL(Order_Form!$D:$D,1+($D659)),Order_Form!$C:$Q,9,FALSE)),"")</f>
        <v/>
      </c>
      <c r="N659" s="18" t="str">
        <f>IF(ISNUMBER(SMALL(Order_Form!$D:$D,1+($D659))),(VLOOKUP(SMALL(Order_Form!$D:$D,1+($D659)),Order_Form!$C:$Q,10,FALSE)),"")</f>
        <v/>
      </c>
      <c r="O659" s="18" t="str">
        <f>IF(ISNUMBER(SMALL(Order_Form!$D:$D,1+($D659))),(VLOOKUP(SMALL(Order_Form!$D:$D,1+($D659)),Order_Form!$C:$Q,11,FALSE)),"")</f>
        <v/>
      </c>
      <c r="P659" s="18" t="str">
        <f>IF(ISNUMBER(SMALL(Order_Form!$D:$D,1+($D659))),(VLOOKUP(SMALL(Order_Form!$D:$D,1+($D659)),Order_Form!$C:$Q,12,FALSE)),"")</f>
        <v/>
      </c>
      <c r="Q659" s="18" t="str">
        <f>IF(ISNUMBER(SMALL(Order_Form!$D:$D,1+($D659))),(VLOOKUP(SMALL(Order_Form!$D:$D,1+($D659)),Order_Form!$C:$Q,13,FALSE)),"")</f>
        <v/>
      </c>
      <c r="R659" s="18" t="str">
        <f>IF(ISNUMBER(SMALL(Order_Form!$D:$D,1+($D659))),(VLOOKUP(SMALL(Order_Form!$D:$D,1+($D659)),Order_Form!$C:$Q,14,FALSE)),"")</f>
        <v/>
      </c>
      <c r="S659" s="126" t="str">
        <f>IF(ISNUMBER(SMALL(Order_Form!$D:$D,1+($D659))),(VLOOKUP(SMALL(Order_Form!$D:$D,1+($D659)),Order_Form!$C:$Q,15,FALSE)),"")</f>
        <v/>
      </c>
      <c r="U659" s="2">
        <f t="shared" si="62"/>
        <v>0</v>
      </c>
      <c r="V659" s="2">
        <f t="shared" si="63"/>
        <v>0</v>
      </c>
      <c r="W659" s="2" t="str">
        <f t="shared" si="64"/>
        <v/>
      </c>
      <c r="X659" s="2">
        <f t="shared" si="65"/>
        <v>0</v>
      </c>
    </row>
    <row r="660" spans="2:24" ht="19.149999999999999" customHeight="1" x14ac:dyDescent="0.25">
      <c r="B660" s="2">
        <f t="shared" ref="B660:B723" si="67">IF(AND(H660&gt;0,ISNONTEXT(H660)),1,0)</f>
        <v>0</v>
      </c>
      <c r="C660" s="2" t="str">
        <f t="shared" si="66"/>
        <v/>
      </c>
      <c r="D660" s="2">
        <v>639</v>
      </c>
      <c r="E660" s="2" t="str">
        <f>IF(ISNUMBER(SMALL(Order_Form!$D:$D,1+($D660))),(VLOOKUP(SMALL(Order_Form!$D:$D,1+($D660)),Order_Form!$C:$Q,3,FALSE)),"")</f>
        <v/>
      </c>
      <c r="F660" s="18" t="str">
        <f>IF(ISNUMBER(SMALL(Order_Form!$D:$D,1+($D660))),(VLOOKUP(SMALL(Order_Form!$D:$D,1+($D660)),Order_Form!$C:$Q,4,FALSE)),"")</f>
        <v/>
      </c>
      <c r="G660" s="18" t="str">
        <f>IF(ISNUMBER(SMALL(Order_Form!$D:$D,1+($D660))),(VLOOKUP(SMALL(Order_Form!$D:$D,1+($D660)),Order_Form!$C:$Q,5,FALSE)),"")</f>
        <v/>
      </c>
      <c r="H660" s="18" t="str">
        <f>IF(ISNUMBER(SMALL(Order_Form!$D:$D,1+($D660))),(VLOOKUP(SMALL(Order_Form!$D:$D,1+($D660)),Order_Form!$C:$Q,6,FALSE)),"")</f>
        <v/>
      </c>
      <c r="I660" s="15" t="str">
        <f>IF(ISNUMBER(SMALL(Order_Form!$D:$D,1+($D660))),(VLOOKUP(SMALL(Order_Form!$D:$D,1+($D660)),Order_Form!$C:$Q,7,FALSE)),"")</f>
        <v/>
      </c>
      <c r="J660" s="2"/>
      <c r="K660" s="2"/>
      <c r="L660" s="18" t="str">
        <f>IF(ISNUMBER(SMALL(Order_Form!$D:$D,1+($D660))),(VLOOKUP(SMALL(Order_Form!$D:$D,1+($D660)),Order_Form!$C:$Q,8,FALSE)),"")</f>
        <v/>
      </c>
      <c r="M660" s="18" t="str">
        <f>IF(ISNUMBER(SMALL(Order_Form!$D:$D,1+($D660))),(VLOOKUP(SMALL(Order_Form!$D:$D,1+($D660)),Order_Form!$C:$Q,9,FALSE)),"")</f>
        <v/>
      </c>
      <c r="N660" s="18" t="str">
        <f>IF(ISNUMBER(SMALL(Order_Form!$D:$D,1+($D660))),(VLOOKUP(SMALL(Order_Form!$D:$D,1+($D660)),Order_Form!$C:$Q,10,FALSE)),"")</f>
        <v/>
      </c>
      <c r="O660" s="18" t="str">
        <f>IF(ISNUMBER(SMALL(Order_Form!$D:$D,1+($D660))),(VLOOKUP(SMALL(Order_Form!$D:$D,1+($D660)),Order_Form!$C:$Q,11,FALSE)),"")</f>
        <v/>
      </c>
      <c r="P660" s="18" t="str">
        <f>IF(ISNUMBER(SMALL(Order_Form!$D:$D,1+($D660))),(VLOOKUP(SMALL(Order_Form!$D:$D,1+($D660)),Order_Form!$C:$Q,12,FALSE)),"")</f>
        <v/>
      </c>
      <c r="Q660" s="18" t="str">
        <f>IF(ISNUMBER(SMALL(Order_Form!$D:$D,1+($D660))),(VLOOKUP(SMALL(Order_Form!$D:$D,1+($D660)),Order_Form!$C:$Q,13,FALSE)),"")</f>
        <v/>
      </c>
      <c r="R660" s="18" t="str">
        <f>IF(ISNUMBER(SMALL(Order_Form!$D:$D,1+($D660))),(VLOOKUP(SMALL(Order_Form!$D:$D,1+($D660)),Order_Form!$C:$Q,14,FALSE)),"")</f>
        <v/>
      </c>
      <c r="S660" s="126" t="str">
        <f>IF(ISNUMBER(SMALL(Order_Form!$D:$D,1+($D660))),(VLOOKUP(SMALL(Order_Form!$D:$D,1+($D660)),Order_Form!$C:$Q,15,FALSE)),"")</f>
        <v/>
      </c>
      <c r="U660" s="2">
        <f t="shared" si="62"/>
        <v>0</v>
      </c>
      <c r="V660" s="2">
        <f t="shared" si="63"/>
        <v>0</v>
      </c>
      <c r="W660" s="2" t="str">
        <f t="shared" si="64"/>
        <v/>
      </c>
      <c r="X660" s="2">
        <f t="shared" si="65"/>
        <v>0</v>
      </c>
    </row>
    <row r="661" spans="2:24" ht="19.149999999999999" customHeight="1" x14ac:dyDescent="0.25">
      <c r="B661" s="2">
        <f t="shared" si="67"/>
        <v>0</v>
      </c>
      <c r="C661" s="2" t="str">
        <f t="shared" si="66"/>
        <v/>
      </c>
      <c r="D661" s="2">
        <v>640</v>
      </c>
      <c r="E661" s="2" t="str">
        <f>IF(ISNUMBER(SMALL(Order_Form!$D:$D,1+($D661))),(VLOOKUP(SMALL(Order_Form!$D:$D,1+($D661)),Order_Form!$C:$Q,3,FALSE)),"")</f>
        <v/>
      </c>
      <c r="F661" s="18" t="str">
        <f>IF(ISNUMBER(SMALL(Order_Form!$D:$D,1+($D661))),(VLOOKUP(SMALL(Order_Form!$D:$D,1+($D661)),Order_Form!$C:$Q,4,FALSE)),"")</f>
        <v/>
      </c>
      <c r="G661" s="18" t="str">
        <f>IF(ISNUMBER(SMALL(Order_Form!$D:$D,1+($D661))),(VLOOKUP(SMALL(Order_Form!$D:$D,1+($D661)),Order_Form!$C:$Q,5,FALSE)),"")</f>
        <v/>
      </c>
      <c r="H661" s="18" t="str">
        <f>IF(ISNUMBER(SMALL(Order_Form!$D:$D,1+($D661))),(VLOOKUP(SMALL(Order_Form!$D:$D,1+($D661)),Order_Form!$C:$Q,6,FALSE)),"")</f>
        <v/>
      </c>
      <c r="I661" s="15" t="str">
        <f>IF(ISNUMBER(SMALL(Order_Form!$D:$D,1+($D661))),(VLOOKUP(SMALL(Order_Form!$D:$D,1+($D661)),Order_Form!$C:$Q,7,FALSE)),"")</f>
        <v/>
      </c>
      <c r="J661" s="2"/>
      <c r="K661" s="2"/>
      <c r="L661" s="18" t="str">
        <f>IF(ISNUMBER(SMALL(Order_Form!$D:$D,1+($D661))),(VLOOKUP(SMALL(Order_Form!$D:$D,1+($D661)),Order_Form!$C:$Q,8,FALSE)),"")</f>
        <v/>
      </c>
      <c r="M661" s="18" t="str">
        <f>IF(ISNUMBER(SMALL(Order_Form!$D:$D,1+($D661))),(VLOOKUP(SMALL(Order_Form!$D:$D,1+($D661)),Order_Form!$C:$Q,9,FALSE)),"")</f>
        <v/>
      </c>
      <c r="N661" s="18" t="str">
        <f>IF(ISNUMBER(SMALL(Order_Form!$D:$D,1+($D661))),(VLOOKUP(SMALL(Order_Form!$D:$D,1+($D661)),Order_Form!$C:$Q,10,FALSE)),"")</f>
        <v/>
      </c>
      <c r="O661" s="18" t="str">
        <f>IF(ISNUMBER(SMALL(Order_Form!$D:$D,1+($D661))),(VLOOKUP(SMALL(Order_Form!$D:$D,1+($D661)),Order_Form!$C:$Q,11,FALSE)),"")</f>
        <v/>
      </c>
      <c r="P661" s="18" t="str">
        <f>IF(ISNUMBER(SMALL(Order_Form!$D:$D,1+($D661))),(VLOOKUP(SMALL(Order_Form!$D:$D,1+($D661)),Order_Form!$C:$Q,12,FALSE)),"")</f>
        <v/>
      </c>
      <c r="Q661" s="18" t="str">
        <f>IF(ISNUMBER(SMALL(Order_Form!$D:$D,1+($D661))),(VLOOKUP(SMALL(Order_Form!$D:$D,1+($D661)),Order_Form!$C:$Q,13,FALSE)),"")</f>
        <v/>
      </c>
      <c r="R661" s="18" t="str">
        <f>IF(ISNUMBER(SMALL(Order_Form!$D:$D,1+($D661))),(VLOOKUP(SMALL(Order_Form!$D:$D,1+($D661)),Order_Form!$C:$Q,14,FALSE)),"")</f>
        <v/>
      </c>
      <c r="S661" s="126" t="str">
        <f>IF(ISNUMBER(SMALL(Order_Form!$D:$D,1+($D661))),(VLOOKUP(SMALL(Order_Form!$D:$D,1+($D661)),Order_Form!$C:$Q,15,FALSE)),"")</f>
        <v/>
      </c>
      <c r="U661" s="2">
        <f t="shared" ref="U661:U724" si="68">IF(OR(E661=1,V661=1),1,0)</f>
        <v>0</v>
      </c>
      <c r="V661" s="2">
        <f t="shared" ref="V661:V724" si="69">IF(OR(B661=1,E661=2),1,0)</f>
        <v>0</v>
      </c>
      <c r="W661" s="2" t="str">
        <f t="shared" ref="W661:W724" si="70">IF(ISNUMBER(H661),H661,"")</f>
        <v/>
      </c>
      <c r="X661" s="2">
        <f t="shared" ref="X661:X724" si="71">IF(OR(AND(L661&gt;0,ISNONTEXT(L661)),L661="Assorted"),1,0)</f>
        <v>0</v>
      </c>
    </row>
    <row r="662" spans="2:24" ht="19.149999999999999" customHeight="1" x14ac:dyDescent="0.25">
      <c r="B662" s="2">
        <f t="shared" si="67"/>
        <v>0</v>
      </c>
      <c r="C662" s="2" t="str">
        <f t="shared" si="66"/>
        <v/>
      </c>
      <c r="D662" s="2">
        <v>641</v>
      </c>
      <c r="E662" s="2" t="str">
        <f>IF(ISNUMBER(SMALL(Order_Form!$D:$D,1+($D662))),(VLOOKUP(SMALL(Order_Form!$D:$D,1+($D662)),Order_Form!$C:$Q,3,FALSE)),"")</f>
        <v/>
      </c>
      <c r="F662" s="18" t="str">
        <f>IF(ISNUMBER(SMALL(Order_Form!$D:$D,1+($D662))),(VLOOKUP(SMALL(Order_Form!$D:$D,1+($D662)),Order_Form!$C:$Q,4,FALSE)),"")</f>
        <v/>
      </c>
      <c r="G662" s="18" t="str">
        <f>IF(ISNUMBER(SMALL(Order_Form!$D:$D,1+($D662))),(VLOOKUP(SMALL(Order_Form!$D:$D,1+($D662)),Order_Form!$C:$Q,5,FALSE)),"")</f>
        <v/>
      </c>
      <c r="H662" s="18" t="str">
        <f>IF(ISNUMBER(SMALL(Order_Form!$D:$D,1+($D662))),(VLOOKUP(SMALL(Order_Form!$D:$D,1+($D662)),Order_Form!$C:$Q,6,FALSE)),"")</f>
        <v/>
      </c>
      <c r="I662" s="15" t="str">
        <f>IF(ISNUMBER(SMALL(Order_Form!$D:$D,1+($D662))),(VLOOKUP(SMALL(Order_Form!$D:$D,1+($D662)),Order_Form!$C:$Q,7,FALSE)),"")</f>
        <v/>
      </c>
      <c r="J662" s="2"/>
      <c r="K662" s="2"/>
      <c r="L662" s="18" t="str">
        <f>IF(ISNUMBER(SMALL(Order_Form!$D:$D,1+($D662))),(VLOOKUP(SMALL(Order_Form!$D:$D,1+($D662)),Order_Form!$C:$Q,8,FALSE)),"")</f>
        <v/>
      </c>
      <c r="M662" s="18" t="str">
        <f>IF(ISNUMBER(SMALL(Order_Form!$D:$D,1+($D662))),(VLOOKUP(SMALL(Order_Form!$D:$D,1+($D662)),Order_Form!$C:$Q,9,FALSE)),"")</f>
        <v/>
      </c>
      <c r="N662" s="18" t="str">
        <f>IF(ISNUMBER(SMALL(Order_Form!$D:$D,1+($D662))),(VLOOKUP(SMALL(Order_Form!$D:$D,1+($D662)),Order_Form!$C:$Q,10,FALSE)),"")</f>
        <v/>
      </c>
      <c r="O662" s="18" t="str">
        <f>IF(ISNUMBER(SMALL(Order_Form!$D:$D,1+($D662))),(VLOOKUP(SMALL(Order_Form!$D:$D,1+($D662)),Order_Form!$C:$Q,11,FALSE)),"")</f>
        <v/>
      </c>
      <c r="P662" s="18" t="str">
        <f>IF(ISNUMBER(SMALL(Order_Form!$D:$D,1+($D662))),(VLOOKUP(SMALL(Order_Form!$D:$D,1+($D662)),Order_Form!$C:$Q,12,FALSE)),"")</f>
        <v/>
      </c>
      <c r="Q662" s="18" t="str">
        <f>IF(ISNUMBER(SMALL(Order_Form!$D:$D,1+($D662))),(VLOOKUP(SMALL(Order_Form!$D:$D,1+($D662)),Order_Form!$C:$Q,13,FALSE)),"")</f>
        <v/>
      </c>
      <c r="R662" s="18" t="str">
        <f>IF(ISNUMBER(SMALL(Order_Form!$D:$D,1+($D662))),(VLOOKUP(SMALL(Order_Form!$D:$D,1+($D662)),Order_Form!$C:$Q,14,FALSE)),"")</f>
        <v/>
      </c>
      <c r="S662" s="126" t="str">
        <f>IF(ISNUMBER(SMALL(Order_Form!$D:$D,1+($D662))),(VLOOKUP(SMALL(Order_Form!$D:$D,1+($D662)),Order_Form!$C:$Q,15,FALSE)),"")</f>
        <v/>
      </c>
      <c r="U662" s="2">
        <f t="shared" si="68"/>
        <v>0</v>
      </c>
      <c r="V662" s="2">
        <f t="shared" si="69"/>
        <v>0</v>
      </c>
      <c r="W662" s="2" t="str">
        <f t="shared" si="70"/>
        <v/>
      </c>
      <c r="X662" s="2">
        <f t="shared" si="71"/>
        <v>0</v>
      </c>
    </row>
    <row r="663" spans="2:24" ht="19.149999999999999" customHeight="1" x14ac:dyDescent="0.25">
      <c r="B663" s="2">
        <f t="shared" si="67"/>
        <v>0</v>
      </c>
      <c r="C663" s="2" t="str">
        <f t="shared" si="66"/>
        <v/>
      </c>
      <c r="D663" s="2">
        <v>642</v>
      </c>
      <c r="E663" s="2" t="str">
        <f>IF(ISNUMBER(SMALL(Order_Form!$D:$D,1+($D663))),(VLOOKUP(SMALL(Order_Form!$D:$D,1+($D663)),Order_Form!$C:$Q,3,FALSE)),"")</f>
        <v/>
      </c>
      <c r="F663" s="18" t="str">
        <f>IF(ISNUMBER(SMALL(Order_Form!$D:$D,1+($D663))),(VLOOKUP(SMALL(Order_Form!$D:$D,1+($D663)),Order_Form!$C:$Q,4,FALSE)),"")</f>
        <v/>
      </c>
      <c r="G663" s="18" t="str">
        <f>IF(ISNUMBER(SMALL(Order_Form!$D:$D,1+($D663))),(VLOOKUP(SMALL(Order_Form!$D:$D,1+($D663)),Order_Form!$C:$Q,5,FALSE)),"")</f>
        <v/>
      </c>
      <c r="H663" s="18" t="str">
        <f>IF(ISNUMBER(SMALL(Order_Form!$D:$D,1+($D663))),(VLOOKUP(SMALL(Order_Form!$D:$D,1+($D663)),Order_Form!$C:$Q,6,FALSE)),"")</f>
        <v/>
      </c>
      <c r="I663" s="15" t="str">
        <f>IF(ISNUMBER(SMALL(Order_Form!$D:$D,1+($D663))),(VLOOKUP(SMALL(Order_Form!$D:$D,1+($D663)),Order_Form!$C:$Q,7,FALSE)),"")</f>
        <v/>
      </c>
      <c r="J663" s="2"/>
      <c r="K663" s="2"/>
      <c r="L663" s="18" t="str">
        <f>IF(ISNUMBER(SMALL(Order_Form!$D:$D,1+($D663))),(VLOOKUP(SMALL(Order_Form!$D:$D,1+($D663)),Order_Form!$C:$Q,8,FALSE)),"")</f>
        <v/>
      </c>
      <c r="M663" s="18" t="str">
        <f>IF(ISNUMBER(SMALL(Order_Form!$D:$D,1+($D663))),(VLOOKUP(SMALL(Order_Form!$D:$D,1+($D663)),Order_Form!$C:$Q,9,FALSE)),"")</f>
        <v/>
      </c>
      <c r="N663" s="18" t="str">
        <f>IF(ISNUMBER(SMALL(Order_Form!$D:$D,1+($D663))),(VLOOKUP(SMALL(Order_Form!$D:$D,1+($D663)),Order_Form!$C:$Q,10,FALSE)),"")</f>
        <v/>
      </c>
      <c r="O663" s="18" t="str">
        <f>IF(ISNUMBER(SMALL(Order_Form!$D:$D,1+($D663))),(VLOOKUP(SMALL(Order_Form!$D:$D,1+($D663)),Order_Form!$C:$Q,11,FALSE)),"")</f>
        <v/>
      </c>
      <c r="P663" s="18" t="str">
        <f>IF(ISNUMBER(SMALL(Order_Form!$D:$D,1+($D663))),(VLOOKUP(SMALL(Order_Form!$D:$D,1+($D663)),Order_Form!$C:$Q,12,FALSE)),"")</f>
        <v/>
      </c>
      <c r="Q663" s="18" t="str">
        <f>IF(ISNUMBER(SMALL(Order_Form!$D:$D,1+($D663))),(VLOOKUP(SMALL(Order_Form!$D:$D,1+($D663)),Order_Form!$C:$Q,13,FALSE)),"")</f>
        <v/>
      </c>
      <c r="R663" s="18" t="str">
        <f>IF(ISNUMBER(SMALL(Order_Form!$D:$D,1+($D663))),(VLOOKUP(SMALL(Order_Form!$D:$D,1+($D663)),Order_Form!$C:$Q,14,FALSE)),"")</f>
        <v/>
      </c>
      <c r="S663" s="126" t="str">
        <f>IF(ISNUMBER(SMALL(Order_Form!$D:$D,1+($D663))),(VLOOKUP(SMALL(Order_Form!$D:$D,1+($D663)),Order_Form!$C:$Q,15,FALSE)),"")</f>
        <v/>
      </c>
      <c r="U663" s="2">
        <f t="shared" si="68"/>
        <v>0</v>
      </c>
      <c r="V663" s="2">
        <f t="shared" si="69"/>
        <v>0</v>
      </c>
      <c r="W663" s="2" t="str">
        <f t="shared" si="70"/>
        <v/>
      </c>
      <c r="X663" s="2">
        <f t="shared" si="71"/>
        <v>0</v>
      </c>
    </row>
    <row r="664" spans="2:24" ht="19.149999999999999" customHeight="1" x14ac:dyDescent="0.25">
      <c r="B664" s="2">
        <f t="shared" si="67"/>
        <v>0</v>
      </c>
      <c r="C664" s="2" t="str">
        <f t="shared" si="66"/>
        <v/>
      </c>
      <c r="D664" s="2">
        <v>643</v>
      </c>
      <c r="E664" s="2" t="str">
        <f>IF(ISNUMBER(SMALL(Order_Form!$D:$D,1+($D664))),(VLOOKUP(SMALL(Order_Form!$D:$D,1+($D664)),Order_Form!$C:$Q,3,FALSE)),"")</f>
        <v/>
      </c>
      <c r="F664" s="18" t="str">
        <f>IF(ISNUMBER(SMALL(Order_Form!$D:$D,1+($D664))),(VLOOKUP(SMALL(Order_Form!$D:$D,1+($D664)),Order_Form!$C:$Q,4,FALSE)),"")</f>
        <v/>
      </c>
      <c r="G664" s="18" t="str">
        <f>IF(ISNUMBER(SMALL(Order_Form!$D:$D,1+($D664))),(VLOOKUP(SMALL(Order_Form!$D:$D,1+($D664)),Order_Form!$C:$Q,5,FALSE)),"")</f>
        <v/>
      </c>
      <c r="H664" s="18" t="str">
        <f>IF(ISNUMBER(SMALL(Order_Form!$D:$D,1+($D664))),(VLOOKUP(SMALL(Order_Form!$D:$D,1+($D664)),Order_Form!$C:$Q,6,FALSE)),"")</f>
        <v/>
      </c>
      <c r="I664" s="15" t="str">
        <f>IF(ISNUMBER(SMALL(Order_Form!$D:$D,1+($D664))),(VLOOKUP(SMALL(Order_Form!$D:$D,1+($D664)),Order_Form!$C:$Q,7,FALSE)),"")</f>
        <v/>
      </c>
      <c r="J664" s="2"/>
      <c r="K664" s="2"/>
      <c r="L664" s="18" t="str">
        <f>IF(ISNUMBER(SMALL(Order_Form!$D:$D,1+($D664))),(VLOOKUP(SMALL(Order_Form!$D:$D,1+($D664)),Order_Form!$C:$Q,8,FALSE)),"")</f>
        <v/>
      </c>
      <c r="M664" s="18" t="str">
        <f>IF(ISNUMBER(SMALL(Order_Form!$D:$D,1+($D664))),(VLOOKUP(SMALL(Order_Form!$D:$D,1+($D664)),Order_Form!$C:$Q,9,FALSE)),"")</f>
        <v/>
      </c>
      <c r="N664" s="18" t="str">
        <f>IF(ISNUMBER(SMALL(Order_Form!$D:$D,1+($D664))),(VLOOKUP(SMALL(Order_Form!$D:$D,1+($D664)),Order_Form!$C:$Q,10,FALSE)),"")</f>
        <v/>
      </c>
      <c r="O664" s="18" t="str">
        <f>IF(ISNUMBER(SMALL(Order_Form!$D:$D,1+($D664))),(VLOOKUP(SMALL(Order_Form!$D:$D,1+($D664)),Order_Form!$C:$Q,11,FALSE)),"")</f>
        <v/>
      </c>
      <c r="P664" s="18" t="str">
        <f>IF(ISNUMBER(SMALL(Order_Form!$D:$D,1+($D664))),(VLOOKUP(SMALL(Order_Form!$D:$D,1+($D664)),Order_Form!$C:$Q,12,FALSE)),"")</f>
        <v/>
      </c>
      <c r="Q664" s="18" t="str">
        <f>IF(ISNUMBER(SMALL(Order_Form!$D:$D,1+($D664))),(VLOOKUP(SMALL(Order_Form!$D:$D,1+($D664)),Order_Form!$C:$Q,13,FALSE)),"")</f>
        <v/>
      </c>
      <c r="R664" s="18" t="str">
        <f>IF(ISNUMBER(SMALL(Order_Form!$D:$D,1+($D664))),(VLOOKUP(SMALL(Order_Form!$D:$D,1+($D664)),Order_Form!$C:$Q,14,FALSE)),"")</f>
        <v/>
      </c>
      <c r="S664" s="126" t="str">
        <f>IF(ISNUMBER(SMALL(Order_Form!$D:$D,1+($D664))),(VLOOKUP(SMALL(Order_Form!$D:$D,1+($D664)),Order_Form!$C:$Q,15,FALSE)),"")</f>
        <v/>
      </c>
      <c r="U664" s="2">
        <f t="shared" si="68"/>
        <v>0</v>
      </c>
      <c r="V664" s="2">
        <f t="shared" si="69"/>
        <v>0</v>
      </c>
      <c r="W664" s="2" t="str">
        <f t="shared" si="70"/>
        <v/>
      </c>
      <c r="X664" s="2">
        <f t="shared" si="71"/>
        <v>0</v>
      </c>
    </row>
    <row r="665" spans="2:24" ht="19.149999999999999" customHeight="1" x14ac:dyDescent="0.25">
      <c r="B665" s="2">
        <f t="shared" si="67"/>
        <v>0</v>
      </c>
      <c r="C665" s="2" t="str">
        <f t="shared" si="66"/>
        <v/>
      </c>
      <c r="D665" s="2">
        <v>644</v>
      </c>
      <c r="E665" s="2" t="str">
        <f>IF(ISNUMBER(SMALL(Order_Form!$D:$D,1+($D665))),(VLOOKUP(SMALL(Order_Form!$D:$D,1+($D665)),Order_Form!$C:$Q,3,FALSE)),"")</f>
        <v/>
      </c>
      <c r="F665" s="18" t="str">
        <f>IF(ISNUMBER(SMALL(Order_Form!$D:$D,1+($D665))),(VLOOKUP(SMALL(Order_Form!$D:$D,1+($D665)),Order_Form!$C:$Q,4,FALSE)),"")</f>
        <v/>
      </c>
      <c r="G665" s="18" t="str">
        <f>IF(ISNUMBER(SMALL(Order_Form!$D:$D,1+($D665))),(VLOOKUP(SMALL(Order_Form!$D:$D,1+($D665)),Order_Form!$C:$Q,5,FALSE)),"")</f>
        <v/>
      </c>
      <c r="H665" s="18" t="str">
        <f>IF(ISNUMBER(SMALL(Order_Form!$D:$D,1+($D665))),(VLOOKUP(SMALL(Order_Form!$D:$D,1+($D665)),Order_Form!$C:$Q,6,FALSE)),"")</f>
        <v/>
      </c>
      <c r="I665" s="15" t="str">
        <f>IF(ISNUMBER(SMALL(Order_Form!$D:$D,1+($D665))),(VLOOKUP(SMALL(Order_Form!$D:$D,1+($D665)),Order_Form!$C:$Q,7,FALSE)),"")</f>
        <v/>
      </c>
      <c r="J665" s="2"/>
      <c r="K665" s="2"/>
      <c r="L665" s="18" t="str">
        <f>IF(ISNUMBER(SMALL(Order_Form!$D:$D,1+($D665))),(VLOOKUP(SMALL(Order_Form!$D:$D,1+($D665)),Order_Form!$C:$Q,8,FALSE)),"")</f>
        <v/>
      </c>
      <c r="M665" s="18" t="str">
        <f>IF(ISNUMBER(SMALL(Order_Form!$D:$D,1+($D665))),(VLOOKUP(SMALL(Order_Form!$D:$D,1+($D665)),Order_Form!$C:$Q,9,FALSE)),"")</f>
        <v/>
      </c>
      <c r="N665" s="18" t="str">
        <f>IF(ISNUMBER(SMALL(Order_Form!$D:$D,1+($D665))),(VLOOKUP(SMALL(Order_Form!$D:$D,1+($D665)),Order_Form!$C:$Q,10,FALSE)),"")</f>
        <v/>
      </c>
      <c r="O665" s="18" t="str">
        <f>IF(ISNUMBER(SMALL(Order_Form!$D:$D,1+($D665))),(VLOOKUP(SMALL(Order_Form!$D:$D,1+($D665)),Order_Form!$C:$Q,11,FALSE)),"")</f>
        <v/>
      </c>
      <c r="P665" s="18" t="str">
        <f>IF(ISNUMBER(SMALL(Order_Form!$D:$D,1+($D665))),(VLOOKUP(SMALL(Order_Form!$D:$D,1+($D665)),Order_Form!$C:$Q,12,FALSE)),"")</f>
        <v/>
      </c>
      <c r="Q665" s="18" t="str">
        <f>IF(ISNUMBER(SMALL(Order_Form!$D:$D,1+($D665))),(VLOOKUP(SMALL(Order_Form!$D:$D,1+($D665)),Order_Form!$C:$Q,13,FALSE)),"")</f>
        <v/>
      </c>
      <c r="R665" s="18" t="str">
        <f>IF(ISNUMBER(SMALL(Order_Form!$D:$D,1+($D665))),(VLOOKUP(SMALL(Order_Form!$D:$D,1+($D665)),Order_Form!$C:$Q,14,FALSE)),"")</f>
        <v/>
      </c>
      <c r="S665" s="126" t="str">
        <f>IF(ISNUMBER(SMALL(Order_Form!$D:$D,1+($D665))),(VLOOKUP(SMALL(Order_Form!$D:$D,1+($D665)),Order_Form!$C:$Q,15,FALSE)),"")</f>
        <v/>
      </c>
      <c r="U665" s="2">
        <f t="shared" si="68"/>
        <v>0</v>
      </c>
      <c r="V665" s="2">
        <f t="shared" si="69"/>
        <v>0</v>
      </c>
      <c r="W665" s="2" t="str">
        <f t="shared" si="70"/>
        <v/>
      </c>
      <c r="X665" s="2">
        <f t="shared" si="71"/>
        <v>0</v>
      </c>
    </row>
    <row r="666" spans="2:24" ht="19.149999999999999" customHeight="1" x14ac:dyDescent="0.25">
      <c r="B666" s="2">
        <f t="shared" si="67"/>
        <v>0</v>
      </c>
      <c r="C666" s="2" t="str">
        <f t="shared" si="66"/>
        <v/>
      </c>
      <c r="D666" s="2">
        <v>645</v>
      </c>
      <c r="E666" s="2" t="str">
        <f>IF(ISNUMBER(SMALL(Order_Form!$D:$D,1+($D666))),(VLOOKUP(SMALL(Order_Form!$D:$D,1+($D666)),Order_Form!$C:$Q,3,FALSE)),"")</f>
        <v/>
      </c>
      <c r="F666" s="18" t="str">
        <f>IF(ISNUMBER(SMALL(Order_Form!$D:$D,1+($D666))),(VLOOKUP(SMALL(Order_Form!$D:$D,1+($D666)),Order_Form!$C:$Q,4,FALSE)),"")</f>
        <v/>
      </c>
      <c r="G666" s="18" t="str">
        <f>IF(ISNUMBER(SMALL(Order_Form!$D:$D,1+($D666))),(VLOOKUP(SMALL(Order_Form!$D:$D,1+($D666)),Order_Form!$C:$Q,5,FALSE)),"")</f>
        <v/>
      </c>
      <c r="H666" s="18" t="str">
        <f>IF(ISNUMBER(SMALL(Order_Form!$D:$D,1+($D666))),(VLOOKUP(SMALL(Order_Form!$D:$D,1+($D666)),Order_Form!$C:$Q,6,FALSE)),"")</f>
        <v/>
      </c>
      <c r="I666" s="15" t="str">
        <f>IF(ISNUMBER(SMALL(Order_Form!$D:$D,1+($D666))),(VLOOKUP(SMALL(Order_Form!$D:$D,1+($D666)),Order_Form!$C:$Q,7,FALSE)),"")</f>
        <v/>
      </c>
      <c r="J666" s="2"/>
      <c r="K666" s="2"/>
      <c r="L666" s="18" t="str">
        <f>IF(ISNUMBER(SMALL(Order_Form!$D:$D,1+($D666))),(VLOOKUP(SMALL(Order_Form!$D:$D,1+($D666)),Order_Form!$C:$Q,8,FALSE)),"")</f>
        <v/>
      </c>
      <c r="M666" s="18" t="str">
        <f>IF(ISNUMBER(SMALL(Order_Form!$D:$D,1+($D666))),(VLOOKUP(SMALL(Order_Form!$D:$D,1+($D666)),Order_Form!$C:$Q,9,FALSE)),"")</f>
        <v/>
      </c>
      <c r="N666" s="18" t="str">
        <f>IF(ISNUMBER(SMALL(Order_Form!$D:$D,1+($D666))),(VLOOKUP(SMALL(Order_Form!$D:$D,1+($D666)),Order_Form!$C:$Q,10,FALSE)),"")</f>
        <v/>
      </c>
      <c r="O666" s="18" t="str">
        <f>IF(ISNUMBER(SMALL(Order_Form!$D:$D,1+($D666))),(VLOOKUP(SMALL(Order_Form!$D:$D,1+($D666)),Order_Form!$C:$Q,11,FALSE)),"")</f>
        <v/>
      </c>
      <c r="P666" s="18" t="str">
        <f>IF(ISNUMBER(SMALL(Order_Form!$D:$D,1+($D666))),(VLOOKUP(SMALL(Order_Form!$D:$D,1+($D666)),Order_Form!$C:$Q,12,FALSE)),"")</f>
        <v/>
      </c>
      <c r="Q666" s="18" t="str">
        <f>IF(ISNUMBER(SMALL(Order_Form!$D:$D,1+($D666))),(VLOOKUP(SMALL(Order_Form!$D:$D,1+($D666)),Order_Form!$C:$Q,13,FALSE)),"")</f>
        <v/>
      </c>
      <c r="R666" s="18" t="str">
        <f>IF(ISNUMBER(SMALL(Order_Form!$D:$D,1+($D666))),(VLOOKUP(SMALL(Order_Form!$D:$D,1+($D666)),Order_Form!$C:$Q,14,FALSE)),"")</f>
        <v/>
      </c>
      <c r="S666" s="126" t="str">
        <f>IF(ISNUMBER(SMALL(Order_Form!$D:$D,1+($D666))),(VLOOKUP(SMALL(Order_Form!$D:$D,1+($D666)),Order_Form!$C:$Q,15,FALSE)),"")</f>
        <v/>
      </c>
      <c r="U666" s="2">
        <f t="shared" si="68"/>
        <v>0</v>
      </c>
      <c r="V666" s="2">
        <f t="shared" si="69"/>
        <v>0</v>
      </c>
      <c r="W666" s="2" t="str">
        <f t="shared" si="70"/>
        <v/>
      </c>
      <c r="X666" s="2">
        <f t="shared" si="71"/>
        <v>0</v>
      </c>
    </row>
    <row r="667" spans="2:24" ht="19.149999999999999" customHeight="1" x14ac:dyDescent="0.25">
      <c r="B667" s="2">
        <f t="shared" si="67"/>
        <v>0</v>
      </c>
      <c r="C667" s="2" t="str">
        <f t="shared" si="66"/>
        <v/>
      </c>
      <c r="D667" s="2">
        <v>646</v>
      </c>
      <c r="E667" s="2" t="str">
        <f>IF(ISNUMBER(SMALL(Order_Form!$D:$D,1+($D667))),(VLOOKUP(SMALL(Order_Form!$D:$D,1+($D667)),Order_Form!$C:$Q,3,FALSE)),"")</f>
        <v/>
      </c>
      <c r="F667" s="18" t="str">
        <f>IF(ISNUMBER(SMALL(Order_Form!$D:$D,1+($D667))),(VLOOKUP(SMALL(Order_Form!$D:$D,1+($D667)),Order_Form!$C:$Q,4,FALSE)),"")</f>
        <v/>
      </c>
      <c r="G667" s="18" t="str">
        <f>IF(ISNUMBER(SMALL(Order_Form!$D:$D,1+($D667))),(VLOOKUP(SMALL(Order_Form!$D:$D,1+($D667)),Order_Form!$C:$Q,5,FALSE)),"")</f>
        <v/>
      </c>
      <c r="H667" s="18" t="str">
        <f>IF(ISNUMBER(SMALL(Order_Form!$D:$D,1+($D667))),(VLOOKUP(SMALL(Order_Form!$D:$D,1+($D667)),Order_Form!$C:$Q,6,FALSE)),"")</f>
        <v/>
      </c>
      <c r="I667" s="15" t="str">
        <f>IF(ISNUMBER(SMALL(Order_Form!$D:$D,1+($D667))),(VLOOKUP(SMALL(Order_Form!$D:$D,1+($D667)),Order_Form!$C:$Q,7,FALSE)),"")</f>
        <v/>
      </c>
      <c r="J667" s="2"/>
      <c r="K667" s="2"/>
      <c r="L667" s="18" t="str">
        <f>IF(ISNUMBER(SMALL(Order_Form!$D:$D,1+($D667))),(VLOOKUP(SMALL(Order_Form!$D:$D,1+($D667)),Order_Form!$C:$Q,8,FALSE)),"")</f>
        <v/>
      </c>
      <c r="M667" s="18" t="str">
        <f>IF(ISNUMBER(SMALL(Order_Form!$D:$D,1+($D667))),(VLOOKUP(SMALL(Order_Form!$D:$D,1+($D667)),Order_Form!$C:$Q,9,FALSE)),"")</f>
        <v/>
      </c>
      <c r="N667" s="18" t="str">
        <f>IF(ISNUMBER(SMALL(Order_Form!$D:$D,1+($D667))),(VLOOKUP(SMALL(Order_Form!$D:$D,1+($D667)),Order_Form!$C:$Q,10,FALSE)),"")</f>
        <v/>
      </c>
      <c r="O667" s="18" t="str">
        <f>IF(ISNUMBER(SMALL(Order_Form!$D:$D,1+($D667))),(VLOOKUP(SMALL(Order_Form!$D:$D,1+($D667)),Order_Form!$C:$Q,11,FALSE)),"")</f>
        <v/>
      </c>
      <c r="P667" s="18" t="str">
        <f>IF(ISNUMBER(SMALL(Order_Form!$D:$D,1+($D667))),(VLOOKUP(SMALL(Order_Form!$D:$D,1+($D667)),Order_Form!$C:$Q,12,FALSE)),"")</f>
        <v/>
      </c>
      <c r="Q667" s="18" t="str">
        <f>IF(ISNUMBER(SMALL(Order_Form!$D:$D,1+($D667))),(VLOOKUP(SMALL(Order_Form!$D:$D,1+($D667)),Order_Form!$C:$Q,13,FALSE)),"")</f>
        <v/>
      </c>
      <c r="R667" s="18" t="str">
        <f>IF(ISNUMBER(SMALL(Order_Form!$D:$D,1+($D667))),(VLOOKUP(SMALL(Order_Form!$D:$D,1+($D667)),Order_Form!$C:$Q,14,FALSE)),"")</f>
        <v/>
      </c>
      <c r="S667" s="126" t="str">
        <f>IF(ISNUMBER(SMALL(Order_Form!$D:$D,1+($D667))),(VLOOKUP(SMALL(Order_Form!$D:$D,1+($D667)),Order_Form!$C:$Q,15,FALSE)),"")</f>
        <v/>
      </c>
      <c r="U667" s="2">
        <f t="shared" si="68"/>
        <v>0</v>
      </c>
      <c r="V667" s="2">
        <f t="shared" si="69"/>
        <v>0</v>
      </c>
      <c r="W667" s="2" t="str">
        <f t="shared" si="70"/>
        <v/>
      </c>
      <c r="X667" s="2">
        <f t="shared" si="71"/>
        <v>0</v>
      </c>
    </row>
    <row r="668" spans="2:24" ht="19.149999999999999" customHeight="1" x14ac:dyDescent="0.25">
      <c r="B668" s="2">
        <f t="shared" si="67"/>
        <v>0</v>
      </c>
      <c r="C668" s="2" t="str">
        <f t="shared" ref="C668:C731" si="72">IF(B668=1,D668,"")</f>
        <v/>
      </c>
      <c r="D668" s="2">
        <v>647</v>
      </c>
      <c r="E668" s="2" t="str">
        <f>IF(ISNUMBER(SMALL(Order_Form!$D:$D,1+($D668))),(VLOOKUP(SMALL(Order_Form!$D:$D,1+($D668)),Order_Form!$C:$Q,3,FALSE)),"")</f>
        <v/>
      </c>
      <c r="F668" s="18" t="str">
        <f>IF(ISNUMBER(SMALL(Order_Form!$D:$D,1+($D668))),(VLOOKUP(SMALL(Order_Form!$D:$D,1+($D668)),Order_Form!$C:$Q,4,FALSE)),"")</f>
        <v/>
      </c>
      <c r="G668" s="18" t="str">
        <f>IF(ISNUMBER(SMALL(Order_Form!$D:$D,1+($D668))),(VLOOKUP(SMALL(Order_Form!$D:$D,1+($D668)),Order_Form!$C:$Q,5,FALSE)),"")</f>
        <v/>
      </c>
      <c r="H668" s="18" t="str">
        <f>IF(ISNUMBER(SMALL(Order_Form!$D:$D,1+($D668))),(VLOOKUP(SMALL(Order_Form!$D:$D,1+($D668)),Order_Form!$C:$Q,6,FALSE)),"")</f>
        <v/>
      </c>
      <c r="I668" s="15" t="str">
        <f>IF(ISNUMBER(SMALL(Order_Form!$D:$D,1+($D668))),(VLOOKUP(SMALL(Order_Form!$D:$D,1+($D668)),Order_Form!$C:$Q,7,FALSE)),"")</f>
        <v/>
      </c>
      <c r="J668" s="2"/>
      <c r="K668" s="2"/>
      <c r="L668" s="18" t="str">
        <f>IF(ISNUMBER(SMALL(Order_Form!$D:$D,1+($D668))),(VLOOKUP(SMALL(Order_Form!$D:$D,1+($D668)),Order_Form!$C:$Q,8,FALSE)),"")</f>
        <v/>
      </c>
      <c r="M668" s="18" t="str">
        <f>IF(ISNUMBER(SMALL(Order_Form!$D:$D,1+($D668))),(VLOOKUP(SMALL(Order_Form!$D:$D,1+($D668)),Order_Form!$C:$Q,9,FALSE)),"")</f>
        <v/>
      </c>
      <c r="N668" s="18" t="str">
        <f>IF(ISNUMBER(SMALL(Order_Form!$D:$D,1+($D668))),(VLOOKUP(SMALL(Order_Form!$D:$D,1+($D668)),Order_Form!$C:$Q,10,FALSE)),"")</f>
        <v/>
      </c>
      <c r="O668" s="18" t="str">
        <f>IF(ISNUMBER(SMALL(Order_Form!$D:$D,1+($D668))),(VLOOKUP(SMALL(Order_Form!$D:$D,1+($D668)),Order_Form!$C:$Q,11,FALSE)),"")</f>
        <v/>
      </c>
      <c r="P668" s="18" t="str">
        <f>IF(ISNUMBER(SMALL(Order_Form!$D:$D,1+($D668))),(VLOOKUP(SMALL(Order_Form!$D:$D,1+($D668)),Order_Form!$C:$Q,12,FALSE)),"")</f>
        <v/>
      </c>
      <c r="Q668" s="18" t="str">
        <f>IF(ISNUMBER(SMALL(Order_Form!$D:$D,1+($D668))),(VLOOKUP(SMALL(Order_Form!$D:$D,1+($D668)),Order_Form!$C:$Q,13,FALSE)),"")</f>
        <v/>
      </c>
      <c r="R668" s="18" t="str">
        <f>IF(ISNUMBER(SMALL(Order_Form!$D:$D,1+($D668))),(VLOOKUP(SMALL(Order_Form!$D:$D,1+($D668)),Order_Form!$C:$Q,14,FALSE)),"")</f>
        <v/>
      </c>
      <c r="S668" s="126" t="str">
        <f>IF(ISNUMBER(SMALL(Order_Form!$D:$D,1+($D668))),(VLOOKUP(SMALL(Order_Form!$D:$D,1+($D668)),Order_Form!$C:$Q,15,FALSE)),"")</f>
        <v/>
      </c>
      <c r="U668" s="2">
        <f t="shared" si="68"/>
        <v>0</v>
      </c>
      <c r="V668" s="2">
        <f t="shared" si="69"/>
        <v>0</v>
      </c>
      <c r="W668" s="2" t="str">
        <f t="shared" si="70"/>
        <v/>
      </c>
      <c r="X668" s="2">
        <f t="shared" si="71"/>
        <v>0</v>
      </c>
    </row>
    <row r="669" spans="2:24" ht="19.149999999999999" customHeight="1" x14ac:dyDescent="0.25">
      <c r="B669" s="2">
        <f t="shared" si="67"/>
        <v>0</v>
      </c>
      <c r="C669" s="2" t="str">
        <f t="shared" si="72"/>
        <v/>
      </c>
      <c r="D669" s="2">
        <v>648</v>
      </c>
      <c r="E669" s="2" t="str">
        <f>IF(ISNUMBER(SMALL(Order_Form!$D:$D,1+($D669))),(VLOOKUP(SMALL(Order_Form!$D:$D,1+($D669)),Order_Form!$C:$Q,3,FALSE)),"")</f>
        <v/>
      </c>
      <c r="F669" s="18" t="str">
        <f>IF(ISNUMBER(SMALL(Order_Form!$D:$D,1+($D669))),(VLOOKUP(SMALL(Order_Form!$D:$D,1+($D669)),Order_Form!$C:$Q,4,FALSE)),"")</f>
        <v/>
      </c>
      <c r="G669" s="18" t="str">
        <f>IF(ISNUMBER(SMALL(Order_Form!$D:$D,1+($D669))),(VLOOKUP(SMALL(Order_Form!$D:$D,1+($D669)),Order_Form!$C:$Q,5,FALSE)),"")</f>
        <v/>
      </c>
      <c r="H669" s="18" t="str">
        <f>IF(ISNUMBER(SMALL(Order_Form!$D:$D,1+($D669))),(VLOOKUP(SMALL(Order_Form!$D:$D,1+($D669)),Order_Form!$C:$Q,6,FALSE)),"")</f>
        <v/>
      </c>
      <c r="I669" s="15" t="str">
        <f>IF(ISNUMBER(SMALL(Order_Form!$D:$D,1+($D669))),(VLOOKUP(SMALL(Order_Form!$D:$D,1+($D669)),Order_Form!$C:$Q,7,FALSE)),"")</f>
        <v/>
      </c>
      <c r="J669" s="2"/>
      <c r="K669" s="2"/>
      <c r="L669" s="18" t="str">
        <f>IF(ISNUMBER(SMALL(Order_Form!$D:$D,1+($D669))),(VLOOKUP(SMALL(Order_Form!$D:$D,1+($D669)),Order_Form!$C:$Q,8,FALSE)),"")</f>
        <v/>
      </c>
      <c r="M669" s="18" t="str">
        <f>IF(ISNUMBER(SMALL(Order_Form!$D:$D,1+($D669))),(VLOOKUP(SMALL(Order_Form!$D:$D,1+($D669)),Order_Form!$C:$Q,9,FALSE)),"")</f>
        <v/>
      </c>
      <c r="N669" s="18" t="str">
        <f>IF(ISNUMBER(SMALL(Order_Form!$D:$D,1+($D669))),(VLOOKUP(SMALL(Order_Form!$D:$D,1+($D669)),Order_Form!$C:$Q,10,FALSE)),"")</f>
        <v/>
      </c>
      <c r="O669" s="18" t="str">
        <f>IF(ISNUMBER(SMALL(Order_Form!$D:$D,1+($D669))),(VLOOKUP(SMALL(Order_Form!$D:$D,1+($D669)),Order_Form!$C:$Q,11,FALSE)),"")</f>
        <v/>
      </c>
      <c r="P669" s="18" t="str">
        <f>IF(ISNUMBER(SMALL(Order_Form!$D:$D,1+($D669))),(VLOOKUP(SMALL(Order_Form!$D:$D,1+($D669)),Order_Form!$C:$Q,12,FALSE)),"")</f>
        <v/>
      </c>
      <c r="Q669" s="18" t="str">
        <f>IF(ISNUMBER(SMALL(Order_Form!$D:$D,1+($D669))),(VLOOKUP(SMALL(Order_Form!$D:$D,1+($D669)),Order_Form!$C:$Q,13,FALSE)),"")</f>
        <v/>
      </c>
      <c r="R669" s="18" t="str">
        <f>IF(ISNUMBER(SMALL(Order_Form!$D:$D,1+($D669))),(VLOOKUP(SMALL(Order_Form!$D:$D,1+($D669)),Order_Form!$C:$Q,14,FALSE)),"")</f>
        <v/>
      </c>
      <c r="S669" s="126" t="str">
        <f>IF(ISNUMBER(SMALL(Order_Form!$D:$D,1+($D669))),(VLOOKUP(SMALL(Order_Form!$D:$D,1+($D669)),Order_Form!$C:$Q,15,FALSE)),"")</f>
        <v/>
      </c>
      <c r="U669" s="2">
        <f t="shared" si="68"/>
        <v>0</v>
      </c>
      <c r="V669" s="2">
        <f t="shared" si="69"/>
        <v>0</v>
      </c>
      <c r="W669" s="2" t="str">
        <f t="shared" si="70"/>
        <v/>
      </c>
      <c r="X669" s="2">
        <f t="shared" si="71"/>
        <v>0</v>
      </c>
    </row>
    <row r="670" spans="2:24" ht="19.149999999999999" customHeight="1" x14ac:dyDescent="0.25">
      <c r="B670" s="2">
        <f t="shared" si="67"/>
        <v>0</v>
      </c>
      <c r="C670" s="2" t="str">
        <f t="shared" si="72"/>
        <v/>
      </c>
      <c r="D670" s="2">
        <v>649</v>
      </c>
      <c r="E670" s="2" t="str">
        <f>IF(ISNUMBER(SMALL(Order_Form!$D:$D,1+($D670))),(VLOOKUP(SMALL(Order_Form!$D:$D,1+($D670)),Order_Form!$C:$Q,3,FALSE)),"")</f>
        <v/>
      </c>
      <c r="F670" s="18" t="str">
        <f>IF(ISNUMBER(SMALL(Order_Form!$D:$D,1+($D670))),(VLOOKUP(SMALL(Order_Form!$D:$D,1+($D670)),Order_Form!$C:$Q,4,FALSE)),"")</f>
        <v/>
      </c>
      <c r="G670" s="18" t="str">
        <f>IF(ISNUMBER(SMALL(Order_Form!$D:$D,1+($D670))),(VLOOKUP(SMALL(Order_Form!$D:$D,1+($D670)),Order_Form!$C:$Q,5,FALSE)),"")</f>
        <v/>
      </c>
      <c r="H670" s="18" t="str">
        <f>IF(ISNUMBER(SMALL(Order_Form!$D:$D,1+($D670))),(VLOOKUP(SMALL(Order_Form!$D:$D,1+($D670)),Order_Form!$C:$Q,6,FALSE)),"")</f>
        <v/>
      </c>
      <c r="I670" s="15" t="str">
        <f>IF(ISNUMBER(SMALL(Order_Form!$D:$D,1+($D670))),(VLOOKUP(SMALL(Order_Form!$D:$D,1+($D670)),Order_Form!$C:$Q,7,FALSE)),"")</f>
        <v/>
      </c>
      <c r="J670" s="2"/>
      <c r="K670" s="2"/>
      <c r="L670" s="18" t="str">
        <f>IF(ISNUMBER(SMALL(Order_Form!$D:$D,1+($D670))),(VLOOKUP(SMALL(Order_Form!$D:$D,1+($D670)),Order_Form!$C:$Q,8,FALSE)),"")</f>
        <v/>
      </c>
      <c r="M670" s="18" t="str">
        <f>IF(ISNUMBER(SMALL(Order_Form!$D:$D,1+($D670))),(VLOOKUP(SMALL(Order_Form!$D:$D,1+($D670)),Order_Form!$C:$Q,9,FALSE)),"")</f>
        <v/>
      </c>
      <c r="N670" s="18" t="str">
        <f>IF(ISNUMBER(SMALL(Order_Form!$D:$D,1+($D670))),(VLOOKUP(SMALL(Order_Form!$D:$D,1+($D670)),Order_Form!$C:$Q,10,FALSE)),"")</f>
        <v/>
      </c>
      <c r="O670" s="18" t="str">
        <f>IF(ISNUMBER(SMALL(Order_Form!$D:$D,1+($D670))),(VLOOKUP(SMALL(Order_Form!$D:$D,1+($D670)),Order_Form!$C:$Q,11,FALSE)),"")</f>
        <v/>
      </c>
      <c r="P670" s="18" t="str">
        <f>IF(ISNUMBER(SMALL(Order_Form!$D:$D,1+($D670))),(VLOOKUP(SMALL(Order_Form!$D:$D,1+($D670)),Order_Form!$C:$Q,12,FALSE)),"")</f>
        <v/>
      </c>
      <c r="Q670" s="18" t="str">
        <f>IF(ISNUMBER(SMALL(Order_Form!$D:$D,1+($D670))),(VLOOKUP(SMALL(Order_Form!$D:$D,1+($D670)),Order_Form!$C:$Q,13,FALSE)),"")</f>
        <v/>
      </c>
      <c r="R670" s="18" t="str">
        <f>IF(ISNUMBER(SMALL(Order_Form!$D:$D,1+($D670))),(VLOOKUP(SMALL(Order_Form!$D:$D,1+($D670)),Order_Form!$C:$Q,14,FALSE)),"")</f>
        <v/>
      </c>
      <c r="S670" s="126" t="str">
        <f>IF(ISNUMBER(SMALL(Order_Form!$D:$D,1+($D670))),(VLOOKUP(SMALL(Order_Form!$D:$D,1+($D670)),Order_Form!$C:$Q,15,FALSE)),"")</f>
        <v/>
      </c>
      <c r="U670" s="2">
        <f t="shared" si="68"/>
        <v>0</v>
      </c>
      <c r="V670" s="2">
        <f t="shared" si="69"/>
        <v>0</v>
      </c>
      <c r="W670" s="2" t="str">
        <f t="shared" si="70"/>
        <v/>
      </c>
      <c r="X670" s="2">
        <f t="shared" si="71"/>
        <v>0</v>
      </c>
    </row>
    <row r="671" spans="2:24" ht="19.149999999999999" customHeight="1" x14ac:dyDescent="0.25">
      <c r="B671" s="2">
        <f t="shared" si="67"/>
        <v>0</v>
      </c>
      <c r="C671" s="2" t="str">
        <f t="shared" si="72"/>
        <v/>
      </c>
      <c r="D671" s="2">
        <v>650</v>
      </c>
      <c r="E671" s="2" t="str">
        <f>IF(ISNUMBER(SMALL(Order_Form!$D:$D,1+($D671))),(VLOOKUP(SMALL(Order_Form!$D:$D,1+($D671)),Order_Form!$C:$Q,3,FALSE)),"")</f>
        <v/>
      </c>
      <c r="F671" s="18" t="str">
        <f>IF(ISNUMBER(SMALL(Order_Form!$D:$D,1+($D671))),(VLOOKUP(SMALL(Order_Form!$D:$D,1+($D671)),Order_Form!$C:$Q,4,FALSE)),"")</f>
        <v/>
      </c>
      <c r="G671" s="18" t="str">
        <f>IF(ISNUMBER(SMALL(Order_Form!$D:$D,1+($D671))),(VLOOKUP(SMALL(Order_Form!$D:$D,1+($D671)),Order_Form!$C:$Q,5,FALSE)),"")</f>
        <v/>
      </c>
      <c r="H671" s="18" t="str">
        <f>IF(ISNUMBER(SMALL(Order_Form!$D:$D,1+($D671))),(VLOOKUP(SMALL(Order_Form!$D:$D,1+($D671)),Order_Form!$C:$Q,6,FALSE)),"")</f>
        <v/>
      </c>
      <c r="I671" s="15" t="str">
        <f>IF(ISNUMBER(SMALL(Order_Form!$D:$D,1+($D671))),(VLOOKUP(SMALL(Order_Form!$D:$D,1+($D671)),Order_Form!$C:$Q,7,FALSE)),"")</f>
        <v/>
      </c>
      <c r="J671" s="2"/>
      <c r="K671" s="2"/>
      <c r="L671" s="18" t="str">
        <f>IF(ISNUMBER(SMALL(Order_Form!$D:$D,1+($D671))),(VLOOKUP(SMALL(Order_Form!$D:$D,1+($D671)),Order_Form!$C:$Q,8,FALSE)),"")</f>
        <v/>
      </c>
      <c r="M671" s="18" t="str">
        <f>IF(ISNUMBER(SMALL(Order_Form!$D:$D,1+($D671))),(VLOOKUP(SMALL(Order_Form!$D:$D,1+($D671)),Order_Form!$C:$Q,9,FALSE)),"")</f>
        <v/>
      </c>
      <c r="N671" s="18" t="str">
        <f>IF(ISNUMBER(SMALL(Order_Form!$D:$D,1+($D671))),(VLOOKUP(SMALL(Order_Form!$D:$D,1+($D671)),Order_Form!$C:$Q,10,FALSE)),"")</f>
        <v/>
      </c>
      <c r="O671" s="18" t="str">
        <f>IF(ISNUMBER(SMALL(Order_Form!$D:$D,1+($D671))),(VLOOKUP(SMALL(Order_Form!$D:$D,1+($D671)),Order_Form!$C:$Q,11,FALSE)),"")</f>
        <v/>
      </c>
      <c r="P671" s="18" t="str">
        <f>IF(ISNUMBER(SMALL(Order_Form!$D:$D,1+($D671))),(VLOOKUP(SMALL(Order_Form!$D:$D,1+($D671)),Order_Form!$C:$Q,12,FALSE)),"")</f>
        <v/>
      </c>
      <c r="Q671" s="18" t="str">
        <f>IF(ISNUMBER(SMALL(Order_Form!$D:$D,1+($D671))),(VLOOKUP(SMALL(Order_Form!$D:$D,1+($D671)),Order_Form!$C:$Q,13,FALSE)),"")</f>
        <v/>
      </c>
      <c r="R671" s="18" t="str">
        <f>IF(ISNUMBER(SMALL(Order_Form!$D:$D,1+($D671))),(VLOOKUP(SMALL(Order_Form!$D:$D,1+($D671)),Order_Form!$C:$Q,14,FALSE)),"")</f>
        <v/>
      </c>
      <c r="S671" s="126" t="str">
        <f>IF(ISNUMBER(SMALL(Order_Form!$D:$D,1+($D671))),(VLOOKUP(SMALL(Order_Form!$D:$D,1+($D671)),Order_Form!$C:$Q,15,FALSE)),"")</f>
        <v/>
      </c>
      <c r="U671" s="2">
        <f t="shared" si="68"/>
        <v>0</v>
      </c>
      <c r="V671" s="2">
        <f t="shared" si="69"/>
        <v>0</v>
      </c>
      <c r="W671" s="2" t="str">
        <f t="shared" si="70"/>
        <v/>
      </c>
      <c r="X671" s="2">
        <f t="shared" si="71"/>
        <v>0</v>
      </c>
    </row>
    <row r="672" spans="2:24" ht="19.149999999999999" customHeight="1" x14ac:dyDescent="0.25">
      <c r="B672" s="2">
        <f t="shared" si="67"/>
        <v>0</v>
      </c>
      <c r="C672" s="2" t="str">
        <f t="shared" si="72"/>
        <v/>
      </c>
      <c r="D672" s="2">
        <v>651</v>
      </c>
      <c r="E672" s="2" t="str">
        <f>IF(ISNUMBER(SMALL(Order_Form!$D:$D,1+($D672))),(VLOOKUP(SMALL(Order_Form!$D:$D,1+($D672)),Order_Form!$C:$Q,3,FALSE)),"")</f>
        <v/>
      </c>
      <c r="F672" s="18" t="str">
        <f>IF(ISNUMBER(SMALL(Order_Form!$D:$D,1+($D672))),(VLOOKUP(SMALL(Order_Form!$D:$D,1+($D672)),Order_Form!$C:$Q,4,FALSE)),"")</f>
        <v/>
      </c>
      <c r="G672" s="18" t="str">
        <f>IF(ISNUMBER(SMALL(Order_Form!$D:$D,1+($D672))),(VLOOKUP(SMALL(Order_Form!$D:$D,1+($D672)),Order_Form!$C:$Q,5,FALSE)),"")</f>
        <v/>
      </c>
      <c r="H672" s="18" t="str">
        <f>IF(ISNUMBER(SMALL(Order_Form!$D:$D,1+($D672))),(VLOOKUP(SMALL(Order_Form!$D:$D,1+($D672)),Order_Form!$C:$Q,6,FALSE)),"")</f>
        <v/>
      </c>
      <c r="I672" s="15" t="str">
        <f>IF(ISNUMBER(SMALL(Order_Form!$D:$D,1+($D672))),(VLOOKUP(SMALL(Order_Form!$D:$D,1+($D672)),Order_Form!$C:$Q,7,FALSE)),"")</f>
        <v/>
      </c>
      <c r="J672" s="2"/>
      <c r="K672" s="2"/>
      <c r="L672" s="18" t="str">
        <f>IF(ISNUMBER(SMALL(Order_Form!$D:$D,1+($D672))),(VLOOKUP(SMALL(Order_Form!$D:$D,1+($D672)),Order_Form!$C:$Q,8,FALSE)),"")</f>
        <v/>
      </c>
      <c r="M672" s="18" t="str">
        <f>IF(ISNUMBER(SMALL(Order_Form!$D:$D,1+($D672))),(VLOOKUP(SMALL(Order_Form!$D:$D,1+($D672)),Order_Form!$C:$Q,9,FALSE)),"")</f>
        <v/>
      </c>
      <c r="N672" s="18" t="str">
        <f>IF(ISNUMBER(SMALL(Order_Form!$D:$D,1+($D672))),(VLOOKUP(SMALL(Order_Form!$D:$D,1+($D672)),Order_Form!$C:$Q,10,FALSE)),"")</f>
        <v/>
      </c>
      <c r="O672" s="18" t="str">
        <f>IF(ISNUMBER(SMALL(Order_Form!$D:$D,1+($D672))),(VLOOKUP(SMALL(Order_Form!$D:$D,1+($D672)),Order_Form!$C:$Q,11,FALSE)),"")</f>
        <v/>
      </c>
      <c r="P672" s="18" t="str">
        <f>IF(ISNUMBER(SMALL(Order_Form!$D:$D,1+($D672))),(VLOOKUP(SMALL(Order_Form!$D:$D,1+($D672)),Order_Form!$C:$Q,12,FALSE)),"")</f>
        <v/>
      </c>
      <c r="Q672" s="18" t="str">
        <f>IF(ISNUMBER(SMALL(Order_Form!$D:$D,1+($D672))),(VLOOKUP(SMALL(Order_Form!$D:$D,1+($D672)),Order_Form!$C:$Q,13,FALSE)),"")</f>
        <v/>
      </c>
      <c r="R672" s="18" t="str">
        <f>IF(ISNUMBER(SMALL(Order_Form!$D:$D,1+($D672))),(VLOOKUP(SMALL(Order_Form!$D:$D,1+($D672)),Order_Form!$C:$Q,14,FALSE)),"")</f>
        <v/>
      </c>
      <c r="S672" s="126" t="str">
        <f>IF(ISNUMBER(SMALL(Order_Form!$D:$D,1+($D672))),(VLOOKUP(SMALL(Order_Form!$D:$D,1+($D672)),Order_Form!$C:$Q,15,FALSE)),"")</f>
        <v/>
      </c>
      <c r="U672" s="2">
        <f t="shared" si="68"/>
        <v>0</v>
      </c>
      <c r="V672" s="2">
        <f t="shared" si="69"/>
        <v>0</v>
      </c>
      <c r="W672" s="2" t="str">
        <f t="shared" si="70"/>
        <v/>
      </c>
      <c r="X672" s="2">
        <f t="shared" si="71"/>
        <v>0</v>
      </c>
    </row>
    <row r="673" spans="2:24" ht="19.149999999999999" customHeight="1" x14ac:dyDescent="0.25">
      <c r="B673" s="2">
        <f t="shared" si="67"/>
        <v>0</v>
      </c>
      <c r="C673" s="2" t="str">
        <f t="shared" si="72"/>
        <v/>
      </c>
      <c r="D673" s="2">
        <v>652</v>
      </c>
      <c r="E673" s="2" t="str">
        <f>IF(ISNUMBER(SMALL(Order_Form!$D:$D,1+($D673))),(VLOOKUP(SMALL(Order_Form!$D:$D,1+($D673)),Order_Form!$C:$Q,3,FALSE)),"")</f>
        <v/>
      </c>
      <c r="F673" s="18" t="str">
        <f>IF(ISNUMBER(SMALL(Order_Form!$D:$D,1+($D673))),(VLOOKUP(SMALL(Order_Form!$D:$D,1+($D673)),Order_Form!$C:$Q,4,FALSE)),"")</f>
        <v/>
      </c>
      <c r="G673" s="18" t="str">
        <f>IF(ISNUMBER(SMALL(Order_Form!$D:$D,1+($D673))),(VLOOKUP(SMALL(Order_Form!$D:$D,1+($D673)),Order_Form!$C:$Q,5,FALSE)),"")</f>
        <v/>
      </c>
      <c r="H673" s="18" t="str">
        <f>IF(ISNUMBER(SMALL(Order_Form!$D:$D,1+($D673))),(VLOOKUP(SMALL(Order_Form!$D:$D,1+($D673)),Order_Form!$C:$Q,6,FALSE)),"")</f>
        <v/>
      </c>
      <c r="I673" s="15" t="str">
        <f>IF(ISNUMBER(SMALL(Order_Form!$D:$D,1+($D673))),(VLOOKUP(SMALL(Order_Form!$D:$D,1+($D673)),Order_Form!$C:$Q,7,FALSE)),"")</f>
        <v/>
      </c>
      <c r="J673" s="2"/>
      <c r="K673" s="2"/>
      <c r="L673" s="18" t="str">
        <f>IF(ISNUMBER(SMALL(Order_Form!$D:$D,1+($D673))),(VLOOKUP(SMALL(Order_Form!$D:$D,1+($D673)),Order_Form!$C:$Q,8,FALSE)),"")</f>
        <v/>
      </c>
      <c r="M673" s="18" t="str">
        <f>IF(ISNUMBER(SMALL(Order_Form!$D:$D,1+($D673))),(VLOOKUP(SMALL(Order_Form!$D:$D,1+($D673)),Order_Form!$C:$Q,9,FALSE)),"")</f>
        <v/>
      </c>
      <c r="N673" s="18" t="str">
        <f>IF(ISNUMBER(SMALL(Order_Form!$D:$D,1+($D673))),(VLOOKUP(SMALL(Order_Form!$D:$D,1+($D673)),Order_Form!$C:$Q,10,FALSE)),"")</f>
        <v/>
      </c>
      <c r="O673" s="18" t="str">
        <f>IF(ISNUMBER(SMALL(Order_Form!$D:$D,1+($D673))),(VLOOKUP(SMALL(Order_Form!$D:$D,1+($D673)),Order_Form!$C:$Q,11,FALSE)),"")</f>
        <v/>
      </c>
      <c r="P673" s="18" t="str">
        <f>IF(ISNUMBER(SMALL(Order_Form!$D:$D,1+($D673))),(VLOOKUP(SMALL(Order_Form!$D:$D,1+($D673)),Order_Form!$C:$Q,12,FALSE)),"")</f>
        <v/>
      </c>
      <c r="Q673" s="18" t="str">
        <f>IF(ISNUMBER(SMALL(Order_Form!$D:$D,1+($D673))),(VLOOKUP(SMALL(Order_Form!$D:$D,1+($D673)),Order_Form!$C:$Q,13,FALSE)),"")</f>
        <v/>
      </c>
      <c r="R673" s="18" t="str">
        <f>IF(ISNUMBER(SMALL(Order_Form!$D:$D,1+($D673))),(VLOOKUP(SMALL(Order_Form!$D:$D,1+($D673)),Order_Form!$C:$Q,14,FALSE)),"")</f>
        <v/>
      </c>
      <c r="S673" s="126" t="str">
        <f>IF(ISNUMBER(SMALL(Order_Form!$D:$D,1+($D673))),(VLOOKUP(SMALL(Order_Form!$D:$D,1+($D673)),Order_Form!$C:$Q,15,FALSE)),"")</f>
        <v/>
      </c>
      <c r="U673" s="2">
        <f t="shared" si="68"/>
        <v>0</v>
      </c>
      <c r="V673" s="2">
        <f t="shared" si="69"/>
        <v>0</v>
      </c>
      <c r="W673" s="2" t="str">
        <f t="shared" si="70"/>
        <v/>
      </c>
      <c r="X673" s="2">
        <f t="shared" si="71"/>
        <v>0</v>
      </c>
    </row>
    <row r="674" spans="2:24" ht="19.149999999999999" customHeight="1" x14ac:dyDescent="0.25">
      <c r="B674" s="2">
        <f t="shared" si="67"/>
        <v>0</v>
      </c>
      <c r="C674" s="2" t="str">
        <f t="shared" si="72"/>
        <v/>
      </c>
      <c r="D674" s="2">
        <v>653</v>
      </c>
      <c r="E674" s="2" t="str">
        <f>IF(ISNUMBER(SMALL(Order_Form!$D:$D,1+($D674))),(VLOOKUP(SMALL(Order_Form!$D:$D,1+($D674)),Order_Form!$C:$Q,3,FALSE)),"")</f>
        <v/>
      </c>
      <c r="F674" s="18" t="str">
        <f>IF(ISNUMBER(SMALL(Order_Form!$D:$D,1+($D674))),(VLOOKUP(SMALL(Order_Form!$D:$D,1+($D674)),Order_Form!$C:$Q,4,FALSE)),"")</f>
        <v/>
      </c>
      <c r="G674" s="18" t="str">
        <f>IF(ISNUMBER(SMALL(Order_Form!$D:$D,1+($D674))),(VLOOKUP(SMALL(Order_Form!$D:$D,1+($D674)),Order_Form!$C:$Q,5,FALSE)),"")</f>
        <v/>
      </c>
      <c r="H674" s="18" t="str">
        <f>IF(ISNUMBER(SMALL(Order_Form!$D:$D,1+($D674))),(VLOOKUP(SMALL(Order_Form!$D:$D,1+($D674)),Order_Form!$C:$Q,6,FALSE)),"")</f>
        <v/>
      </c>
      <c r="I674" s="15" t="str">
        <f>IF(ISNUMBER(SMALL(Order_Form!$D:$D,1+($D674))),(VLOOKUP(SMALL(Order_Form!$D:$D,1+($D674)),Order_Form!$C:$Q,7,FALSE)),"")</f>
        <v/>
      </c>
      <c r="J674" s="2"/>
      <c r="K674" s="2"/>
      <c r="L674" s="18" t="str">
        <f>IF(ISNUMBER(SMALL(Order_Form!$D:$D,1+($D674))),(VLOOKUP(SMALL(Order_Form!$D:$D,1+($D674)),Order_Form!$C:$Q,8,FALSE)),"")</f>
        <v/>
      </c>
      <c r="M674" s="18" t="str">
        <f>IF(ISNUMBER(SMALL(Order_Form!$D:$D,1+($D674))),(VLOOKUP(SMALL(Order_Form!$D:$D,1+($D674)),Order_Form!$C:$Q,9,FALSE)),"")</f>
        <v/>
      </c>
      <c r="N674" s="18" t="str">
        <f>IF(ISNUMBER(SMALL(Order_Form!$D:$D,1+($D674))),(VLOOKUP(SMALL(Order_Form!$D:$D,1+($D674)),Order_Form!$C:$Q,10,FALSE)),"")</f>
        <v/>
      </c>
      <c r="O674" s="18" t="str">
        <f>IF(ISNUMBER(SMALL(Order_Form!$D:$D,1+($D674))),(VLOOKUP(SMALL(Order_Form!$D:$D,1+($D674)),Order_Form!$C:$Q,11,FALSE)),"")</f>
        <v/>
      </c>
      <c r="P674" s="18" t="str">
        <f>IF(ISNUMBER(SMALL(Order_Form!$D:$D,1+($D674))),(VLOOKUP(SMALL(Order_Form!$D:$D,1+($D674)),Order_Form!$C:$Q,12,FALSE)),"")</f>
        <v/>
      </c>
      <c r="Q674" s="18" t="str">
        <f>IF(ISNUMBER(SMALL(Order_Form!$D:$D,1+($D674))),(VLOOKUP(SMALL(Order_Form!$D:$D,1+($D674)),Order_Form!$C:$Q,13,FALSE)),"")</f>
        <v/>
      </c>
      <c r="R674" s="18" t="str">
        <f>IF(ISNUMBER(SMALL(Order_Form!$D:$D,1+($D674))),(VLOOKUP(SMALL(Order_Form!$D:$D,1+($D674)),Order_Form!$C:$Q,14,FALSE)),"")</f>
        <v/>
      </c>
      <c r="S674" s="126" t="str">
        <f>IF(ISNUMBER(SMALL(Order_Form!$D:$D,1+($D674))),(VLOOKUP(SMALL(Order_Form!$D:$D,1+($D674)),Order_Form!$C:$Q,15,FALSE)),"")</f>
        <v/>
      </c>
      <c r="U674" s="2">
        <f t="shared" si="68"/>
        <v>0</v>
      </c>
      <c r="V674" s="2">
        <f t="shared" si="69"/>
        <v>0</v>
      </c>
      <c r="W674" s="2" t="str">
        <f t="shared" si="70"/>
        <v/>
      </c>
      <c r="X674" s="2">
        <f t="shared" si="71"/>
        <v>0</v>
      </c>
    </row>
    <row r="675" spans="2:24" ht="19.149999999999999" customHeight="1" x14ac:dyDescent="0.25">
      <c r="B675" s="2">
        <f t="shared" si="67"/>
        <v>0</v>
      </c>
      <c r="C675" s="2" t="str">
        <f t="shared" si="72"/>
        <v/>
      </c>
      <c r="D675" s="2">
        <v>654</v>
      </c>
      <c r="E675" s="2" t="str">
        <f>IF(ISNUMBER(SMALL(Order_Form!$D:$D,1+($D675))),(VLOOKUP(SMALL(Order_Form!$D:$D,1+($D675)),Order_Form!$C:$Q,3,FALSE)),"")</f>
        <v/>
      </c>
      <c r="F675" s="18" t="str">
        <f>IF(ISNUMBER(SMALL(Order_Form!$D:$D,1+($D675))),(VLOOKUP(SMALL(Order_Form!$D:$D,1+($D675)),Order_Form!$C:$Q,4,FALSE)),"")</f>
        <v/>
      </c>
      <c r="G675" s="18" t="str">
        <f>IF(ISNUMBER(SMALL(Order_Form!$D:$D,1+($D675))),(VLOOKUP(SMALL(Order_Form!$D:$D,1+($D675)),Order_Form!$C:$Q,5,FALSE)),"")</f>
        <v/>
      </c>
      <c r="H675" s="18" t="str">
        <f>IF(ISNUMBER(SMALL(Order_Form!$D:$D,1+($D675))),(VLOOKUP(SMALL(Order_Form!$D:$D,1+($D675)),Order_Form!$C:$Q,6,FALSE)),"")</f>
        <v/>
      </c>
      <c r="I675" s="15" t="str">
        <f>IF(ISNUMBER(SMALL(Order_Form!$D:$D,1+($D675))),(VLOOKUP(SMALL(Order_Form!$D:$D,1+($D675)),Order_Form!$C:$Q,7,FALSE)),"")</f>
        <v/>
      </c>
      <c r="J675" s="2"/>
      <c r="K675" s="2"/>
      <c r="L675" s="18" t="str">
        <f>IF(ISNUMBER(SMALL(Order_Form!$D:$D,1+($D675))),(VLOOKUP(SMALL(Order_Form!$D:$D,1+($D675)),Order_Form!$C:$Q,8,FALSE)),"")</f>
        <v/>
      </c>
      <c r="M675" s="18" t="str">
        <f>IF(ISNUMBER(SMALL(Order_Form!$D:$D,1+($D675))),(VLOOKUP(SMALL(Order_Form!$D:$D,1+($D675)),Order_Form!$C:$Q,9,FALSE)),"")</f>
        <v/>
      </c>
      <c r="N675" s="18" t="str">
        <f>IF(ISNUMBER(SMALL(Order_Form!$D:$D,1+($D675))),(VLOOKUP(SMALL(Order_Form!$D:$D,1+($D675)),Order_Form!$C:$Q,10,FALSE)),"")</f>
        <v/>
      </c>
      <c r="O675" s="18" t="str">
        <f>IF(ISNUMBER(SMALL(Order_Form!$D:$D,1+($D675))),(VLOOKUP(SMALL(Order_Form!$D:$D,1+($D675)),Order_Form!$C:$Q,11,FALSE)),"")</f>
        <v/>
      </c>
      <c r="P675" s="18" t="str">
        <f>IF(ISNUMBER(SMALL(Order_Form!$D:$D,1+($D675))),(VLOOKUP(SMALL(Order_Form!$D:$D,1+($D675)),Order_Form!$C:$Q,12,FALSE)),"")</f>
        <v/>
      </c>
      <c r="Q675" s="18" t="str">
        <f>IF(ISNUMBER(SMALL(Order_Form!$D:$D,1+($D675))),(VLOOKUP(SMALL(Order_Form!$D:$D,1+($D675)),Order_Form!$C:$Q,13,FALSE)),"")</f>
        <v/>
      </c>
      <c r="R675" s="18" t="str">
        <f>IF(ISNUMBER(SMALL(Order_Form!$D:$D,1+($D675))),(VLOOKUP(SMALL(Order_Form!$D:$D,1+($D675)),Order_Form!$C:$Q,14,FALSE)),"")</f>
        <v/>
      </c>
      <c r="S675" s="126" t="str">
        <f>IF(ISNUMBER(SMALL(Order_Form!$D:$D,1+($D675))),(VLOOKUP(SMALL(Order_Form!$D:$D,1+($D675)),Order_Form!$C:$Q,15,FALSE)),"")</f>
        <v/>
      </c>
      <c r="U675" s="2">
        <f t="shared" si="68"/>
        <v>0</v>
      </c>
      <c r="V675" s="2">
        <f t="shared" si="69"/>
        <v>0</v>
      </c>
      <c r="W675" s="2" t="str">
        <f t="shared" si="70"/>
        <v/>
      </c>
      <c r="X675" s="2">
        <f t="shared" si="71"/>
        <v>0</v>
      </c>
    </row>
    <row r="676" spans="2:24" ht="19.149999999999999" customHeight="1" x14ac:dyDescent="0.25">
      <c r="B676" s="2">
        <f t="shared" si="67"/>
        <v>0</v>
      </c>
      <c r="C676" s="2" t="str">
        <f t="shared" si="72"/>
        <v/>
      </c>
      <c r="D676" s="2">
        <v>655</v>
      </c>
      <c r="E676" s="2" t="str">
        <f>IF(ISNUMBER(SMALL(Order_Form!$D:$D,1+($D676))),(VLOOKUP(SMALL(Order_Form!$D:$D,1+($D676)),Order_Form!$C:$Q,3,FALSE)),"")</f>
        <v/>
      </c>
      <c r="F676" s="18" t="str">
        <f>IF(ISNUMBER(SMALL(Order_Form!$D:$D,1+($D676))),(VLOOKUP(SMALL(Order_Form!$D:$D,1+($D676)),Order_Form!$C:$Q,4,FALSE)),"")</f>
        <v/>
      </c>
      <c r="G676" s="18" t="str">
        <f>IF(ISNUMBER(SMALL(Order_Form!$D:$D,1+($D676))),(VLOOKUP(SMALL(Order_Form!$D:$D,1+($D676)),Order_Form!$C:$Q,5,FALSE)),"")</f>
        <v/>
      </c>
      <c r="H676" s="18" t="str">
        <f>IF(ISNUMBER(SMALL(Order_Form!$D:$D,1+($D676))),(VLOOKUP(SMALL(Order_Form!$D:$D,1+($D676)),Order_Form!$C:$Q,6,FALSE)),"")</f>
        <v/>
      </c>
      <c r="I676" s="15" t="str">
        <f>IF(ISNUMBER(SMALL(Order_Form!$D:$D,1+($D676))),(VLOOKUP(SMALL(Order_Form!$D:$D,1+($D676)),Order_Form!$C:$Q,7,FALSE)),"")</f>
        <v/>
      </c>
      <c r="J676" s="2"/>
      <c r="K676" s="2"/>
      <c r="L676" s="18" t="str">
        <f>IF(ISNUMBER(SMALL(Order_Form!$D:$D,1+($D676))),(VLOOKUP(SMALL(Order_Form!$D:$D,1+($D676)),Order_Form!$C:$Q,8,FALSE)),"")</f>
        <v/>
      </c>
      <c r="M676" s="18" t="str">
        <f>IF(ISNUMBER(SMALL(Order_Form!$D:$D,1+($D676))),(VLOOKUP(SMALL(Order_Form!$D:$D,1+($D676)),Order_Form!$C:$Q,9,FALSE)),"")</f>
        <v/>
      </c>
      <c r="N676" s="18" t="str">
        <f>IF(ISNUMBER(SMALL(Order_Form!$D:$D,1+($D676))),(VLOOKUP(SMALL(Order_Form!$D:$D,1+($D676)),Order_Form!$C:$Q,10,FALSE)),"")</f>
        <v/>
      </c>
      <c r="O676" s="18" t="str">
        <f>IF(ISNUMBER(SMALL(Order_Form!$D:$D,1+($D676))),(VLOOKUP(SMALL(Order_Form!$D:$D,1+($D676)),Order_Form!$C:$Q,11,FALSE)),"")</f>
        <v/>
      </c>
      <c r="P676" s="18" t="str">
        <f>IF(ISNUMBER(SMALL(Order_Form!$D:$D,1+($D676))),(VLOOKUP(SMALL(Order_Form!$D:$D,1+($D676)),Order_Form!$C:$Q,12,FALSE)),"")</f>
        <v/>
      </c>
      <c r="Q676" s="18" t="str">
        <f>IF(ISNUMBER(SMALL(Order_Form!$D:$D,1+($D676))),(VLOOKUP(SMALL(Order_Form!$D:$D,1+($D676)),Order_Form!$C:$Q,13,FALSE)),"")</f>
        <v/>
      </c>
      <c r="R676" s="18" t="str">
        <f>IF(ISNUMBER(SMALL(Order_Form!$D:$D,1+($D676))),(VLOOKUP(SMALL(Order_Form!$D:$D,1+($D676)),Order_Form!$C:$Q,14,FALSE)),"")</f>
        <v/>
      </c>
      <c r="S676" s="126" t="str">
        <f>IF(ISNUMBER(SMALL(Order_Form!$D:$D,1+($D676))),(VLOOKUP(SMALL(Order_Form!$D:$D,1+($D676)),Order_Form!$C:$Q,15,FALSE)),"")</f>
        <v/>
      </c>
      <c r="U676" s="2">
        <f t="shared" si="68"/>
        <v>0</v>
      </c>
      <c r="V676" s="2">
        <f t="shared" si="69"/>
        <v>0</v>
      </c>
      <c r="W676" s="2" t="str">
        <f t="shared" si="70"/>
        <v/>
      </c>
      <c r="X676" s="2">
        <f t="shared" si="71"/>
        <v>0</v>
      </c>
    </row>
    <row r="677" spans="2:24" ht="19.149999999999999" customHeight="1" x14ac:dyDescent="0.25">
      <c r="B677" s="2">
        <f t="shared" si="67"/>
        <v>0</v>
      </c>
      <c r="C677" s="2" t="str">
        <f t="shared" si="72"/>
        <v/>
      </c>
      <c r="D677" s="2">
        <v>656</v>
      </c>
      <c r="E677" s="2" t="str">
        <f>IF(ISNUMBER(SMALL(Order_Form!$D:$D,1+($D677))),(VLOOKUP(SMALL(Order_Form!$D:$D,1+($D677)),Order_Form!$C:$Q,3,FALSE)),"")</f>
        <v/>
      </c>
      <c r="F677" s="18" t="str">
        <f>IF(ISNUMBER(SMALL(Order_Form!$D:$D,1+($D677))),(VLOOKUP(SMALL(Order_Form!$D:$D,1+($D677)),Order_Form!$C:$Q,4,FALSE)),"")</f>
        <v/>
      </c>
      <c r="G677" s="18" t="str">
        <f>IF(ISNUMBER(SMALL(Order_Form!$D:$D,1+($D677))),(VLOOKUP(SMALL(Order_Form!$D:$D,1+($D677)),Order_Form!$C:$Q,5,FALSE)),"")</f>
        <v/>
      </c>
      <c r="H677" s="18" t="str">
        <f>IF(ISNUMBER(SMALL(Order_Form!$D:$D,1+($D677))),(VLOOKUP(SMALL(Order_Form!$D:$D,1+($D677)),Order_Form!$C:$Q,6,FALSE)),"")</f>
        <v/>
      </c>
      <c r="I677" s="15" t="str">
        <f>IF(ISNUMBER(SMALL(Order_Form!$D:$D,1+($D677))),(VLOOKUP(SMALL(Order_Form!$D:$D,1+($D677)),Order_Form!$C:$Q,7,FALSE)),"")</f>
        <v/>
      </c>
      <c r="J677" s="2"/>
      <c r="K677" s="2"/>
      <c r="L677" s="18" t="str">
        <f>IF(ISNUMBER(SMALL(Order_Form!$D:$D,1+($D677))),(VLOOKUP(SMALL(Order_Form!$D:$D,1+($D677)),Order_Form!$C:$Q,8,FALSE)),"")</f>
        <v/>
      </c>
      <c r="M677" s="18" t="str">
        <f>IF(ISNUMBER(SMALL(Order_Form!$D:$D,1+($D677))),(VLOOKUP(SMALL(Order_Form!$D:$D,1+($D677)),Order_Form!$C:$Q,9,FALSE)),"")</f>
        <v/>
      </c>
      <c r="N677" s="18" t="str">
        <f>IF(ISNUMBER(SMALL(Order_Form!$D:$D,1+($D677))),(VLOOKUP(SMALL(Order_Form!$D:$D,1+($D677)),Order_Form!$C:$Q,10,FALSE)),"")</f>
        <v/>
      </c>
      <c r="O677" s="18" t="str">
        <f>IF(ISNUMBER(SMALL(Order_Form!$D:$D,1+($D677))),(VLOOKUP(SMALL(Order_Form!$D:$D,1+($D677)),Order_Form!$C:$Q,11,FALSE)),"")</f>
        <v/>
      </c>
      <c r="P677" s="18" t="str">
        <f>IF(ISNUMBER(SMALL(Order_Form!$D:$D,1+($D677))),(VLOOKUP(SMALL(Order_Form!$D:$D,1+($D677)),Order_Form!$C:$Q,12,FALSE)),"")</f>
        <v/>
      </c>
      <c r="Q677" s="18" t="str">
        <f>IF(ISNUMBER(SMALL(Order_Form!$D:$D,1+($D677))),(VLOOKUP(SMALL(Order_Form!$D:$D,1+($D677)),Order_Form!$C:$Q,13,FALSE)),"")</f>
        <v/>
      </c>
      <c r="R677" s="18" t="str">
        <f>IF(ISNUMBER(SMALL(Order_Form!$D:$D,1+($D677))),(VLOOKUP(SMALL(Order_Form!$D:$D,1+($D677)),Order_Form!$C:$Q,14,FALSE)),"")</f>
        <v/>
      </c>
      <c r="S677" s="126" t="str">
        <f>IF(ISNUMBER(SMALL(Order_Form!$D:$D,1+($D677))),(VLOOKUP(SMALL(Order_Form!$D:$D,1+($D677)),Order_Form!$C:$Q,15,FALSE)),"")</f>
        <v/>
      </c>
      <c r="U677" s="2">
        <f t="shared" si="68"/>
        <v>0</v>
      </c>
      <c r="V677" s="2">
        <f t="shared" si="69"/>
        <v>0</v>
      </c>
      <c r="W677" s="2" t="str">
        <f t="shared" si="70"/>
        <v/>
      </c>
      <c r="X677" s="2">
        <f t="shared" si="71"/>
        <v>0</v>
      </c>
    </row>
    <row r="678" spans="2:24" ht="19.149999999999999" customHeight="1" x14ac:dyDescent="0.25">
      <c r="B678" s="2">
        <f t="shared" si="67"/>
        <v>0</v>
      </c>
      <c r="C678" s="2" t="str">
        <f t="shared" si="72"/>
        <v/>
      </c>
      <c r="D678" s="2">
        <v>657</v>
      </c>
      <c r="E678" s="2" t="str">
        <f>IF(ISNUMBER(SMALL(Order_Form!$D:$D,1+($D678))),(VLOOKUP(SMALL(Order_Form!$D:$D,1+($D678)),Order_Form!$C:$Q,3,FALSE)),"")</f>
        <v/>
      </c>
      <c r="F678" s="18" t="str">
        <f>IF(ISNUMBER(SMALL(Order_Form!$D:$D,1+($D678))),(VLOOKUP(SMALL(Order_Form!$D:$D,1+($D678)),Order_Form!$C:$Q,4,FALSE)),"")</f>
        <v/>
      </c>
      <c r="G678" s="18" t="str">
        <f>IF(ISNUMBER(SMALL(Order_Form!$D:$D,1+($D678))),(VLOOKUP(SMALL(Order_Form!$D:$D,1+($D678)),Order_Form!$C:$Q,5,FALSE)),"")</f>
        <v/>
      </c>
      <c r="H678" s="18" t="str">
        <f>IF(ISNUMBER(SMALL(Order_Form!$D:$D,1+($D678))),(VLOOKUP(SMALL(Order_Form!$D:$D,1+($D678)),Order_Form!$C:$Q,6,FALSE)),"")</f>
        <v/>
      </c>
      <c r="I678" s="15" t="str">
        <f>IF(ISNUMBER(SMALL(Order_Form!$D:$D,1+($D678))),(VLOOKUP(SMALL(Order_Form!$D:$D,1+($D678)),Order_Form!$C:$Q,7,FALSE)),"")</f>
        <v/>
      </c>
      <c r="J678" s="2"/>
      <c r="K678" s="2"/>
      <c r="L678" s="18" t="str">
        <f>IF(ISNUMBER(SMALL(Order_Form!$D:$D,1+($D678))),(VLOOKUP(SMALL(Order_Form!$D:$D,1+($D678)),Order_Form!$C:$Q,8,FALSE)),"")</f>
        <v/>
      </c>
      <c r="M678" s="18" t="str">
        <f>IF(ISNUMBER(SMALL(Order_Form!$D:$D,1+($D678))),(VLOOKUP(SMALL(Order_Form!$D:$D,1+($D678)),Order_Form!$C:$Q,9,FALSE)),"")</f>
        <v/>
      </c>
      <c r="N678" s="18" t="str">
        <f>IF(ISNUMBER(SMALL(Order_Form!$D:$D,1+($D678))),(VLOOKUP(SMALL(Order_Form!$D:$D,1+($D678)),Order_Form!$C:$Q,10,FALSE)),"")</f>
        <v/>
      </c>
      <c r="O678" s="18" t="str">
        <f>IF(ISNUMBER(SMALL(Order_Form!$D:$D,1+($D678))),(VLOOKUP(SMALL(Order_Form!$D:$D,1+($D678)),Order_Form!$C:$Q,11,FALSE)),"")</f>
        <v/>
      </c>
      <c r="P678" s="18" t="str">
        <f>IF(ISNUMBER(SMALL(Order_Form!$D:$D,1+($D678))),(VLOOKUP(SMALL(Order_Form!$D:$D,1+($D678)),Order_Form!$C:$Q,12,FALSE)),"")</f>
        <v/>
      </c>
      <c r="Q678" s="18" t="str">
        <f>IF(ISNUMBER(SMALL(Order_Form!$D:$D,1+($D678))),(VLOOKUP(SMALL(Order_Form!$D:$D,1+($D678)),Order_Form!$C:$Q,13,FALSE)),"")</f>
        <v/>
      </c>
      <c r="R678" s="18" t="str">
        <f>IF(ISNUMBER(SMALL(Order_Form!$D:$D,1+($D678))),(VLOOKUP(SMALL(Order_Form!$D:$D,1+($D678)),Order_Form!$C:$Q,14,FALSE)),"")</f>
        <v/>
      </c>
      <c r="S678" s="126" t="str">
        <f>IF(ISNUMBER(SMALL(Order_Form!$D:$D,1+($D678))),(VLOOKUP(SMALL(Order_Form!$D:$D,1+($D678)),Order_Form!$C:$Q,15,FALSE)),"")</f>
        <v/>
      </c>
      <c r="U678" s="2">
        <f t="shared" si="68"/>
        <v>0</v>
      </c>
      <c r="V678" s="2">
        <f t="shared" si="69"/>
        <v>0</v>
      </c>
      <c r="W678" s="2" t="str">
        <f t="shared" si="70"/>
        <v/>
      </c>
      <c r="X678" s="2">
        <f t="shared" si="71"/>
        <v>0</v>
      </c>
    </row>
    <row r="679" spans="2:24" ht="19.149999999999999" customHeight="1" x14ac:dyDescent="0.25">
      <c r="B679" s="2">
        <f t="shared" si="67"/>
        <v>0</v>
      </c>
      <c r="C679" s="2" t="str">
        <f t="shared" si="72"/>
        <v/>
      </c>
      <c r="D679" s="2">
        <v>658</v>
      </c>
      <c r="E679" s="2" t="str">
        <f>IF(ISNUMBER(SMALL(Order_Form!$D:$D,1+($D679))),(VLOOKUP(SMALL(Order_Form!$D:$D,1+($D679)),Order_Form!$C:$Q,3,FALSE)),"")</f>
        <v/>
      </c>
      <c r="F679" s="18" t="str">
        <f>IF(ISNUMBER(SMALL(Order_Form!$D:$D,1+($D679))),(VLOOKUP(SMALL(Order_Form!$D:$D,1+($D679)),Order_Form!$C:$Q,4,FALSE)),"")</f>
        <v/>
      </c>
      <c r="G679" s="18" t="str">
        <f>IF(ISNUMBER(SMALL(Order_Form!$D:$D,1+($D679))),(VLOOKUP(SMALL(Order_Form!$D:$D,1+($D679)),Order_Form!$C:$Q,5,FALSE)),"")</f>
        <v/>
      </c>
      <c r="H679" s="18" t="str">
        <f>IF(ISNUMBER(SMALL(Order_Form!$D:$D,1+($D679))),(VLOOKUP(SMALL(Order_Form!$D:$D,1+($D679)),Order_Form!$C:$Q,6,FALSE)),"")</f>
        <v/>
      </c>
      <c r="I679" s="15" t="str">
        <f>IF(ISNUMBER(SMALL(Order_Form!$D:$D,1+($D679))),(VLOOKUP(SMALL(Order_Form!$D:$D,1+($D679)),Order_Form!$C:$Q,7,FALSE)),"")</f>
        <v/>
      </c>
      <c r="J679" s="2"/>
      <c r="K679" s="2"/>
      <c r="L679" s="18" t="str">
        <f>IF(ISNUMBER(SMALL(Order_Form!$D:$D,1+($D679))),(VLOOKUP(SMALL(Order_Form!$D:$D,1+($D679)),Order_Form!$C:$Q,8,FALSE)),"")</f>
        <v/>
      </c>
      <c r="M679" s="18" t="str">
        <f>IF(ISNUMBER(SMALL(Order_Form!$D:$D,1+($D679))),(VLOOKUP(SMALL(Order_Form!$D:$D,1+($D679)),Order_Form!$C:$Q,9,FALSE)),"")</f>
        <v/>
      </c>
      <c r="N679" s="18" t="str">
        <f>IF(ISNUMBER(SMALL(Order_Form!$D:$D,1+($D679))),(VLOOKUP(SMALL(Order_Form!$D:$D,1+($D679)),Order_Form!$C:$Q,10,FALSE)),"")</f>
        <v/>
      </c>
      <c r="O679" s="18" t="str">
        <f>IF(ISNUMBER(SMALL(Order_Form!$D:$D,1+($D679))),(VLOOKUP(SMALL(Order_Form!$D:$D,1+($D679)),Order_Form!$C:$Q,11,FALSE)),"")</f>
        <v/>
      </c>
      <c r="P679" s="18" t="str">
        <f>IF(ISNUMBER(SMALL(Order_Form!$D:$D,1+($D679))),(VLOOKUP(SMALL(Order_Form!$D:$D,1+($D679)),Order_Form!$C:$Q,12,FALSE)),"")</f>
        <v/>
      </c>
      <c r="Q679" s="18" t="str">
        <f>IF(ISNUMBER(SMALL(Order_Form!$D:$D,1+($D679))),(VLOOKUP(SMALL(Order_Form!$D:$D,1+($D679)),Order_Form!$C:$Q,13,FALSE)),"")</f>
        <v/>
      </c>
      <c r="R679" s="18" t="str">
        <f>IF(ISNUMBER(SMALL(Order_Form!$D:$D,1+($D679))),(VLOOKUP(SMALL(Order_Form!$D:$D,1+($D679)),Order_Form!$C:$Q,14,FALSE)),"")</f>
        <v/>
      </c>
      <c r="S679" s="126" t="str">
        <f>IF(ISNUMBER(SMALL(Order_Form!$D:$D,1+($D679))),(VLOOKUP(SMALL(Order_Form!$D:$D,1+($D679)),Order_Form!$C:$Q,15,FALSE)),"")</f>
        <v/>
      </c>
      <c r="U679" s="2">
        <f t="shared" si="68"/>
        <v>0</v>
      </c>
      <c r="V679" s="2">
        <f t="shared" si="69"/>
        <v>0</v>
      </c>
      <c r="W679" s="2" t="str">
        <f t="shared" si="70"/>
        <v/>
      </c>
      <c r="X679" s="2">
        <f t="shared" si="71"/>
        <v>0</v>
      </c>
    </row>
    <row r="680" spans="2:24" ht="19.149999999999999" customHeight="1" x14ac:dyDescent="0.25">
      <c r="B680" s="2">
        <f t="shared" si="67"/>
        <v>0</v>
      </c>
      <c r="C680" s="2" t="str">
        <f t="shared" si="72"/>
        <v/>
      </c>
      <c r="D680" s="2">
        <v>659</v>
      </c>
      <c r="E680" s="2" t="str">
        <f>IF(ISNUMBER(SMALL(Order_Form!$D:$D,1+($D680))),(VLOOKUP(SMALL(Order_Form!$D:$D,1+($D680)),Order_Form!$C:$Q,3,FALSE)),"")</f>
        <v/>
      </c>
      <c r="F680" s="18" t="str">
        <f>IF(ISNUMBER(SMALL(Order_Form!$D:$D,1+($D680))),(VLOOKUP(SMALL(Order_Form!$D:$D,1+($D680)),Order_Form!$C:$Q,4,FALSE)),"")</f>
        <v/>
      </c>
      <c r="G680" s="18" t="str">
        <f>IF(ISNUMBER(SMALL(Order_Form!$D:$D,1+($D680))),(VLOOKUP(SMALL(Order_Form!$D:$D,1+($D680)),Order_Form!$C:$Q,5,FALSE)),"")</f>
        <v/>
      </c>
      <c r="H680" s="18" t="str">
        <f>IF(ISNUMBER(SMALL(Order_Form!$D:$D,1+($D680))),(VLOOKUP(SMALL(Order_Form!$D:$D,1+($D680)),Order_Form!$C:$Q,6,FALSE)),"")</f>
        <v/>
      </c>
      <c r="I680" s="15" t="str">
        <f>IF(ISNUMBER(SMALL(Order_Form!$D:$D,1+($D680))),(VLOOKUP(SMALL(Order_Form!$D:$D,1+($D680)),Order_Form!$C:$Q,7,FALSE)),"")</f>
        <v/>
      </c>
      <c r="J680" s="2"/>
      <c r="K680" s="2"/>
      <c r="L680" s="18" t="str">
        <f>IF(ISNUMBER(SMALL(Order_Form!$D:$D,1+($D680))),(VLOOKUP(SMALL(Order_Form!$D:$D,1+($D680)),Order_Form!$C:$Q,8,FALSE)),"")</f>
        <v/>
      </c>
      <c r="M680" s="18" t="str">
        <f>IF(ISNUMBER(SMALL(Order_Form!$D:$D,1+($D680))),(VLOOKUP(SMALL(Order_Form!$D:$D,1+($D680)),Order_Form!$C:$Q,9,FALSE)),"")</f>
        <v/>
      </c>
      <c r="N680" s="18" t="str">
        <f>IF(ISNUMBER(SMALL(Order_Form!$D:$D,1+($D680))),(VLOOKUP(SMALL(Order_Form!$D:$D,1+($D680)),Order_Form!$C:$Q,10,FALSE)),"")</f>
        <v/>
      </c>
      <c r="O680" s="18" t="str">
        <f>IF(ISNUMBER(SMALL(Order_Form!$D:$D,1+($D680))),(VLOOKUP(SMALL(Order_Form!$D:$D,1+($D680)),Order_Form!$C:$Q,11,FALSE)),"")</f>
        <v/>
      </c>
      <c r="P680" s="18" t="str">
        <f>IF(ISNUMBER(SMALL(Order_Form!$D:$D,1+($D680))),(VLOOKUP(SMALL(Order_Form!$D:$D,1+($D680)),Order_Form!$C:$Q,12,FALSE)),"")</f>
        <v/>
      </c>
      <c r="Q680" s="18" t="str">
        <f>IF(ISNUMBER(SMALL(Order_Form!$D:$D,1+($D680))),(VLOOKUP(SMALL(Order_Form!$D:$D,1+($D680)),Order_Form!$C:$Q,13,FALSE)),"")</f>
        <v/>
      </c>
      <c r="R680" s="18" t="str">
        <f>IF(ISNUMBER(SMALL(Order_Form!$D:$D,1+($D680))),(VLOOKUP(SMALL(Order_Form!$D:$D,1+($D680)),Order_Form!$C:$Q,14,FALSE)),"")</f>
        <v/>
      </c>
      <c r="S680" s="126" t="str">
        <f>IF(ISNUMBER(SMALL(Order_Form!$D:$D,1+($D680))),(VLOOKUP(SMALL(Order_Form!$D:$D,1+($D680)),Order_Form!$C:$Q,15,FALSE)),"")</f>
        <v/>
      </c>
      <c r="U680" s="2">
        <f t="shared" si="68"/>
        <v>0</v>
      </c>
      <c r="V680" s="2">
        <f t="shared" si="69"/>
        <v>0</v>
      </c>
      <c r="W680" s="2" t="str">
        <f t="shared" si="70"/>
        <v/>
      </c>
      <c r="X680" s="2">
        <f t="shared" si="71"/>
        <v>0</v>
      </c>
    </row>
    <row r="681" spans="2:24" ht="19.149999999999999" customHeight="1" x14ac:dyDescent="0.25">
      <c r="B681" s="2">
        <f t="shared" si="67"/>
        <v>0</v>
      </c>
      <c r="C681" s="2" t="str">
        <f t="shared" si="72"/>
        <v/>
      </c>
      <c r="D681" s="2">
        <v>660</v>
      </c>
      <c r="E681" s="2" t="str">
        <f>IF(ISNUMBER(SMALL(Order_Form!$D:$D,1+($D681))),(VLOOKUP(SMALL(Order_Form!$D:$D,1+($D681)),Order_Form!$C:$Q,3,FALSE)),"")</f>
        <v/>
      </c>
      <c r="F681" s="18" t="str">
        <f>IF(ISNUMBER(SMALL(Order_Form!$D:$D,1+($D681))),(VLOOKUP(SMALL(Order_Form!$D:$D,1+($D681)),Order_Form!$C:$Q,4,FALSE)),"")</f>
        <v/>
      </c>
      <c r="G681" s="18" t="str">
        <f>IF(ISNUMBER(SMALL(Order_Form!$D:$D,1+($D681))),(VLOOKUP(SMALL(Order_Form!$D:$D,1+($D681)),Order_Form!$C:$Q,5,FALSE)),"")</f>
        <v/>
      </c>
      <c r="H681" s="18" t="str">
        <f>IF(ISNUMBER(SMALL(Order_Form!$D:$D,1+($D681))),(VLOOKUP(SMALL(Order_Form!$D:$D,1+($D681)),Order_Form!$C:$Q,6,FALSE)),"")</f>
        <v/>
      </c>
      <c r="I681" s="15" t="str">
        <f>IF(ISNUMBER(SMALL(Order_Form!$D:$D,1+($D681))),(VLOOKUP(SMALL(Order_Form!$D:$D,1+($D681)),Order_Form!$C:$Q,7,FALSE)),"")</f>
        <v/>
      </c>
      <c r="J681" s="2"/>
      <c r="K681" s="2"/>
      <c r="L681" s="18" t="str">
        <f>IF(ISNUMBER(SMALL(Order_Form!$D:$D,1+($D681))),(VLOOKUP(SMALL(Order_Form!$D:$D,1+($D681)),Order_Form!$C:$Q,8,FALSE)),"")</f>
        <v/>
      </c>
      <c r="M681" s="18" t="str">
        <f>IF(ISNUMBER(SMALL(Order_Form!$D:$D,1+($D681))),(VLOOKUP(SMALL(Order_Form!$D:$D,1+($D681)),Order_Form!$C:$Q,9,FALSE)),"")</f>
        <v/>
      </c>
      <c r="N681" s="18" t="str">
        <f>IF(ISNUMBER(SMALL(Order_Form!$D:$D,1+($D681))),(VLOOKUP(SMALL(Order_Form!$D:$D,1+($D681)),Order_Form!$C:$Q,10,FALSE)),"")</f>
        <v/>
      </c>
      <c r="O681" s="18" t="str">
        <f>IF(ISNUMBER(SMALL(Order_Form!$D:$D,1+($D681))),(VLOOKUP(SMALL(Order_Form!$D:$D,1+($D681)),Order_Form!$C:$Q,11,FALSE)),"")</f>
        <v/>
      </c>
      <c r="P681" s="18" t="str">
        <f>IF(ISNUMBER(SMALL(Order_Form!$D:$D,1+($D681))),(VLOOKUP(SMALL(Order_Form!$D:$D,1+($D681)),Order_Form!$C:$Q,12,FALSE)),"")</f>
        <v/>
      </c>
      <c r="Q681" s="18" t="str">
        <f>IF(ISNUMBER(SMALL(Order_Form!$D:$D,1+($D681))),(VLOOKUP(SMALL(Order_Form!$D:$D,1+($D681)),Order_Form!$C:$Q,13,FALSE)),"")</f>
        <v/>
      </c>
      <c r="R681" s="18" t="str">
        <f>IF(ISNUMBER(SMALL(Order_Form!$D:$D,1+($D681))),(VLOOKUP(SMALL(Order_Form!$D:$D,1+($D681)),Order_Form!$C:$Q,14,FALSE)),"")</f>
        <v/>
      </c>
      <c r="S681" s="126" t="str">
        <f>IF(ISNUMBER(SMALL(Order_Form!$D:$D,1+($D681))),(VLOOKUP(SMALL(Order_Form!$D:$D,1+($D681)),Order_Form!$C:$Q,15,FALSE)),"")</f>
        <v/>
      </c>
      <c r="U681" s="2">
        <f t="shared" si="68"/>
        <v>0</v>
      </c>
      <c r="V681" s="2">
        <f t="shared" si="69"/>
        <v>0</v>
      </c>
      <c r="W681" s="2" t="str">
        <f t="shared" si="70"/>
        <v/>
      </c>
      <c r="X681" s="2">
        <f t="shared" si="71"/>
        <v>0</v>
      </c>
    </row>
    <row r="682" spans="2:24" ht="19.149999999999999" customHeight="1" x14ac:dyDescent="0.25">
      <c r="B682" s="2">
        <f t="shared" si="67"/>
        <v>0</v>
      </c>
      <c r="C682" s="2" t="str">
        <f t="shared" si="72"/>
        <v/>
      </c>
      <c r="D682" s="2">
        <v>661</v>
      </c>
      <c r="E682" s="2" t="str">
        <f>IF(ISNUMBER(SMALL(Order_Form!$D:$D,1+($D682))),(VLOOKUP(SMALL(Order_Form!$D:$D,1+($D682)),Order_Form!$C:$Q,3,FALSE)),"")</f>
        <v/>
      </c>
      <c r="F682" s="18" t="str">
        <f>IF(ISNUMBER(SMALL(Order_Form!$D:$D,1+($D682))),(VLOOKUP(SMALL(Order_Form!$D:$D,1+($D682)),Order_Form!$C:$Q,4,FALSE)),"")</f>
        <v/>
      </c>
      <c r="G682" s="18" t="str">
        <f>IF(ISNUMBER(SMALL(Order_Form!$D:$D,1+($D682))),(VLOOKUP(SMALL(Order_Form!$D:$D,1+($D682)),Order_Form!$C:$Q,5,FALSE)),"")</f>
        <v/>
      </c>
      <c r="H682" s="18" t="str">
        <f>IF(ISNUMBER(SMALL(Order_Form!$D:$D,1+($D682))),(VLOOKUP(SMALL(Order_Form!$D:$D,1+($D682)),Order_Form!$C:$Q,6,FALSE)),"")</f>
        <v/>
      </c>
      <c r="I682" s="15" t="str">
        <f>IF(ISNUMBER(SMALL(Order_Form!$D:$D,1+($D682))),(VLOOKUP(SMALL(Order_Form!$D:$D,1+($D682)),Order_Form!$C:$Q,7,FALSE)),"")</f>
        <v/>
      </c>
      <c r="J682" s="2"/>
      <c r="K682" s="2"/>
      <c r="L682" s="18" t="str">
        <f>IF(ISNUMBER(SMALL(Order_Form!$D:$D,1+($D682))),(VLOOKUP(SMALL(Order_Form!$D:$D,1+($D682)),Order_Form!$C:$Q,8,FALSE)),"")</f>
        <v/>
      </c>
      <c r="M682" s="18" t="str">
        <f>IF(ISNUMBER(SMALL(Order_Form!$D:$D,1+($D682))),(VLOOKUP(SMALL(Order_Form!$D:$D,1+($D682)),Order_Form!$C:$Q,9,FALSE)),"")</f>
        <v/>
      </c>
      <c r="N682" s="18" t="str">
        <f>IF(ISNUMBER(SMALL(Order_Form!$D:$D,1+($D682))),(VLOOKUP(SMALL(Order_Form!$D:$D,1+($D682)),Order_Form!$C:$Q,10,FALSE)),"")</f>
        <v/>
      </c>
      <c r="O682" s="18" t="str">
        <f>IF(ISNUMBER(SMALL(Order_Form!$D:$D,1+($D682))),(VLOOKUP(SMALL(Order_Form!$D:$D,1+($D682)),Order_Form!$C:$Q,11,FALSE)),"")</f>
        <v/>
      </c>
      <c r="P682" s="18" t="str">
        <f>IF(ISNUMBER(SMALL(Order_Form!$D:$D,1+($D682))),(VLOOKUP(SMALL(Order_Form!$D:$D,1+($D682)),Order_Form!$C:$Q,12,FALSE)),"")</f>
        <v/>
      </c>
      <c r="Q682" s="18" t="str">
        <f>IF(ISNUMBER(SMALL(Order_Form!$D:$D,1+($D682))),(VLOOKUP(SMALL(Order_Form!$D:$D,1+($D682)),Order_Form!$C:$Q,13,FALSE)),"")</f>
        <v/>
      </c>
      <c r="R682" s="18" t="str">
        <f>IF(ISNUMBER(SMALL(Order_Form!$D:$D,1+($D682))),(VLOOKUP(SMALL(Order_Form!$D:$D,1+($D682)),Order_Form!$C:$Q,14,FALSE)),"")</f>
        <v/>
      </c>
      <c r="S682" s="126" t="str">
        <f>IF(ISNUMBER(SMALL(Order_Form!$D:$D,1+($D682))),(VLOOKUP(SMALL(Order_Form!$D:$D,1+($D682)),Order_Form!$C:$Q,15,FALSE)),"")</f>
        <v/>
      </c>
      <c r="U682" s="2">
        <f t="shared" si="68"/>
        <v>0</v>
      </c>
      <c r="V682" s="2">
        <f t="shared" si="69"/>
        <v>0</v>
      </c>
      <c r="W682" s="2" t="str">
        <f t="shared" si="70"/>
        <v/>
      </c>
      <c r="X682" s="2">
        <f t="shared" si="71"/>
        <v>0</v>
      </c>
    </row>
    <row r="683" spans="2:24" ht="19.149999999999999" customHeight="1" x14ac:dyDescent="0.25">
      <c r="B683" s="2">
        <f t="shared" si="67"/>
        <v>0</v>
      </c>
      <c r="C683" s="2" t="str">
        <f t="shared" si="72"/>
        <v/>
      </c>
      <c r="D683" s="2">
        <v>662</v>
      </c>
      <c r="E683" s="2" t="str">
        <f>IF(ISNUMBER(SMALL(Order_Form!$D:$D,1+($D683))),(VLOOKUP(SMALL(Order_Form!$D:$D,1+($D683)),Order_Form!$C:$Q,3,FALSE)),"")</f>
        <v/>
      </c>
      <c r="F683" s="18" t="str">
        <f>IF(ISNUMBER(SMALL(Order_Form!$D:$D,1+($D683))),(VLOOKUP(SMALL(Order_Form!$D:$D,1+($D683)),Order_Form!$C:$Q,4,FALSE)),"")</f>
        <v/>
      </c>
      <c r="G683" s="18" t="str">
        <f>IF(ISNUMBER(SMALL(Order_Form!$D:$D,1+($D683))),(VLOOKUP(SMALL(Order_Form!$D:$D,1+($D683)),Order_Form!$C:$Q,5,FALSE)),"")</f>
        <v/>
      </c>
      <c r="H683" s="18" t="str">
        <f>IF(ISNUMBER(SMALL(Order_Form!$D:$D,1+($D683))),(VLOOKUP(SMALL(Order_Form!$D:$D,1+($D683)),Order_Form!$C:$Q,6,FALSE)),"")</f>
        <v/>
      </c>
      <c r="I683" s="15" t="str">
        <f>IF(ISNUMBER(SMALL(Order_Form!$D:$D,1+($D683))),(VLOOKUP(SMALL(Order_Form!$D:$D,1+($D683)),Order_Form!$C:$Q,7,FALSE)),"")</f>
        <v/>
      </c>
      <c r="J683" s="2"/>
      <c r="K683" s="2"/>
      <c r="L683" s="18" t="str">
        <f>IF(ISNUMBER(SMALL(Order_Form!$D:$D,1+($D683))),(VLOOKUP(SMALL(Order_Form!$D:$D,1+($D683)),Order_Form!$C:$Q,8,FALSE)),"")</f>
        <v/>
      </c>
      <c r="M683" s="18" t="str">
        <f>IF(ISNUMBER(SMALL(Order_Form!$D:$D,1+($D683))),(VLOOKUP(SMALL(Order_Form!$D:$D,1+($D683)),Order_Form!$C:$Q,9,FALSE)),"")</f>
        <v/>
      </c>
      <c r="N683" s="18" t="str">
        <f>IF(ISNUMBER(SMALL(Order_Form!$D:$D,1+($D683))),(VLOOKUP(SMALL(Order_Form!$D:$D,1+($D683)),Order_Form!$C:$Q,10,FALSE)),"")</f>
        <v/>
      </c>
      <c r="O683" s="18" t="str">
        <f>IF(ISNUMBER(SMALL(Order_Form!$D:$D,1+($D683))),(VLOOKUP(SMALL(Order_Form!$D:$D,1+($D683)),Order_Form!$C:$Q,11,FALSE)),"")</f>
        <v/>
      </c>
      <c r="P683" s="18" t="str">
        <f>IF(ISNUMBER(SMALL(Order_Form!$D:$D,1+($D683))),(VLOOKUP(SMALL(Order_Form!$D:$D,1+($D683)),Order_Form!$C:$Q,12,FALSE)),"")</f>
        <v/>
      </c>
      <c r="Q683" s="18" t="str">
        <f>IF(ISNUMBER(SMALL(Order_Form!$D:$D,1+($D683))),(VLOOKUP(SMALL(Order_Form!$D:$D,1+($D683)),Order_Form!$C:$Q,13,FALSE)),"")</f>
        <v/>
      </c>
      <c r="R683" s="18" t="str">
        <f>IF(ISNUMBER(SMALL(Order_Form!$D:$D,1+($D683))),(VLOOKUP(SMALL(Order_Form!$D:$D,1+($D683)),Order_Form!$C:$Q,14,FALSE)),"")</f>
        <v/>
      </c>
      <c r="S683" s="126" t="str">
        <f>IF(ISNUMBER(SMALL(Order_Form!$D:$D,1+($D683))),(VLOOKUP(SMALL(Order_Form!$D:$D,1+($D683)),Order_Form!$C:$Q,15,FALSE)),"")</f>
        <v/>
      </c>
      <c r="U683" s="2">
        <f t="shared" si="68"/>
        <v>0</v>
      </c>
      <c r="V683" s="2">
        <f t="shared" si="69"/>
        <v>0</v>
      </c>
      <c r="W683" s="2" t="str">
        <f t="shared" si="70"/>
        <v/>
      </c>
      <c r="X683" s="2">
        <f t="shared" si="71"/>
        <v>0</v>
      </c>
    </row>
    <row r="684" spans="2:24" ht="19.149999999999999" customHeight="1" x14ac:dyDescent="0.25">
      <c r="B684" s="2">
        <f t="shared" si="67"/>
        <v>0</v>
      </c>
      <c r="C684" s="2" t="str">
        <f t="shared" si="72"/>
        <v/>
      </c>
      <c r="D684" s="2">
        <v>663</v>
      </c>
      <c r="E684" s="2" t="str">
        <f>IF(ISNUMBER(SMALL(Order_Form!$D:$D,1+($D684))),(VLOOKUP(SMALL(Order_Form!$D:$D,1+($D684)),Order_Form!$C:$Q,3,FALSE)),"")</f>
        <v/>
      </c>
      <c r="F684" s="18" t="str">
        <f>IF(ISNUMBER(SMALL(Order_Form!$D:$D,1+($D684))),(VLOOKUP(SMALL(Order_Form!$D:$D,1+($D684)),Order_Form!$C:$Q,4,FALSE)),"")</f>
        <v/>
      </c>
      <c r="G684" s="18" t="str">
        <f>IF(ISNUMBER(SMALL(Order_Form!$D:$D,1+($D684))),(VLOOKUP(SMALL(Order_Form!$D:$D,1+($D684)),Order_Form!$C:$Q,5,FALSE)),"")</f>
        <v/>
      </c>
      <c r="H684" s="18" t="str">
        <f>IF(ISNUMBER(SMALL(Order_Form!$D:$D,1+($D684))),(VLOOKUP(SMALL(Order_Form!$D:$D,1+($D684)),Order_Form!$C:$Q,6,FALSE)),"")</f>
        <v/>
      </c>
      <c r="I684" s="15" t="str">
        <f>IF(ISNUMBER(SMALL(Order_Form!$D:$D,1+($D684))),(VLOOKUP(SMALL(Order_Form!$D:$D,1+($D684)),Order_Form!$C:$Q,7,FALSE)),"")</f>
        <v/>
      </c>
      <c r="J684" s="2"/>
      <c r="K684" s="2"/>
      <c r="L684" s="18" t="str">
        <f>IF(ISNUMBER(SMALL(Order_Form!$D:$D,1+($D684))),(VLOOKUP(SMALL(Order_Form!$D:$D,1+($D684)),Order_Form!$C:$Q,8,FALSE)),"")</f>
        <v/>
      </c>
      <c r="M684" s="18" t="str">
        <f>IF(ISNUMBER(SMALL(Order_Form!$D:$D,1+($D684))),(VLOOKUP(SMALL(Order_Form!$D:$D,1+($D684)),Order_Form!$C:$Q,9,FALSE)),"")</f>
        <v/>
      </c>
      <c r="N684" s="18" t="str">
        <f>IF(ISNUMBER(SMALL(Order_Form!$D:$D,1+($D684))),(VLOOKUP(SMALL(Order_Form!$D:$D,1+($D684)),Order_Form!$C:$Q,10,FALSE)),"")</f>
        <v/>
      </c>
      <c r="O684" s="18" t="str">
        <f>IF(ISNUMBER(SMALL(Order_Form!$D:$D,1+($D684))),(VLOOKUP(SMALL(Order_Form!$D:$D,1+($D684)),Order_Form!$C:$Q,11,FALSE)),"")</f>
        <v/>
      </c>
      <c r="P684" s="18" t="str">
        <f>IF(ISNUMBER(SMALL(Order_Form!$D:$D,1+($D684))),(VLOOKUP(SMALL(Order_Form!$D:$D,1+($D684)),Order_Form!$C:$Q,12,FALSE)),"")</f>
        <v/>
      </c>
      <c r="Q684" s="18" t="str">
        <f>IF(ISNUMBER(SMALL(Order_Form!$D:$D,1+($D684))),(VLOOKUP(SMALL(Order_Form!$D:$D,1+($D684)),Order_Form!$C:$Q,13,FALSE)),"")</f>
        <v/>
      </c>
      <c r="R684" s="18" t="str">
        <f>IF(ISNUMBER(SMALL(Order_Form!$D:$D,1+($D684))),(VLOOKUP(SMALL(Order_Form!$D:$D,1+($D684)),Order_Form!$C:$Q,14,FALSE)),"")</f>
        <v/>
      </c>
      <c r="S684" s="126" t="str">
        <f>IF(ISNUMBER(SMALL(Order_Form!$D:$D,1+($D684))),(VLOOKUP(SMALL(Order_Form!$D:$D,1+($D684)),Order_Form!$C:$Q,15,FALSE)),"")</f>
        <v/>
      </c>
      <c r="U684" s="2">
        <f t="shared" si="68"/>
        <v>0</v>
      </c>
      <c r="V684" s="2">
        <f t="shared" si="69"/>
        <v>0</v>
      </c>
      <c r="W684" s="2" t="str">
        <f t="shared" si="70"/>
        <v/>
      </c>
      <c r="X684" s="2">
        <f t="shared" si="71"/>
        <v>0</v>
      </c>
    </row>
    <row r="685" spans="2:24" ht="19.149999999999999" customHeight="1" x14ac:dyDescent="0.25">
      <c r="B685" s="2">
        <f t="shared" si="67"/>
        <v>0</v>
      </c>
      <c r="C685" s="2" t="str">
        <f t="shared" si="72"/>
        <v/>
      </c>
      <c r="D685" s="2">
        <v>664</v>
      </c>
      <c r="E685" s="2" t="str">
        <f>IF(ISNUMBER(SMALL(Order_Form!$D:$D,1+($D685))),(VLOOKUP(SMALL(Order_Form!$D:$D,1+($D685)),Order_Form!$C:$Q,3,FALSE)),"")</f>
        <v/>
      </c>
      <c r="F685" s="18" t="str">
        <f>IF(ISNUMBER(SMALL(Order_Form!$D:$D,1+($D685))),(VLOOKUP(SMALL(Order_Form!$D:$D,1+($D685)),Order_Form!$C:$Q,4,FALSE)),"")</f>
        <v/>
      </c>
      <c r="G685" s="18" t="str">
        <f>IF(ISNUMBER(SMALL(Order_Form!$D:$D,1+($D685))),(VLOOKUP(SMALL(Order_Form!$D:$D,1+($D685)),Order_Form!$C:$Q,5,FALSE)),"")</f>
        <v/>
      </c>
      <c r="H685" s="18" t="str">
        <f>IF(ISNUMBER(SMALL(Order_Form!$D:$D,1+($D685))),(VLOOKUP(SMALL(Order_Form!$D:$D,1+($D685)),Order_Form!$C:$Q,6,FALSE)),"")</f>
        <v/>
      </c>
      <c r="I685" s="15" t="str">
        <f>IF(ISNUMBER(SMALL(Order_Form!$D:$D,1+($D685))),(VLOOKUP(SMALL(Order_Form!$D:$D,1+($D685)),Order_Form!$C:$Q,7,FALSE)),"")</f>
        <v/>
      </c>
      <c r="J685" s="2"/>
      <c r="K685" s="2"/>
      <c r="L685" s="18" t="str">
        <f>IF(ISNUMBER(SMALL(Order_Form!$D:$D,1+($D685))),(VLOOKUP(SMALL(Order_Form!$D:$D,1+($D685)),Order_Form!$C:$Q,8,FALSE)),"")</f>
        <v/>
      </c>
      <c r="M685" s="18" t="str">
        <f>IF(ISNUMBER(SMALL(Order_Form!$D:$D,1+($D685))),(VLOOKUP(SMALL(Order_Form!$D:$D,1+($D685)),Order_Form!$C:$Q,9,FALSE)),"")</f>
        <v/>
      </c>
      <c r="N685" s="18" t="str">
        <f>IF(ISNUMBER(SMALL(Order_Form!$D:$D,1+($D685))),(VLOOKUP(SMALL(Order_Form!$D:$D,1+($D685)),Order_Form!$C:$Q,10,FALSE)),"")</f>
        <v/>
      </c>
      <c r="O685" s="18" t="str">
        <f>IF(ISNUMBER(SMALL(Order_Form!$D:$D,1+($D685))),(VLOOKUP(SMALL(Order_Form!$D:$D,1+($D685)),Order_Form!$C:$Q,11,FALSE)),"")</f>
        <v/>
      </c>
      <c r="P685" s="18" t="str">
        <f>IF(ISNUMBER(SMALL(Order_Form!$D:$D,1+($D685))),(VLOOKUP(SMALL(Order_Form!$D:$D,1+($D685)),Order_Form!$C:$Q,12,FALSE)),"")</f>
        <v/>
      </c>
      <c r="Q685" s="18" t="str">
        <f>IF(ISNUMBER(SMALL(Order_Form!$D:$D,1+($D685))),(VLOOKUP(SMALL(Order_Form!$D:$D,1+($D685)),Order_Form!$C:$Q,13,FALSE)),"")</f>
        <v/>
      </c>
      <c r="R685" s="18" t="str">
        <f>IF(ISNUMBER(SMALL(Order_Form!$D:$D,1+($D685))),(VLOOKUP(SMALL(Order_Form!$D:$D,1+($D685)),Order_Form!$C:$Q,14,FALSE)),"")</f>
        <v/>
      </c>
      <c r="S685" s="126" t="str">
        <f>IF(ISNUMBER(SMALL(Order_Form!$D:$D,1+($D685))),(VLOOKUP(SMALL(Order_Form!$D:$D,1+($D685)),Order_Form!$C:$Q,15,FALSE)),"")</f>
        <v/>
      </c>
      <c r="U685" s="2">
        <f t="shared" si="68"/>
        <v>0</v>
      </c>
      <c r="V685" s="2">
        <f t="shared" si="69"/>
        <v>0</v>
      </c>
      <c r="W685" s="2" t="str">
        <f t="shared" si="70"/>
        <v/>
      </c>
      <c r="X685" s="2">
        <f t="shared" si="71"/>
        <v>0</v>
      </c>
    </row>
    <row r="686" spans="2:24" ht="19.149999999999999" customHeight="1" x14ac:dyDescent="0.25">
      <c r="B686" s="2">
        <f t="shared" si="67"/>
        <v>0</v>
      </c>
      <c r="C686" s="2" t="str">
        <f t="shared" si="72"/>
        <v/>
      </c>
      <c r="D686" s="2">
        <v>665</v>
      </c>
      <c r="E686" s="2" t="str">
        <f>IF(ISNUMBER(SMALL(Order_Form!$D:$D,1+($D686))),(VLOOKUP(SMALL(Order_Form!$D:$D,1+($D686)),Order_Form!$C:$Q,3,FALSE)),"")</f>
        <v/>
      </c>
      <c r="F686" s="18" t="str">
        <f>IF(ISNUMBER(SMALL(Order_Form!$D:$D,1+($D686))),(VLOOKUP(SMALL(Order_Form!$D:$D,1+($D686)),Order_Form!$C:$Q,4,FALSE)),"")</f>
        <v/>
      </c>
      <c r="G686" s="18" t="str">
        <f>IF(ISNUMBER(SMALL(Order_Form!$D:$D,1+($D686))),(VLOOKUP(SMALL(Order_Form!$D:$D,1+($D686)),Order_Form!$C:$Q,5,FALSE)),"")</f>
        <v/>
      </c>
      <c r="H686" s="18" t="str">
        <f>IF(ISNUMBER(SMALL(Order_Form!$D:$D,1+($D686))),(VLOOKUP(SMALL(Order_Form!$D:$D,1+($D686)),Order_Form!$C:$Q,6,FALSE)),"")</f>
        <v/>
      </c>
      <c r="I686" s="15" t="str">
        <f>IF(ISNUMBER(SMALL(Order_Form!$D:$D,1+($D686))),(VLOOKUP(SMALL(Order_Form!$D:$D,1+($D686)),Order_Form!$C:$Q,7,FALSE)),"")</f>
        <v/>
      </c>
      <c r="J686" s="2"/>
      <c r="K686" s="2"/>
      <c r="L686" s="18" t="str">
        <f>IF(ISNUMBER(SMALL(Order_Form!$D:$D,1+($D686))),(VLOOKUP(SMALL(Order_Form!$D:$D,1+($D686)),Order_Form!$C:$Q,8,FALSE)),"")</f>
        <v/>
      </c>
      <c r="M686" s="18" t="str">
        <f>IF(ISNUMBER(SMALL(Order_Form!$D:$D,1+($D686))),(VLOOKUP(SMALL(Order_Form!$D:$D,1+($D686)),Order_Form!$C:$Q,9,FALSE)),"")</f>
        <v/>
      </c>
      <c r="N686" s="18" t="str">
        <f>IF(ISNUMBER(SMALL(Order_Form!$D:$D,1+($D686))),(VLOOKUP(SMALL(Order_Form!$D:$D,1+($D686)),Order_Form!$C:$Q,10,FALSE)),"")</f>
        <v/>
      </c>
      <c r="O686" s="18" t="str">
        <f>IF(ISNUMBER(SMALL(Order_Form!$D:$D,1+($D686))),(VLOOKUP(SMALL(Order_Form!$D:$D,1+($D686)),Order_Form!$C:$Q,11,FALSE)),"")</f>
        <v/>
      </c>
      <c r="P686" s="18" t="str">
        <f>IF(ISNUMBER(SMALL(Order_Form!$D:$D,1+($D686))),(VLOOKUP(SMALL(Order_Form!$D:$D,1+($D686)),Order_Form!$C:$Q,12,FALSE)),"")</f>
        <v/>
      </c>
      <c r="Q686" s="18" t="str">
        <f>IF(ISNUMBER(SMALL(Order_Form!$D:$D,1+($D686))),(VLOOKUP(SMALL(Order_Form!$D:$D,1+($D686)),Order_Form!$C:$Q,13,FALSE)),"")</f>
        <v/>
      </c>
      <c r="R686" s="18" t="str">
        <f>IF(ISNUMBER(SMALL(Order_Form!$D:$D,1+($D686))),(VLOOKUP(SMALL(Order_Form!$D:$D,1+($D686)),Order_Form!$C:$Q,14,FALSE)),"")</f>
        <v/>
      </c>
      <c r="S686" s="126" t="str">
        <f>IF(ISNUMBER(SMALL(Order_Form!$D:$D,1+($D686))),(VLOOKUP(SMALL(Order_Form!$D:$D,1+($D686)),Order_Form!$C:$Q,15,FALSE)),"")</f>
        <v/>
      </c>
      <c r="U686" s="2">
        <f t="shared" si="68"/>
        <v>0</v>
      </c>
      <c r="V686" s="2">
        <f t="shared" si="69"/>
        <v>0</v>
      </c>
      <c r="W686" s="2" t="str">
        <f t="shared" si="70"/>
        <v/>
      </c>
      <c r="X686" s="2">
        <f t="shared" si="71"/>
        <v>0</v>
      </c>
    </row>
    <row r="687" spans="2:24" ht="19.149999999999999" customHeight="1" x14ac:dyDescent="0.25">
      <c r="B687" s="2">
        <f t="shared" si="67"/>
        <v>0</v>
      </c>
      <c r="C687" s="2" t="str">
        <f t="shared" si="72"/>
        <v/>
      </c>
      <c r="D687" s="2">
        <v>666</v>
      </c>
      <c r="E687" s="2" t="str">
        <f>IF(ISNUMBER(SMALL(Order_Form!$D:$D,1+($D687))),(VLOOKUP(SMALL(Order_Form!$D:$D,1+($D687)),Order_Form!$C:$Q,3,FALSE)),"")</f>
        <v/>
      </c>
      <c r="F687" s="18" t="str">
        <f>IF(ISNUMBER(SMALL(Order_Form!$D:$D,1+($D687))),(VLOOKUP(SMALL(Order_Form!$D:$D,1+($D687)),Order_Form!$C:$Q,4,FALSE)),"")</f>
        <v/>
      </c>
      <c r="G687" s="18" t="str">
        <f>IF(ISNUMBER(SMALL(Order_Form!$D:$D,1+($D687))),(VLOOKUP(SMALL(Order_Form!$D:$D,1+($D687)),Order_Form!$C:$Q,5,FALSE)),"")</f>
        <v/>
      </c>
      <c r="H687" s="18" t="str">
        <f>IF(ISNUMBER(SMALL(Order_Form!$D:$D,1+($D687))),(VLOOKUP(SMALL(Order_Form!$D:$D,1+($D687)),Order_Form!$C:$Q,6,FALSE)),"")</f>
        <v/>
      </c>
      <c r="I687" s="15" t="str">
        <f>IF(ISNUMBER(SMALL(Order_Form!$D:$D,1+($D687))),(VLOOKUP(SMALL(Order_Form!$D:$D,1+($D687)),Order_Form!$C:$Q,7,FALSE)),"")</f>
        <v/>
      </c>
      <c r="J687" s="2"/>
      <c r="K687" s="2"/>
      <c r="L687" s="18" t="str">
        <f>IF(ISNUMBER(SMALL(Order_Form!$D:$D,1+($D687))),(VLOOKUP(SMALL(Order_Form!$D:$D,1+($D687)),Order_Form!$C:$Q,8,FALSE)),"")</f>
        <v/>
      </c>
      <c r="M687" s="18" t="str">
        <f>IF(ISNUMBER(SMALL(Order_Form!$D:$D,1+($D687))),(VLOOKUP(SMALL(Order_Form!$D:$D,1+($D687)),Order_Form!$C:$Q,9,FALSE)),"")</f>
        <v/>
      </c>
      <c r="N687" s="18" t="str">
        <f>IF(ISNUMBER(SMALL(Order_Form!$D:$D,1+($D687))),(VLOOKUP(SMALL(Order_Form!$D:$D,1+($D687)),Order_Form!$C:$Q,10,FALSE)),"")</f>
        <v/>
      </c>
      <c r="O687" s="18" t="str">
        <f>IF(ISNUMBER(SMALL(Order_Form!$D:$D,1+($D687))),(VLOOKUP(SMALL(Order_Form!$D:$D,1+($D687)),Order_Form!$C:$Q,11,FALSE)),"")</f>
        <v/>
      </c>
      <c r="P687" s="18" t="str">
        <f>IF(ISNUMBER(SMALL(Order_Form!$D:$D,1+($D687))),(VLOOKUP(SMALL(Order_Form!$D:$D,1+($D687)),Order_Form!$C:$Q,12,FALSE)),"")</f>
        <v/>
      </c>
      <c r="Q687" s="18" t="str">
        <f>IF(ISNUMBER(SMALL(Order_Form!$D:$D,1+($D687))),(VLOOKUP(SMALL(Order_Form!$D:$D,1+($D687)),Order_Form!$C:$Q,13,FALSE)),"")</f>
        <v/>
      </c>
      <c r="R687" s="18" t="str">
        <f>IF(ISNUMBER(SMALL(Order_Form!$D:$D,1+($D687))),(VLOOKUP(SMALL(Order_Form!$D:$D,1+($D687)),Order_Form!$C:$Q,14,FALSE)),"")</f>
        <v/>
      </c>
      <c r="S687" s="126" t="str">
        <f>IF(ISNUMBER(SMALL(Order_Form!$D:$D,1+($D687))),(VLOOKUP(SMALL(Order_Form!$D:$D,1+($D687)),Order_Form!$C:$Q,15,FALSE)),"")</f>
        <v/>
      </c>
      <c r="U687" s="2">
        <f t="shared" si="68"/>
        <v>0</v>
      </c>
      <c r="V687" s="2">
        <f t="shared" si="69"/>
        <v>0</v>
      </c>
      <c r="W687" s="2" t="str">
        <f t="shared" si="70"/>
        <v/>
      </c>
      <c r="X687" s="2">
        <f t="shared" si="71"/>
        <v>0</v>
      </c>
    </row>
    <row r="688" spans="2:24" ht="19.149999999999999" customHeight="1" x14ac:dyDescent="0.25">
      <c r="B688" s="2">
        <f t="shared" si="67"/>
        <v>0</v>
      </c>
      <c r="C688" s="2" t="str">
        <f t="shared" si="72"/>
        <v/>
      </c>
      <c r="D688" s="2">
        <v>667</v>
      </c>
      <c r="E688" s="2" t="str">
        <f>IF(ISNUMBER(SMALL(Order_Form!$D:$D,1+($D688))),(VLOOKUP(SMALL(Order_Form!$D:$D,1+($D688)),Order_Form!$C:$Q,3,FALSE)),"")</f>
        <v/>
      </c>
      <c r="F688" s="18" t="str">
        <f>IF(ISNUMBER(SMALL(Order_Form!$D:$D,1+($D688))),(VLOOKUP(SMALL(Order_Form!$D:$D,1+($D688)),Order_Form!$C:$Q,4,FALSE)),"")</f>
        <v/>
      </c>
      <c r="G688" s="18" t="str">
        <f>IF(ISNUMBER(SMALL(Order_Form!$D:$D,1+($D688))),(VLOOKUP(SMALL(Order_Form!$D:$D,1+($D688)),Order_Form!$C:$Q,5,FALSE)),"")</f>
        <v/>
      </c>
      <c r="H688" s="18" t="str">
        <f>IF(ISNUMBER(SMALL(Order_Form!$D:$D,1+($D688))),(VLOOKUP(SMALL(Order_Form!$D:$D,1+($D688)),Order_Form!$C:$Q,6,FALSE)),"")</f>
        <v/>
      </c>
      <c r="I688" s="15" t="str">
        <f>IF(ISNUMBER(SMALL(Order_Form!$D:$D,1+($D688))),(VLOOKUP(SMALL(Order_Form!$D:$D,1+($D688)),Order_Form!$C:$Q,7,FALSE)),"")</f>
        <v/>
      </c>
      <c r="J688" s="2"/>
      <c r="K688" s="2"/>
      <c r="L688" s="18" t="str">
        <f>IF(ISNUMBER(SMALL(Order_Form!$D:$D,1+($D688))),(VLOOKUP(SMALL(Order_Form!$D:$D,1+($D688)),Order_Form!$C:$Q,8,FALSE)),"")</f>
        <v/>
      </c>
      <c r="M688" s="18" t="str">
        <f>IF(ISNUMBER(SMALL(Order_Form!$D:$D,1+($D688))),(VLOOKUP(SMALL(Order_Form!$D:$D,1+($D688)),Order_Form!$C:$Q,9,FALSE)),"")</f>
        <v/>
      </c>
      <c r="N688" s="18" t="str">
        <f>IF(ISNUMBER(SMALL(Order_Form!$D:$D,1+($D688))),(VLOOKUP(SMALL(Order_Form!$D:$D,1+($D688)),Order_Form!$C:$Q,10,FALSE)),"")</f>
        <v/>
      </c>
      <c r="O688" s="18" t="str">
        <f>IF(ISNUMBER(SMALL(Order_Form!$D:$D,1+($D688))),(VLOOKUP(SMALL(Order_Form!$D:$D,1+($D688)),Order_Form!$C:$Q,11,FALSE)),"")</f>
        <v/>
      </c>
      <c r="P688" s="18" t="str">
        <f>IF(ISNUMBER(SMALL(Order_Form!$D:$D,1+($D688))),(VLOOKUP(SMALL(Order_Form!$D:$D,1+($D688)),Order_Form!$C:$Q,12,FALSE)),"")</f>
        <v/>
      </c>
      <c r="Q688" s="18" t="str">
        <f>IF(ISNUMBER(SMALL(Order_Form!$D:$D,1+($D688))),(VLOOKUP(SMALL(Order_Form!$D:$D,1+($D688)),Order_Form!$C:$Q,13,FALSE)),"")</f>
        <v/>
      </c>
      <c r="R688" s="18" t="str">
        <f>IF(ISNUMBER(SMALL(Order_Form!$D:$D,1+($D688))),(VLOOKUP(SMALL(Order_Form!$D:$D,1+($D688)),Order_Form!$C:$Q,14,FALSE)),"")</f>
        <v/>
      </c>
      <c r="S688" s="126" t="str">
        <f>IF(ISNUMBER(SMALL(Order_Form!$D:$D,1+($D688))),(VLOOKUP(SMALL(Order_Form!$D:$D,1+($D688)),Order_Form!$C:$Q,15,FALSE)),"")</f>
        <v/>
      </c>
      <c r="U688" s="2">
        <f t="shared" si="68"/>
        <v>0</v>
      </c>
      <c r="V688" s="2">
        <f t="shared" si="69"/>
        <v>0</v>
      </c>
      <c r="W688" s="2" t="str">
        <f t="shared" si="70"/>
        <v/>
      </c>
      <c r="X688" s="2">
        <f t="shared" si="71"/>
        <v>0</v>
      </c>
    </row>
    <row r="689" spans="2:24" ht="19.149999999999999" customHeight="1" x14ac:dyDescent="0.25">
      <c r="B689" s="2">
        <f t="shared" si="67"/>
        <v>0</v>
      </c>
      <c r="C689" s="2" t="str">
        <f t="shared" si="72"/>
        <v/>
      </c>
      <c r="D689" s="2">
        <v>668</v>
      </c>
      <c r="E689" s="2" t="str">
        <f>IF(ISNUMBER(SMALL(Order_Form!$D:$D,1+($D689))),(VLOOKUP(SMALL(Order_Form!$D:$D,1+($D689)),Order_Form!$C:$Q,3,FALSE)),"")</f>
        <v/>
      </c>
      <c r="F689" s="18" t="str">
        <f>IF(ISNUMBER(SMALL(Order_Form!$D:$D,1+($D689))),(VLOOKUP(SMALL(Order_Form!$D:$D,1+($D689)),Order_Form!$C:$Q,4,FALSE)),"")</f>
        <v/>
      </c>
      <c r="G689" s="18" t="str">
        <f>IF(ISNUMBER(SMALL(Order_Form!$D:$D,1+($D689))),(VLOOKUP(SMALL(Order_Form!$D:$D,1+($D689)),Order_Form!$C:$Q,5,FALSE)),"")</f>
        <v/>
      </c>
      <c r="H689" s="18" t="str">
        <f>IF(ISNUMBER(SMALL(Order_Form!$D:$D,1+($D689))),(VLOOKUP(SMALL(Order_Form!$D:$D,1+($D689)),Order_Form!$C:$Q,6,FALSE)),"")</f>
        <v/>
      </c>
      <c r="I689" s="15" t="str">
        <f>IF(ISNUMBER(SMALL(Order_Form!$D:$D,1+($D689))),(VLOOKUP(SMALL(Order_Form!$D:$D,1+($D689)),Order_Form!$C:$Q,7,FALSE)),"")</f>
        <v/>
      </c>
      <c r="J689" s="2"/>
      <c r="K689" s="2"/>
      <c r="L689" s="18" t="str">
        <f>IF(ISNUMBER(SMALL(Order_Form!$D:$D,1+($D689))),(VLOOKUP(SMALL(Order_Form!$D:$D,1+($D689)),Order_Form!$C:$Q,8,FALSE)),"")</f>
        <v/>
      </c>
      <c r="M689" s="18" t="str">
        <f>IF(ISNUMBER(SMALL(Order_Form!$D:$D,1+($D689))),(VLOOKUP(SMALL(Order_Form!$D:$D,1+($D689)),Order_Form!$C:$Q,9,FALSE)),"")</f>
        <v/>
      </c>
      <c r="N689" s="18" t="str">
        <f>IF(ISNUMBER(SMALL(Order_Form!$D:$D,1+($D689))),(VLOOKUP(SMALL(Order_Form!$D:$D,1+($D689)),Order_Form!$C:$Q,10,FALSE)),"")</f>
        <v/>
      </c>
      <c r="O689" s="18" t="str">
        <f>IF(ISNUMBER(SMALL(Order_Form!$D:$D,1+($D689))),(VLOOKUP(SMALL(Order_Form!$D:$D,1+($D689)),Order_Form!$C:$Q,11,FALSE)),"")</f>
        <v/>
      </c>
      <c r="P689" s="18" t="str">
        <f>IF(ISNUMBER(SMALL(Order_Form!$D:$D,1+($D689))),(VLOOKUP(SMALL(Order_Form!$D:$D,1+($D689)),Order_Form!$C:$Q,12,FALSE)),"")</f>
        <v/>
      </c>
      <c r="Q689" s="18" t="str">
        <f>IF(ISNUMBER(SMALL(Order_Form!$D:$D,1+($D689))),(VLOOKUP(SMALL(Order_Form!$D:$D,1+($D689)),Order_Form!$C:$Q,13,FALSE)),"")</f>
        <v/>
      </c>
      <c r="R689" s="18" t="str">
        <f>IF(ISNUMBER(SMALL(Order_Form!$D:$D,1+($D689))),(VLOOKUP(SMALL(Order_Form!$D:$D,1+($D689)),Order_Form!$C:$Q,14,FALSE)),"")</f>
        <v/>
      </c>
      <c r="S689" s="126" t="str">
        <f>IF(ISNUMBER(SMALL(Order_Form!$D:$D,1+($D689))),(VLOOKUP(SMALL(Order_Form!$D:$D,1+($D689)),Order_Form!$C:$Q,15,FALSE)),"")</f>
        <v/>
      </c>
      <c r="U689" s="2">
        <f t="shared" si="68"/>
        <v>0</v>
      </c>
      <c r="V689" s="2">
        <f t="shared" si="69"/>
        <v>0</v>
      </c>
      <c r="W689" s="2" t="str">
        <f t="shared" si="70"/>
        <v/>
      </c>
      <c r="X689" s="2">
        <f t="shared" si="71"/>
        <v>0</v>
      </c>
    </row>
    <row r="690" spans="2:24" ht="19.149999999999999" customHeight="1" x14ac:dyDescent="0.25">
      <c r="B690" s="2">
        <f t="shared" si="67"/>
        <v>0</v>
      </c>
      <c r="C690" s="2" t="str">
        <f t="shared" si="72"/>
        <v/>
      </c>
      <c r="D690" s="2">
        <v>669</v>
      </c>
      <c r="E690" s="2" t="str">
        <f>IF(ISNUMBER(SMALL(Order_Form!$D:$D,1+($D690))),(VLOOKUP(SMALL(Order_Form!$D:$D,1+($D690)),Order_Form!$C:$Q,3,FALSE)),"")</f>
        <v/>
      </c>
      <c r="F690" s="18" t="str">
        <f>IF(ISNUMBER(SMALL(Order_Form!$D:$D,1+($D690))),(VLOOKUP(SMALL(Order_Form!$D:$D,1+($D690)),Order_Form!$C:$Q,4,FALSE)),"")</f>
        <v/>
      </c>
      <c r="G690" s="18" t="str">
        <f>IF(ISNUMBER(SMALL(Order_Form!$D:$D,1+($D690))),(VLOOKUP(SMALL(Order_Form!$D:$D,1+($D690)),Order_Form!$C:$Q,5,FALSE)),"")</f>
        <v/>
      </c>
      <c r="H690" s="18" t="str">
        <f>IF(ISNUMBER(SMALL(Order_Form!$D:$D,1+($D690))),(VLOOKUP(SMALL(Order_Form!$D:$D,1+($D690)),Order_Form!$C:$Q,6,FALSE)),"")</f>
        <v/>
      </c>
      <c r="I690" s="15" t="str">
        <f>IF(ISNUMBER(SMALL(Order_Form!$D:$D,1+($D690))),(VLOOKUP(SMALL(Order_Form!$D:$D,1+($D690)),Order_Form!$C:$Q,7,FALSE)),"")</f>
        <v/>
      </c>
      <c r="J690" s="2"/>
      <c r="K690" s="2"/>
      <c r="L690" s="18" t="str">
        <f>IF(ISNUMBER(SMALL(Order_Form!$D:$D,1+($D690))),(VLOOKUP(SMALL(Order_Form!$D:$D,1+($D690)),Order_Form!$C:$Q,8,FALSE)),"")</f>
        <v/>
      </c>
      <c r="M690" s="18" t="str">
        <f>IF(ISNUMBER(SMALL(Order_Form!$D:$D,1+($D690))),(VLOOKUP(SMALL(Order_Form!$D:$D,1+($D690)),Order_Form!$C:$Q,9,FALSE)),"")</f>
        <v/>
      </c>
      <c r="N690" s="18" t="str">
        <f>IF(ISNUMBER(SMALL(Order_Form!$D:$D,1+($D690))),(VLOOKUP(SMALL(Order_Form!$D:$D,1+($D690)),Order_Form!$C:$Q,10,FALSE)),"")</f>
        <v/>
      </c>
      <c r="O690" s="18" t="str">
        <f>IF(ISNUMBER(SMALL(Order_Form!$D:$D,1+($D690))),(VLOOKUP(SMALL(Order_Form!$D:$D,1+($D690)),Order_Form!$C:$Q,11,FALSE)),"")</f>
        <v/>
      </c>
      <c r="P690" s="18" t="str">
        <f>IF(ISNUMBER(SMALL(Order_Form!$D:$D,1+($D690))),(VLOOKUP(SMALL(Order_Form!$D:$D,1+($D690)),Order_Form!$C:$Q,12,FALSE)),"")</f>
        <v/>
      </c>
      <c r="Q690" s="18" t="str">
        <f>IF(ISNUMBER(SMALL(Order_Form!$D:$D,1+($D690))),(VLOOKUP(SMALL(Order_Form!$D:$D,1+($D690)),Order_Form!$C:$Q,13,FALSE)),"")</f>
        <v/>
      </c>
      <c r="R690" s="18" t="str">
        <f>IF(ISNUMBER(SMALL(Order_Form!$D:$D,1+($D690))),(VLOOKUP(SMALL(Order_Form!$D:$D,1+($D690)),Order_Form!$C:$Q,14,FALSE)),"")</f>
        <v/>
      </c>
      <c r="S690" s="126" t="str">
        <f>IF(ISNUMBER(SMALL(Order_Form!$D:$D,1+($D690))),(VLOOKUP(SMALL(Order_Form!$D:$D,1+($D690)),Order_Form!$C:$Q,15,FALSE)),"")</f>
        <v/>
      </c>
      <c r="U690" s="2">
        <f t="shared" si="68"/>
        <v>0</v>
      </c>
      <c r="V690" s="2">
        <f t="shared" si="69"/>
        <v>0</v>
      </c>
      <c r="W690" s="2" t="str">
        <f t="shared" si="70"/>
        <v/>
      </c>
      <c r="X690" s="2">
        <f t="shared" si="71"/>
        <v>0</v>
      </c>
    </row>
    <row r="691" spans="2:24" ht="19.149999999999999" customHeight="1" x14ac:dyDescent="0.25">
      <c r="B691" s="2">
        <f t="shared" si="67"/>
        <v>0</v>
      </c>
      <c r="C691" s="2" t="str">
        <f t="shared" si="72"/>
        <v/>
      </c>
      <c r="D691" s="2">
        <v>670</v>
      </c>
      <c r="E691" s="2" t="str">
        <f>IF(ISNUMBER(SMALL(Order_Form!$D:$D,1+($D691))),(VLOOKUP(SMALL(Order_Form!$D:$D,1+($D691)),Order_Form!$C:$Q,3,FALSE)),"")</f>
        <v/>
      </c>
      <c r="F691" s="18" t="str">
        <f>IF(ISNUMBER(SMALL(Order_Form!$D:$D,1+($D691))),(VLOOKUP(SMALL(Order_Form!$D:$D,1+($D691)),Order_Form!$C:$Q,4,FALSE)),"")</f>
        <v/>
      </c>
      <c r="G691" s="18" t="str">
        <f>IF(ISNUMBER(SMALL(Order_Form!$D:$D,1+($D691))),(VLOOKUP(SMALL(Order_Form!$D:$D,1+($D691)),Order_Form!$C:$Q,5,FALSE)),"")</f>
        <v/>
      </c>
      <c r="H691" s="18" t="str">
        <f>IF(ISNUMBER(SMALL(Order_Form!$D:$D,1+($D691))),(VLOOKUP(SMALL(Order_Form!$D:$D,1+($D691)),Order_Form!$C:$Q,6,FALSE)),"")</f>
        <v/>
      </c>
      <c r="I691" s="15" t="str">
        <f>IF(ISNUMBER(SMALL(Order_Form!$D:$D,1+($D691))),(VLOOKUP(SMALL(Order_Form!$D:$D,1+($D691)),Order_Form!$C:$Q,7,FALSE)),"")</f>
        <v/>
      </c>
      <c r="J691" s="2"/>
      <c r="K691" s="2"/>
      <c r="L691" s="18" t="str">
        <f>IF(ISNUMBER(SMALL(Order_Form!$D:$D,1+($D691))),(VLOOKUP(SMALL(Order_Form!$D:$D,1+($D691)),Order_Form!$C:$Q,8,FALSE)),"")</f>
        <v/>
      </c>
      <c r="M691" s="18" t="str">
        <f>IF(ISNUMBER(SMALL(Order_Form!$D:$D,1+($D691))),(VLOOKUP(SMALL(Order_Form!$D:$D,1+($D691)),Order_Form!$C:$Q,9,FALSE)),"")</f>
        <v/>
      </c>
      <c r="N691" s="18" t="str">
        <f>IF(ISNUMBER(SMALL(Order_Form!$D:$D,1+($D691))),(VLOOKUP(SMALL(Order_Form!$D:$D,1+($D691)),Order_Form!$C:$Q,10,FALSE)),"")</f>
        <v/>
      </c>
      <c r="O691" s="18" t="str">
        <f>IF(ISNUMBER(SMALL(Order_Form!$D:$D,1+($D691))),(VLOOKUP(SMALL(Order_Form!$D:$D,1+($D691)),Order_Form!$C:$Q,11,FALSE)),"")</f>
        <v/>
      </c>
      <c r="P691" s="18" t="str">
        <f>IF(ISNUMBER(SMALL(Order_Form!$D:$D,1+($D691))),(VLOOKUP(SMALL(Order_Form!$D:$D,1+($D691)),Order_Form!$C:$Q,12,FALSE)),"")</f>
        <v/>
      </c>
      <c r="Q691" s="18" t="str">
        <f>IF(ISNUMBER(SMALL(Order_Form!$D:$D,1+($D691))),(VLOOKUP(SMALL(Order_Form!$D:$D,1+($D691)),Order_Form!$C:$Q,13,FALSE)),"")</f>
        <v/>
      </c>
      <c r="R691" s="18" t="str">
        <f>IF(ISNUMBER(SMALL(Order_Form!$D:$D,1+($D691))),(VLOOKUP(SMALL(Order_Form!$D:$D,1+($D691)),Order_Form!$C:$Q,14,FALSE)),"")</f>
        <v/>
      </c>
      <c r="S691" s="126" t="str">
        <f>IF(ISNUMBER(SMALL(Order_Form!$D:$D,1+($D691))),(VLOOKUP(SMALL(Order_Form!$D:$D,1+($D691)),Order_Form!$C:$Q,15,FALSE)),"")</f>
        <v/>
      </c>
      <c r="U691" s="2">
        <f t="shared" si="68"/>
        <v>0</v>
      </c>
      <c r="V691" s="2">
        <f t="shared" si="69"/>
        <v>0</v>
      </c>
      <c r="W691" s="2" t="str">
        <f t="shared" si="70"/>
        <v/>
      </c>
      <c r="X691" s="2">
        <f t="shared" si="71"/>
        <v>0</v>
      </c>
    </row>
    <row r="692" spans="2:24" ht="19.149999999999999" customHeight="1" x14ac:dyDescent="0.25">
      <c r="B692" s="2">
        <f t="shared" si="67"/>
        <v>0</v>
      </c>
      <c r="C692" s="2" t="str">
        <f t="shared" si="72"/>
        <v/>
      </c>
      <c r="D692" s="2">
        <v>671</v>
      </c>
      <c r="E692" s="2" t="str">
        <f>IF(ISNUMBER(SMALL(Order_Form!$D:$D,1+($D692))),(VLOOKUP(SMALL(Order_Form!$D:$D,1+($D692)),Order_Form!$C:$Q,3,FALSE)),"")</f>
        <v/>
      </c>
      <c r="F692" s="18" t="str">
        <f>IF(ISNUMBER(SMALL(Order_Form!$D:$D,1+($D692))),(VLOOKUP(SMALL(Order_Form!$D:$D,1+($D692)),Order_Form!$C:$Q,4,FALSE)),"")</f>
        <v/>
      </c>
      <c r="G692" s="18" t="str">
        <f>IF(ISNUMBER(SMALL(Order_Form!$D:$D,1+($D692))),(VLOOKUP(SMALL(Order_Form!$D:$D,1+($D692)),Order_Form!$C:$Q,5,FALSE)),"")</f>
        <v/>
      </c>
      <c r="H692" s="18" t="str">
        <f>IF(ISNUMBER(SMALL(Order_Form!$D:$D,1+($D692))),(VLOOKUP(SMALL(Order_Form!$D:$D,1+($D692)),Order_Form!$C:$Q,6,FALSE)),"")</f>
        <v/>
      </c>
      <c r="I692" s="15" t="str">
        <f>IF(ISNUMBER(SMALL(Order_Form!$D:$D,1+($D692))),(VLOOKUP(SMALL(Order_Form!$D:$D,1+($D692)),Order_Form!$C:$Q,7,FALSE)),"")</f>
        <v/>
      </c>
      <c r="J692" s="2"/>
      <c r="K692" s="2"/>
      <c r="L692" s="18" t="str">
        <f>IF(ISNUMBER(SMALL(Order_Form!$D:$D,1+($D692))),(VLOOKUP(SMALL(Order_Form!$D:$D,1+($D692)),Order_Form!$C:$Q,8,FALSE)),"")</f>
        <v/>
      </c>
      <c r="M692" s="18" t="str">
        <f>IF(ISNUMBER(SMALL(Order_Form!$D:$D,1+($D692))),(VLOOKUP(SMALL(Order_Form!$D:$D,1+($D692)),Order_Form!$C:$Q,9,FALSE)),"")</f>
        <v/>
      </c>
      <c r="N692" s="18" t="str">
        <f>IF(ISNUMBER(SMALL(Order_Form!$D:$D,1+($D692))),(VLOOKUP(SMALL(Order_Form!$D:$D,1+($D692)),Order_Form!$C:$Q,10,FALSE)),"")</f>
        <v/>
      </c>
      <c r="O692" s="18" t="str">
        <f>IF(ISNUMBER(SMALL(Order_Form!$D:$D,1+($D692))),(VLOOKUP(SMALL(Order_Form!$D:$D,1+($D692)),Order_Form!$C:$Q,11,FALSE)),"")</f>
        <v/>
      </c>
      <c r="P692" s="18" t="str">
        <f>IF(ISNUMBER(SMALL(Order_Form!$D:$D,1+($D692))),(VLOOKUP(SMALL(Order_Form!$D:$D,1+($D692)),Order_Form!$C:$Q,12,FALSE)),"")</f>
        <v/>
      </c>
      <c r="Q692" s="18" t="str">
        <f>IF(ISNUMBER(SMALL(Order_Form!$D:$D,1+($D692))),(VLOOKUP(SMALL(Order_Form!$D:$D,1+($D692)),Order_Form!$C:$Q,13,FALSE)),"")</f>
        <v/>
      </c>
      <c r="R692" s="18" t="str">
        <f>IF(ISNUMBER(SMALL(Order_Form!$D:$D,1+($D692))),(VLOOKUP(SMALL(Order_Form!$D:$D,1+($D692)),Order_Form!$C:$Q,14,FALSE)),"")</f>
        <v/>
      </c>
      <c r="S692" s="126" t="str">
        <f>IF(ISNUMBER(SMALL(Order_Form!$D:$D,1+($D692))),(VLOOKUP(SMALL(Order_Form!$D:$D,1+($D692)),Order_Form!$C:$Q,15,FALSE)),"")</f>
        <v/>
      </c>
      <c r="U692" s="2">
        <f t="shared" si="68"/>
        <v>0</v>
      </c>
      <c r="V692" s="2">
        <f t="shared" si="69"/>
        <v>0</v>
      </c>
      <c r="W692" s="2" t="str">
        <f t="shared" si="70"/>
        <v/>
      </c>
      <c r="X692" s="2">
        <f t="shared" si="71"/>
        <v>0</v>
      </c>
    </row>
    <row r="693" spans="2:24" ht="19.149999999999999" customHeight="1" x14ac:dyDescent="0.25">
      <c r="B693" s="2">
        <f t="shared" si="67"/>
        <v>0</v>
      </c>
      <c r="C693" s="2" t="str">
        <f t="shared" si="72"/>
        <v/>
      </c>
      <c r="D693" s="2">
        <v>672</v>
      </c>
      <c r="E693" s="2" t="str">
        <f>IF(ISNUMBER(SMALL(Order_Form!$D:$D,1+($D693))),(VLOOKUP(SMALL(Order_Form!$D:$D,1+($D693)),Order_Form!$C:$Q,3,FALSE)),"")</f>
        <v/>
      </c>
      <c r="F693" s="18" t="str">
        <f>IF(ISNUMBER(SMALL(Order_Form!$D:$D,1+($D693))),(VLOOKUP(SMALL(Order_Form!$D:$D,1+($D693)),Order_Form!$C:$Q,4,FALSE)),"")</f>
        <v/>
      </c>
      <c r="G693" s="18" t="str">
        <f>IF(ISNUMBER(SMALL(Order_Form!$D:$D,1+($D693))),(VLOOKUP(SMALL(Order_Form!$D:$D,1+($D693)),Order_Form!$C:$Q,5,FALSE)),"")</f>
        <v/>
      </c>
      <c r="H693" s="18" t="str">
        <f>IF(ISNUMBER(SMALL(Order_Form!$D:$D,1+($D693))),(VLOOKUP(SMALL(Order_Form!$D:$D,1+($D693)),Order_Form!$C:$Q,6,FALSE)),"")</f>
        <v/>
      </c>
      <c r="I693" s="15" t="str">
        <f>IF(ISNUMBER(SMALL(Order_Form!$D:$D,1+($D693))),(VLOOKUP(SMALL(Order_Form!$D:$D,1+($D693)),Order_Form!$C:$Q,7,FALSE)),"")</f>
        <v/>
      </c>
      <c r="J693" s="2"/>
      <c r="K693" s="2"/>
      <c r="L693" s="18" t="str">
        <f>IF(ISNUMBER(SMALL(Order_Form!$D:$D,1+($D693))),(VLOOKUP(SMALL(Order_Form!$D:$D,1+($D693)),Order_Form!$C:$Q,8,FALSE)),"")</f>
        <v/>
      </c>
      <c r="M693" s="18" t="str">
        <f>IF(ISNUMBER(SMALL(Order_Form!$D:$D,1+($D693))),(VLOOKUP(SMALL(Order_Form!$D:$D,1+($D693)),Order_Form!$C:$Q,9,FALSE)),"")</f>
        <v/>
      </c>
      <c r="N693" s="18" t="str">
        <f>IF(ISNUMBER(SMALL(Order_Form!$D:$D,1+($D693))),(VLOOKUP(SMALL(Order_Form!$D:$D,1+($D693)),Order_Form!$C:$Q,10,FALSE)),"")</f>
        <v/>
      </c>
      <c r="O693" s="18" t="str">
        <f>IF(ISNUMBER(SMALL(Order_Form!$D:$D,1+($D693))),(VLOOKUP(SMALL(Order_Form!$D:$D,1+($D693)),Order_Form!$C:$Q,11,FALSE)),"")</f>
        <v/>
      </c>
      <c r="P693" s="18" t="str">
        <f>IF(ISNUMBER(SMALL(Order_Form!$D:$D,1+($D693))),(VLOOKUP(SMALL(Order_Form!$D:$D,1+($D693)),Order_Form!$C:$Q,12,FALSE)),"")</f>
        <v/>
      </c>
      <c r="Q693" s="18" t="str">
        <f>IF(ISNUMBER(SMALL(Order_Form!$D:$D,1+($D693))),(VLOOKUP(SMALL(Order_Form!$D:$D,1+($D693)),Order_Form!$C:$Q,13,FALSE)),"")</f>
        <v/>
      </c>
      <c r="R693" s="18" t="str">
        <f>IF(ISNUMBER(SMALL(Order_Form!$D:$D,1+($D693))),(VLOOKUP(SMALL(Order_Form!$D:$D,1+($D693)),Order_Form!$C:$Q,14,FALSE)),"")</f>
        <v/>
      </c>
      <c r="S693" s="126" t="str">
        <f>IF(ISNUMBER(SMALL(Order_Form!$D:$D,1+($D693))),(VLOOKUP(SMALL(Order_Form!$D:$D,1+($D693)),Order_Form!$C:$Q,15,FALSE)),"")</f>
        <v/>
      </c>
      <c r="U693" s="2">
        <f t="shared" si="68"/>
        <v>0</v>
      </c>
      <c r="V693" s="2">
        <f t="shared" si="69"/>
        <v>0</v>
      </c>
      <c r="W693" s="2" t="str">
        <f t="shared" si="70"/>
        <v/>
      </c>
      <c r="X693" s="2">
        <f t="shared" si="71"/>
        <v>0</v>
      </c>
    </row>
    <row r="694" spans="2:24" ht="19.149999999999999" customHeight="1" x14ac:dyDescent="0.25">
      <c r="B694" s="2">
        <f t="shared" si="67"/>
        <v>0</v>
      </c>
      <c r="C694" s="2" t="str">
        <f t="shared" si="72"/>
        <v/>
      </c>
      <c r="D694" s="2">
        <v>673</v>
      </c>
      <c r="E694" s="2" t="str">
        <f>IF(ISNUMBER(SMALL(Order_Form!$D:$D,1+($D694))),(VLOOKUP(SMALL(Order_Form!$D:$D,1+($D694)),Order_Form!$C:$Q,3,FALSE)),"")</f>
        <v/>
      </c>
      <c r="F694" s="18" t="str">
        <f>IF(ISNUMBER(SMALL(Order_Form!$D:$D,1+($D694))),(VLOOKUP(SMALL(Order_Form!$D:$D,1+($D694)),Order_Form!$C:$Q,4,FALSE)),"")</f>
        <v/>
      </c>
      <c r="G694" s="18" t="str">
        <f>IF(ISNUMBER(SMALL(Order_Form!$D:$D,1+($D694))),(VLOOKUP(SMALL(Order_Form!$D:$D,1+($D694)),Order_Form!$C:$Q,5,FALSE)),"")</f>
        <v/>
      </c>
      <c r="H694" s="18" t="str">
        <f>IF(ISNUMBER(SMALL(Order_Form!$D:$D,1+($D694))),(VLOOKUP(SMALL(Order_Form!$D:$D,1+($D694)),Order_Form!$C:$Q,6,FALSE)),"")</f>
        <v/>
      </c>
      <c r="I694" s="15" t="str">
        <f>IF(ISNUMBER(SMALL(Order_Form!$D:$D,1+($D694))),(VLOOKUP(SMALL(Order_Form!$D:$D,1+($D694)),Order_Form!$C:$Q,7,FALSE)),"")</f>
        <v/>
      </c>
      <c r="J694" s="2"/>
      <c r="K694" s="2"/>
      <c r="L694" s="18" t="str">
        <f>IF(ISNUMBER(SMALL(Order_Form!$D:$D,1+($D694))),(VLOOKUP(SMALL(Order_Form!$D:$D,1+($D694)),Order_Form!$C:$Q,8,FALSE)),"")</f>
        <v/>
      </c>
      <c r="M694" s="18" t="str">
        <f>IF(ISNUMBER(SMALL(Order_Form!$D:$D,1+($D694))),(VLOOKUP(SMALL(Order_Form!$D:$D,1+($D694)),Order_Form!$C:$Q,9,FALSE)),"")</f>
        <v/>
      </c>
      <c r="N694" s="18" t="str">
        <f>IF(ISNUMBER(SMALL(Order_Form!$D:$D,1+($D694))),(VLOOKUP(SMALL(Order_Form!$D:$D,1+($D694)),Order_Form!$C:$Q,10,FALSE)),"")</f>
        <v/>
      </c>
      <c r="O694" s="18" t="str">
        <f>IF(ISNUMBER(SMALL(Order_Form!$D:$D,1+($D694))),(VLOOKUP(SMALL(Order_Form!$D:$D,1+($D694)),Order_Form!$C:$Q,11,FALSE)),"")</f>
        <v/>
      </c>
      <c r="P694" s="18" t="str">
        <f>IF(ISNUMBER(SMALL(Order_Form!$D:$D,1+($D694))),(VLOOKUP(SMALL(Order_Form!$D:$D,1+($D694)),Order_Form!$C:$Q,12,FALSE)),"")</f>
        <v/>
      </c>
      <c r="Q694" s="18" t="str">
        <f>IF(ISNUMBER(SMALL(Order_Form!$D:$D,1+($D694))),(VLOOKUP(SMALL(Order_Form!$D:$D,1+($D694)),Order_Form!$C:$Q,13,FALSE)),"")</f>
        <v/>
      </c>
      <c r="R694" s="18" t="str">
        <f>IF(ISNUMBER(SMALL(Order_Form!$D:$D,1+($D694))),(VLOOKUP(SMALL(Order_Form!$D:$D,1+($D694)),Order_Form!$C:$Q,14,FALSE)),"")</f>
        <v/>
      </c>
      <c r="S694" s="126" t="str">
        <f>IF(ISNUMBER(SMALL(Order_Form!$D:$D,1+($D694))),(VLOOKUP(SMALL(Order_Form!$D:$D,1+($D694)),Order_Form!$C:$Q,15,FALSE)),"")</f>
        <v/>
      </c>
      <c r="U694" s="2">
        <f t="shared" si="68"/>
        <v>0</v>
      </c>
      <c r="V694" s="2">
        <f t="shared" si="69"/>
        <v>0</v>
      </c>
      <c r="W694" s="2" t="str">
        <f t="shared" si="70"/>
        <v/>
      </c>
      <c r="X694" s="2">
        <f t="shared" si="71"/>
        <v>0</v>
      </c>
    </row>
    <row r="695" spans="2:24" ht="19.149999999999999" customHeight="1" x14ac:dyDescent="0.25">
      <c r="B695" s="2">
        <f t="shared" si="67"/>
        <v>0</v>
      </c>
      <c r="C695" s="2" t="str">
        <f t="shared" si="72"/>
        <v/>
      </c>
      <c r="D695" s="2">
        <v>674</v>
      </c>
      <c r="E695" s="2" t="str">
        <f>IF(ISNUMBER(SMALL(Order_Form!$D:$D,1+($D695))),(VLOOKUP(SMALL(Order_Form!$D:$D,1+($D695)),Order_Form!$C:$Q,3,FALSE)),"")</f>
        <v/>
      </c>
      <c r="F695" s="18" t="str">
        <f>IF(ISNUMBER(SMALL(Order_Form!$D:$D,1+($D695))),(VLOOKUP(SMALL(Order_Form!$D:$D,1+($D695)),Order_Form!$C:$Q,4,FALSE)),"")</f>
        <v/>
      </c>
      <c r="G695" s="18" t="str">
        <f>IF(ISNUMBER(SMALL(Order_Form!$D:$D,1+($D695))),(VLOOKUP(SMALL(Order_Form!$D:$D,1+($D695)),Order_Form!$C:$Q,5,FALSE)),"")</f>
        <v/>
      </c>
      <c r="H695" s="18" t="str">
        <f>IF(ISNUMBER(SMALL(Order_Form!$D:$D,1+($D695))),(VLOOKUP(SMALL(Order_Form!$D:$D,1+($D695)),Order_Form!$C:$Q,6,FALSE)),"")</f>
        <v/>
      </c>
      <c r="I695" s="15" t="str">
        <f>IF(ISNUMBER(SMALL(Order_Form!$D:$D,1+($D695))),(VLOOKUP(SMALL(Order_Form!$D:$D,1+($D695)),Order_Form!$C:$Q,7,FALSE)),"")</f>
        <v/>
      </c>
      <c r="J695" s="2"/>
      <c r="K695" s="2"/>
      <c r="L695" s="18" t="str">
        <f>IF(ISNUMBER(SMALL(Order_Form!$D:$D,1+($D695))),(VLOOKUP(SMALL(Order_Form!$D:$D,1+($D695)),Order_Form!$C:$Q,8,FALSE)),"")</f>
        <v/>
      </c>
      <c r="M695" s="18" t="str">
        <f>IF(ISNUMBER(SMALL(Order_Form!$D:$D,1+($D695))),(VLOOKUP(SMALL(Order_Form!$D:$D,1+($D695)),Order_Form!$C:$Q,9,FALSE)),"")</f>
        <v/>
      </c>
      <c r="N695" s="18" t="str">
        <f>IF(ISNUMBER(SMALL(Order_Form!$D:$D,1+($D695))),(VLOOKUP(SMALL(Order_Form!$D:$D,1+($D695)),Order_Form!$C:$Q,10,FALSE)),"")</f>
        <v/>
      </c>
      <c r="O695" s="18" t="str">
        <f>IF(ISNUMBER(SMALL(Order_Form!$D:$D,1+($D695))),(VLOOKUP(SMALL(Order_Form!$D:$D,1+($D695)),Order_Form!$C:$Q,11,FALSE)),"")</f>
        <v/>
      </c>
      <c r="P695" s="18" t="str">
        <f>IF(ISNUMBER(SMALL(Order_Form!$D:$D,1+($D695))),(VLOOKUP(SMALL(Order_Form!$D:$D,1+($D695)),Order_Form!$C:$Q,12,FALSE)),"")</f>
        <v/>
      </c>
      <c r="Q695" s="18" t="str">
        <f>IF(ISNUMBER(SMALL(Order_Form!$D:$D,1+($D695))),(VLOOKUP(SMALL(Order_Form!$D:$D,1+($D695)),Order_Form!$C:$Q,13,FALSE)),"")</f>
        <v/>
      </c>
      <c r="R695" s="18" t="str">
        <f>IF(ISNUMBER(SMALL(Order_Form!$D:$D,1+($D695))),(VLOOKUP(SMALL(Order_Form!$D:$D,1+($D695)),Order_Form!$C:$Q,14,FALSE)),"")</f>
        <v/>
      </c>
      <c r="S695" s="126" t="str">
        <f>IF(ISNUMBER(SMALL(Order_Form!$D:$D,1+($D695))),(VLOOKUP(SMALL(Order_Form!$D:$D,1+($D695)),Order_Form!$C:$Q,15,FALSE)),"")</f>
        <v/>
      </c>
      <c r="U695" s="2">
        <f t="shared" si="68"/>
        <v>0</v>
      </c>
      <c r="V695" s="2">
        <f t="shared" si="69"/>
        <v>0</v>
      </c>
      <c r="W695" s="2" t="str">
        <f t="shared" si="70"/>
        <v/>
      </c>
      <c r="X695" s="2">
        <f t="shared" si="71"/>
        <v>0</v>
      </c>
    </row>
    <row r="696" spans="2:24" ht="19.149999999999999" customHeight="1" x14ac:dyDescent="0.25">
      <c r="B696" s="2">
        <f t="shared" si="67"/>
        <v>0</v>
      </c>
      <c r="C696" s="2" t="str">
        <f t="shared" si="72"/>
        <v/>
      </c>
      <c r="D696" s="2">
        <v>675</v>
      </c>
      <c r="E696" s="2" t="str">
        <f>IF(ISNUMBER(SMALL(Order_Form!$D:$D,1+($D696))),(VLOOKUP(SMALL(Order_Form!$D:$D,1+($D696)),Order_Form!$C:$Q,3,FALSE)),"")</f>
        <v/>
      </c>
      <c r="F696" s="18" t="str">
        <f>IF(ISNUMBER(SMALL(Order_Form!$D:$D,1+($D696))),(VLOOKUP(SMALL(Order_Form!$D:$D,1+($D696)),Order_Form!$C:$Q,4,FALSE)),"")</f>
        <v/>
      </c>
      <c r="G696" s="18" t="str">
        <f>IF(ISNUMBER(SMALL(Order_Form!$D:$D,1+($D696))),(VLOOKUP(SMALL(Order_Form!$D:$D,1+($D696)),Order_Form!$C:$Q,5,FALSE)),"")</f>
        <v/>
      </c>
      <c r="H696" s="18" t="str">
        <f>IF(ISNUMBER(SMALL(Order_Form!$D:$D,1+($D696))),(VLOOKUP(SMALL(Order_Form!$D:$D,1+($D696)),Order_Form!$C:$Q,6,FALSE)),"")</f>
        <v/>
      </c>
      <c r="I696" s="15" t="str">
        <f>IF(ISNUMBER(SMALL(Order_Form!$D:$D,1+($D696))),(VLOOKUP(SMALL(Order_Form!$D:$D,1+($D696)),Order_Form!$C:$Q,7,FALSE)),"")</f>
        <v/>
      </c>
      <c r="J696" s="2"/>
      <c r="K696" s="2"/>
      <c r="L696" s="18" t="str">
        <f>IF(ISNUMBER(SMALL(Order_Form!$D:$D,1+($D696))),(VLOOKUP(SMALL(Order_Form!$D:$D,1+($D696)),Order_Form!$C:$Q,8,FALSE)),"")</f>
        <v/>
      </c>
      <c r="M696" s="18" t="str">
        <f>IF(ISNUMBER(SMALL(Order_Form!$D:$D,1+($D696))),(VLOOKUP(SMALL(Order_Form!$D:$D,1+($D696)),Order_Form!$C:$Q,9,FALSE)),"")</f>
        <v/>
      </c>
      <c r="N696" s="18" t="str">
        <f>IF(ISNUMBER(SMALL(Order_Form!$D:$D,1+($D696))),(VLOOKUP(SMALL(Order_Form!$D:$D,1+($D696)),Order_Form!$C:$Q,10,FALSE)),"")</f>
        <v/>
      </c>
      <c r="O696" s="18" t="str">
        <f>IF(ISNUMBER(SMALL(Order_Form!$D:$D,1+($D696))),(VLOOKUP(SMALL(Order_Form!$D:$D,1+($D696)),Order_Form!$C:$Q,11,FALSE)),"")</f>
        <v/>
      </c>
      <c r="P696" s="18" t="str">
        <f>IF(ISNUMBER(SMALL(Order_Form!$D:$D,1+($D696))),(VLOOKUP(SMALL(Order_Form!$D:$D,1+($D696)),Order_Form!$C:$Q,12,FALSE)),"")</f>
        <v/>
      </c>
      <c r="Q696" s="18" t="str">
        <f>IF(ISNUMBER(SMALL(Order_Form!$D:$D,1+($D696))),(VLOOKUP(SMALL(Order_Form!$D:$D,1+($D696)),Order_Form!$C:$Q,13,FALSE)),"")</f>
        <v/>
      </c>
      <c r="R696" s="18" t="str">
        <f>IF(ISNUMBER(SMALL(Order_Form!$D:$D,1+($D696))),(VLOOKUP(SMALL(Order_Form!$D:$D,1+($D696)),Order_Form!$C:$Q,14,FALSE)),"")</f>
        <v/>
      </c>
      <c r="S696" s="126" t="str">
        <f>IF(ISNUMBER(SMALL(Order_Form!$D:$D,1+($D696))),(VLOOKUP(SMALL(Order_Form!$D:$D,1+($D696)),Order_Form!$C:$Q,15,FALSE)),"")</f>
        <v/>
      </c>
      <c r="U696" s="2">
        <f t="shared" si="68"/>
        <v>0</v>
      </c>
      <c r="V696" s="2">
        <f t="shared" si="69"/>
        <v>0</v>
      </c>
      <c r="W696" s="2" t="str">
        <f t="shared" si="70"/>
        <v/>
      </c>
      <c r="X696" s="2">
        <f t="shared" si="71"/>
        <v>0</v>
      </c>
    </row>
    <row r="697" spans="2:24" ht="19.149999999999999" customHeight="1" x14ac:dyDescent="0.25">
      <c r="B697" s="2">
        <f t="shared" si="67"/>
        <v>0</v>
      </c>
      <c r="C697" s="2" t="str">
        <f t="shared" si="72"/>
        <v/>
      </c>
      <c r="D697" s="2">
        <v>676</v>
      </c>
      <c r="E697" s="2" t="str">
        <f>IF(ISNUMBER(SMALL(Order_Form!$D:$D,1+($D697))),(VLOOKUP(SMALL(Order_Form!$D:$D,1+($D697)),Order_Form!$C:$Q,3,FALSE)),"")</f>
        <v/>
      </c>
      <c r="F697" s="18" t="str">
        <f>IF(ISNUMBER(SMALL(Order_Form!$D:$D,1+($D697))),(VLOOKUP(SMALL(Order_Form!$D:$D,1+($D697)),Order_Form!$C:$Q,4,FALSE)),"")</f>
        <v/>
      </c>
      <c r="G697" s="18" t="str">
        <f>IF(ISNUMBER(SMALL(Order_Form!$D:$D,1+($D697))),(VLOOKUP(SMALL(Order_Form!$D:$D,1+($D697)),Order_Form!$C:$Q,5,FALSE)),"")</f>
        <v/>
      </c>
      <c r="H697" s="18" t="str">
        <f>IF(ISNUMBER(SMALL(Order_Form!$D:$D,1+($D697))),(VLOOKUP(SMALL(Order_Form!$D:$D,1+($D697)),Order_Form!$C:$Q,6,FALSE)),"")</f>
        <v/>
      </c>
      <c r="I697" s="15" t="str">
        <f>IF(ISNUMBER(SMALL(Order_Form!$D:$D,1+($D697))),(VLOOKUP(SMALL(Order_Form!$D:$D,1+($D697)),Order_Form!$C:$Q,7,FALSE)),"")</f>
        <v/>
      </c>
      <c r="J697" s="2"/>
      <c r="K697" s="2"/>
      <c r="L697" s="18" t="str">
        <f>IF(ISNUMBER(SMALL(Order_Form!$D:$D,1+($D697))),(VLOOKUP(SMALL(Order_Form!$D:$D,1+($D697)),Order_Form!$C:$Q,8,FALSE)),"")</f>
        <v/>
      </c>
      <c r="M697" s="18" t="str">
        <f>IF(ISNUMBER(SMALL(Order_Form!$D:$D,1+($D697))),(VLOOKUP(SMALL(Order_Form!$D:$D,1+($D697)),Order_Form!$C:$Q,9,FALSE)),"")</f>
        <v/>
      </c>
      <c r="N697" s="18" t="str">
        <f>IF(ISNUMBER(SMALL(Order_Form!$D:$D,1+($D697))),(VLOOKUP(SMALL(Order_Form!$D:$D,1+($D697)),Order_Form!$C:$Q,10,FALSE)),"")</f>
        <v/>
      </c>
      <c r="O697" s="18" t="str">
        <f>IF(ISNUMBER(SMALL(Order_Form!$D:$D,1+($D697))),(VLOOKUP(SMALL(Order_Form!$D:$D,1+($D697)),Order_Form!$C:$Q,11,FALSE)),"")</f>
        <v/>
      </c>
      <c r="P697" s="18" t="str">
        <f>IF(ISNUMBER(SMALL(Order_Form!$D:$D,1+($D697))),(VLOOKUP(SMALL(Order_Form!$D:$D,1+($D697)),Order_Form!$C:$Q,12,FALSE)),"")</f>
        <v/>
      </c>
      <c r="Q697" s="18" t="str">
        <f>IF(ISNUMBER(SMALL(Order_Form!$D:$D,1+($D697))),(VLOOKUP(SMALL(Order_Form!$D:$D,1+($D697)),Order_Form!$C:$Q,13,FALSE)),"")</f>
        <v/>
      </c>
      <c r="R697" s="18" t="str">
        <f>IF(ISNUMBER(SMALL(Order_Form!$D:$D,1+($D697))),(VLOOKUP(SMALL(Order_Form!$D:$D,1+($D697)),Order_Form!$C:$Q,14,FALSE)),"")</f>
        <v/>
      </c>
      <c r="S697" s="126" t="str">
        <f>IF(ISNUMBER(SMALL(Order_Form!$D:$D,1+($D697))),(VLOOKUP(SMALL(Order_Form!$D:$D,1+($D697)),Order_Form!$C:$Q,15,FALSE)),"")</f>
        <v/>
      </c>
      <c r="U697" s="2">
        <f t="shared" si="68"/>
        <v>0</v>
      </c>
      <c r="V697" s="2">
        <f t="shared" si="69"/>
        <v>0</v>
      </c>
      <c r="W697" s="2" t="str">
        <f t="shared" si="70"/>
        <v/>
      </c>
      <c r="X697" s="2">
        <f t="shared" si="71"/>
        <v>0</v>
      </c>
    </row>
    <row r="698" spans="2:24" ht="19.149999999999999" customHeight="1" x14ac:dyDescent="0.25">
      <c r="B698" s="2">
        <f t="shared" si="67"/>
        <v>0</v>
      </c>
      <c r="C698" s="2" t="str">
        <f t="shared" si="72"/>
        <v/>
      </c>
      <c r="D698" s="2">
        <v>677</v>
      </c>
      <c r="E698" s="2" t="str">
        <f>IF(ISNUMBER(SMALL(Order_Form!$D:$D,1+($D698))),(VLOOKUP(SMALL(Order_Form!$D:$D,1+($D698)),Order_Form!$C:$Q,3,FALSE)),"")</f>
        <v/>
      </c>
      <c r="F698" s="18" t="str">
        <f>IF(ISNUMBER(SMALL(Order_Form!$D:$D,1+($D698))),(VLOOKUP(SMALL(Order_Form!$D:$D,1+($D698)),Order_Form!$C:$Q,4,FALSE)),"")</f>
        <v/>
      </c>
      <c r="G698" s="18" t="str">
        <f>IF(ISNUMBER(SMALL(Order_Form!$D:$D,1+($D698))),(VLOOKUP(SMALL(Order_Form!$D:$D,1+($D698)),Order_Form!$C:$Q,5,FALSE)),"")</f>
        <v/>
      </c>
      <c r="H698" s="18" t="str">
        <f>IF(ISNUMBER(SMALL(Order_Form!$D:$D,1+($D698))),(VLOOKUP(SMALL(Order_Form!$D:$D,1+($D698)),Order_Form!$C:$Q,6,FALSE)),"")</f>
        <v/>
      </c>
      <c r="I698" s="15" t="str">
        <f>IF(ISNUMBER(SMALL(Order_Form!$D:$D,1+($D698))),(VLOOKUP(SMALL(Order_Form!$D:$D,1+($D698)),Order_Form!$C:$Q,7,FALSE)),"")</f>
        <v/>
      </c>
      <c r="J698" s="2"/>
      <c r="K698" s="2"/>
      <c r="L698" s="18" t="str">
        <f>IF(ISNUMBER(SMALL(Order_Form!$D:$D,1+($D698))),(VLOOKUP(SMALL(Order_Form!$D:$D,1+($D698)),Order_Form!$C:$Q,8,FALSE)),"")</f>
        <v/>
      </c>
      <c r="M698" s="18" t="str">
        <f>IF(ISNUMBER(SMALL(Order_Form!$D:$D,1+($D698))),(VLOOKUP(SMALL(Order_Form!$D:$D,1+($D698)),Order_Form!$C:$Q,9,FALSE)),"")</f>
        <v/>
      </c>
      <c r="N698" s="18" t="str">
        <f>IF(ISNUMBER(SMALL(Order_Form!$D:$D,1+($D698))),(VLOOKUP(SMALL(Order_Form!$D:$D,1+($D698)),Order_Form!$C:$Q,10,FALSE)),"")</f>
        <v/>
      </c>
      <c r="O698" s="18" t="str">
        <f>IF(ISNUMBER(SMALL(Order_Form!$D:$D,1+($D698))),(VLOOKUP(SMALL(Order_Form!$D:$D,1+($D698)),Order_Form!$C:$Q,11,FALSE)),"")</f>
        <v/>
      </c>
      <c r="P698" s="18" t="str">
        <f>IF(ISNUMBER(SMALL(Order_Form!$D:$D,1+($D698))),(VLOOKUP(SMALL(Order_Form!$D:$D,1+($D698)),Order_Form!$C:$Q,12,FALSE)),"")</f>
        <v/>
      </c>
      <c r="Q698" s="18" t="str">
        <f>IF(ISNUMBER(SMALL(Order_Form!$D:$D,1+($D698))),(VLOOKUP(SMALL(Order_Form!$D:$D,1+($D698)),Order_Form!$C:$Q,13,FALSE)),"")</f>
        <v/>
      </c>
      <c r="R698" s="18" t="str">
        <f>IF(ISNUMBER(SMALL(Order_Form!$D:$D,1+($D698))),(VLOOKUP(SMALL(Order_Form!$D:$D,1+($D698)),Order_Form!$C:$Q,14,FALSE)),"")</f>
        <v/>
      </c>
      <c r="S698" s="126" t="str">
        <f>IF(ISNUMBER(SMALL(Order_Form!$D:$D,1+($D698))),(VLOOKUP(SMALL(Order_Form!$D:$D,1+($D698)),Order_Form!$C:$Q,15,FALSE)),"")</f>
        <v/>
      </c>
      <c r="U698" s="2">
        <f t="shared" si="68"/>
        <v>0</v>
      </c>
      <c r="V698" s="2">
        <f t="shared" si="69"/>
        <v>0</v>
      </c>
      <c r="W698" s="2" t="str">
        <f t="shared" si="70"/>
        <v/>
      </c>
      <c r="X698" s="2">
        <f t="shared" si="71"/>
        <v>0</v>
      </c>
    </row>
    <row r="699" spans="2:24" ht="19.149999999999999" customHeight="1" x14ac:dyDescent="0.25">
      <c r="B699" s="2">
        <f t="shared" si="67"/>
        <v>0</v>
      </c>
      <c r="C699" s="2" t="str">
        <f t="shared" si="72"/>
        <v/>
      </c>
      <c r="D699" s="2">
        <v>678</v>
      </c>
      <c r="E699" s="2" t="str">
        <f>IF(ISNUMBER(SMALL(Order_Form!$D:$D,1+($D699))),(VLOOKUP(SMALL(Order_Form!$D:$D,1+($D699)),Order_Form!$C:$Q,3,FALSE)),"")</f>
        <v/>
      </c>
      <c r="F699" s="18" t="str">
        <f>IF(ISNUMBER(SMALL(Order_Form!$D:$D,1+($D699))),(VLOOKUP(SMALL(Order_Form!$D:$D,1+($D699)),Order_Form!$C:$Q,4,FALSE)),"")</f>
        <v/>
      </c>
      <c r="G699" s="18" t="str">
        <f>IF(ISNUMBER(SMALL(Order_Form!$D:$D,1+($D699))),(VLOOKUP(SMALL(Order_Form!$D:$D,1+($D699)),Order_Form!$C:$Q,5,FALSE)),"")</f>
        <v/>
      </c>
      <c r="H699" s="18" t="str">
        <f>IF(ISNUMBER(SMALL(Order_Form!$D:$D,1+($D699))),(VLOOKUP(SMALL(Order_Form!$D:$D,1+($D699)),Order_Form!$C:$Q,6,FALSE)),"")</f>
        <v/>
      </c>
      <c r="I699" s="15" t="str">
        <f>IF(ISNUMBER(SMALL(Order_Form!$D:$D,1+($D699))),(VLOOKUP(SMALL(Order_Form!$D:$D,1+($D699)),Order_Form!$C:$Q,7,FALSE)),"")</f>
        <v/>
      </c>
      <c r="J699" s="2"/>
      <c r="K699" s="2"/>
      <c r="L699" s="18" t="str">
        <f>IF(ISNUMBER(SMALL(Order_Form!$D:$D,1+($D699))),(VLOOKUP(SMALL(Order_Form!$D:$D,1+($D699)),Order_Form!$C:$Q,8,FALSE)),"")</f>
        <v/>
      </c>
      <c r="M699" s="18" t="str">
        <f>IF(ISNUMBER(SMALL(Order_Form!$D:$D,1+($D699))),(VLOOKUP(SMALL(Order_Form!$D:$D,1+($D699)),Order_Form!$C:$Q,9,FALSE)),"")</f>
        <v/>
      </c>
      <c r="N699" s="18" t="str">
        <f>IF(ISNUMBER(SMALL(Order_Form!$D:$D,1+($D699))),(VLOOKUP(SMALL(Order_Form!$D:$D,1+($D699)),Order_Form!$C:$Q,10,FALSE)),"")</f>
        <v/>
      </c>
      <c r="O699" s="18" t="str">
        <f>IF(ISNUMBER(SMALL(Order_Form!$D:$D,1+($D699))),(VLOOKUP(SMALL(Order_Form!$D:$D,1+($D699)),Order_Form!$C:$Q,11,FALSE)),"")</f>
        <v/>
      </c>
      <c r="P699" s="18" t="str">
        <f>IF(ISNUMBER(SMALL(Order_Form!$D:$D,1+($D699))),(VLOOKUP(SMALL(Order_Form!$D:$D,1+($D699)),Order_Form!$C:$Q,12,FALSE)),"")</f>
        <v/>
      </c>
      <c r="Q699" s="18" t="str">
        <f>IF(ISNUMBER(SMALL(Order_Form!$D:$D,1+($D699))),(VLOOKUP(SMALL(Order_Form!$D:$D,1+($D699)),Order_Form!$C:$Q,13,FALSE)),"")</f>
        <v/>
      </c>
      <c r="R699" s="18" t="str">
        <f>IF(ISNUMBER(SMALL(Order_Form!$D:$D,1+($D699))),(VLOOKUP(SMALL(Order_Form!$D:$D,1+($D699)),Order_Form!$C:$Q,14,FALSE)),"")</f>
        <v/>
      </c>
      <c r="S699" s="126" t="str">
        <f>IF(ISNUMBER(SMALL(Order_Form!$D:$D,1+($D699))),(VLOOKUP(SMALL(Order_Form!$D:$D,1+($D699)),Order_Form!$C:$Q,15,FALSE)),"")</f>
        <v/>
      </c>
      <c r="U699" s="2">
        <f t="shared" si="68"/>
        <v>0</v>
      </c>
      <c r="V699" s="2">
        <f t="shared" si="69"/>
        <v>0</v>
      </c>
      <c r="W699" s="2" t="str">
        <f t="shared" si="70"/>
        <v/>
      </c>
      <c r="X699" s="2">
        <f t="shared" si="71"/>
        <v>0</v>
      </c>
    </row>
    <row r="700" spans="2:24" ht="19.149999999999999" customHeight="1" x14ac:dyDescent="0.25">
      <c r="B700" s="2">
        <f t="shared" si="67"/>
        <v>0</v>
      </c>
      <c r="C700" s="2" t="str">
        <f t="shared" si="72"/>
        <v/>
      </c>
      <c r="D700" s="2">
        <v>679</v>
      </c>
      <c r="E700" s="2" t="str">
        <f>IF(ISNUMBER(SMALL(Order_Form!$D:$D,1+($D700))),(VLOOKUP(SMALL(Order_Form!$D:$D,1+($D700)),Order_Form!$C:$Q,3,FALSE)),"")</f>
        <v/>
      </c>
      <c r="F700" s="18" t="str">
        <f>IF(ISNUMBER(SMALL(Order_Form!$D:$D,1+($D700))),(VLOOKUP(SMALL(Order_Form!$D:$D,1+($D700)),Order_Form!$C:$Q,4,FALSE)),"")</f>
        <v/>
      </c>
      <c r="G700" s="18" t="str">
        <f>IF(ISNUMBER(SMALL(Order_Form!$D:$D,1+($D700))),(VLOOKUP(SMALL(Order_Form!$D:$D,1+($D700)),Order_Form!$C:$Q,5,FALSE)),"")</f>
        <v/>
      </c>
      <c r="H700" s="18" t="str">
        <f>IF(ISNUMBER(SMALL(Order_Form!$D:$D,1+($D700))),(VLOOKUP(SMALL(Order_Form!$D:$D,1+($D700)),Order_Form!$C:$Q,6,FALSE)),"")</f>
        <v/>
      </c>
      <c r="I700" s="15" t="str">
        <f>IF(ISNUMBER(SMALL(Order_Form!$D:$D,1+($D700))),(VLOOKUP(SMALL(Order_Form!$D:$D,1+($D700)),Order_Form!$C:$Q,7,FALSE)),"")</f>
        <v/>
      </c>
      <c r="J700" s="2"/>
      <c r="K700" s="2"/>
      <c r="L700" s="18" t="str">
        <f>IF(ISNUMBER(SMALL(Order_Form!$D:$D,1+($D700))),(VLOOKUP(SMALL(Order_Form!$D:$D,1+($D700)),Order_Form!$C:$Q,8,FALSE)),"")</f>
        <v/>
      </c>
      <c r="M700" s="18" t="str">
        <f>IF(ISNUMBER(SMALL(Order_Form!$D:$D,1+($D700))),(VLOOKUP(SMALL(Order_Form!$D:$D,1+($D700)),Order_Form!$C:$Q,9,FALSE)),"")</f>
        <v/>
      </c>
      <c r="N700" s="18" t="str">
        <f>IF(ISNUMBER(SMALL(Order_Form!$D:$D,1+($D700))),(VLOOKUP(SMALL(Order_Form!$D:$D,1+($D700)),Order_Form!$C:$Q,10,FALSE)),"")</f>
        <v/>
      </c>
      <c r="O700" s="18" t="str">
        <f>IF(ISNUMBER(SMALL(Order_Form!$D:$D,1+($D700))),(VLOOKUP(SMALL(Order_Form!$D:$D,1+($D700)),Order_Form!$C:$Q,11,FALSE)),"")</f>
        <v/>
      </c>
      <c r="P700" s="18" t="str">
        <f>IF(ISNUMBER(SMALL(Order_Form!$D:$D,1+($D700))),(VLOOKUP(SMALL(Order_Form!$D:$D,1+($D700)),Order_Form!$C:$Q,12,FALSE)),"")</f>
        <v/>
      </c>
      <c r="Q700" s="18" t="str">
        <f>IF(ISNUMBER(SMALL(Order_Form!$D:$D,1+($D700))),(VLOOKUP(SMALL(Order_Form!$D:$D,1+($D700)),Order_Form!$C:$Q,13,FALSE)),"")</f>
        <v/>
      </c>
      <c r="R700" s="18" t="str">
        <f>IF(ISNUMBER(SMALL(Order_Form!$D:$D,1+($D700))),(VLOOKUP(SMALL(Order_Form!$D:$D,1+($D700)),Order_Form!$C:$Q,14,FALSE)),"")</f>
        <v/>
      </c>
      <c r="S700" s="126" t="str">
        <f>IF(ISNUMBER(SMALL(Order_Form!$D:$D,1+($D700))),(VLOOKUP(SMALL(Order_Form!$D:$D,1+($D700)),Order_Form!$C:$Q,15,FALSE)),"")</f>
        <v/>
      </c>
      <c r="U700" s="2">
        <f t="shared" si="68"/>
        <v>0</v>
      </c>
      <c r="V700" s="2">
        <f t="shared" si="69"/>
        <v>0</v>
      </c>
      <c r="W700" s="2" t="str">
        <f t="shared" si="70"/>
        <v/>
      </c>
      <c r="X700" s="2">
        <f t="shared" si="71"/>
        <v>0</v>
      </c>
    </row>
    <row r="701" spans="2:24" ht="19.149999999999999" customHeight="1" x14ac:dyDescent="0.25">
      <c r="B701" s="2">
        <f t="shared" si="67"/>
        <v>0</v>
      </c>
      <c r="C701" s="2" t="str">
        <f t="shared" si="72"/>
        <v/>
      </c>
      <c r="D701" s="2">
        <v>680</v>
      </c>
      <c r="E701" s="2" t="str">
        <f>IF(ISNUMBER(SMALL(Order_Form!$D:$D,1+($D701))),(VLOOKUP(SMALL(Order_Form!$D:$D,1+($D701)),Order_Form!$C:$Q,3,FALSE)),"")</f>
        <v/>
      </c>
      <c r="F701" s="18" t="str">
        <f>IF(ISNUMBER(SMALL(Order_Form!$D:$D,1+($D701))),(VLOOKUP(SMALL(Order_Form!$D:$D,1+($D701)),Order_Form!$C:$Q,4,FALSE)),"")</f>
        <v/>
      </c>
      <c r="G701" s="18" t="str">
        <f>IF(ISNUMBER(SMALL(Order_Form!$D:$D,1+($D701))),(VLOOKUP(SMALL(Order_Form!$D:$D,1+($D701)),Order_Form!$C:$Q,5,FALSE)),"")</f>
        <v/>
      </c>
      <c r="H701" s="18" t="str">
        <f>IF(ISNUMBER(SMALL(Order_Form!$D:$D,1+($D701))),(VLOOKUP(SMALL(Order_Form!$D:$D,1+($D701)),Order_Form!$C:$Q,6,FALSE)),"")</f>
        <v/>
      </c>
      <c r="I701" s="15" t="str">
        <f>IF(ISNUMBER(SMALL(Order_Form!$D:$D,1+($D701))),(VLOOKUP(SMALL(Order_Form!$D:$D,1+($D701)),Order_Form!$C:$Q,7,FALSE)),"")</f>
        <v/>
      </c>
      <c r="J701" s="2"/>
      <c r="K701" s="2"/>
      <c r="L701" s="18" t="str">
        <f>IF(ISNUMBER(SMALL(Order_Form!$D:$D,1+($D701))),(VLOOKUP(SMALL(Order_Form!$D:$D,1+($D701)),Order_Form!$C:$Q,8,FALSE)),"")</f>
        <v/>
      </c>
      <c r="M701" s="18" t="str">
        <f>IF(ISNUMBER(SMALL(Order_Form!$D:$D,1+($D701))),(VLOOKUP(SMALL(Order_Form!$D:$D,1+($D701)),Order_Form!$C:$Q,9,FALSE)),"")</f>
        <v/>
      </c>
      <c r="N701" s="18" t="str">
        <f>IF(ISNUMBER(SMALL(Order_Form!$D:$D,1+($D701))),(VLOOKUP(SMALL(Order_Form!$D:$D,1+($D701)),Order_Form!$C:$Q,10,FALSE)),"")</f>
        <v/>
      </c>
      <c r="O701" s="18" t="str">
        <f>IF(ISNUMBER(SMALL(Order_Form!$D:$D,1+($D701))),(VLOOKUP(SMALL(Order_Form!$D:$D,1+($D701)),Order_Form!$C:$Q,11,FALSE)),"")</f>
        <v/>
      </c>
      <c r="P701" s="18" t="str">
        <f>IF(ISNUMBER(SMALL(Order_Form!$D:$D,1+($D701))),(VLOOKUP(SMALL(Order_Form!$D:$D,1+($D701)),Order_Form!$C:$Q,12,FALSE)),"")</f>
        <v/>
      </c>
      <c r="Q701" s="18" t="str">
        <f>IF(ISNUMBER(SMALL(Order_Form!$D:$D,1+($D701))),(VLOOKUP(SMALL(Order_Form!$D:$D,1+($D701)),Order_Form!$C:$Q,13,FALSE)),"")</f>
        <v/>
      </c>
      <c r="R701" s="18" t="str">
        <f>IF(ISNUMBER(SMALL(Order_Form!$D:$D,1+($D701))),(VLOOKUP(SMALL(Order_Form!$D:$D,1+($D701)),Order_Form!$C:$Q,14,FALSE)),"")</f>
        <v/>
      </c>
      <c r="S701" s="126" t="str">
        <f>IF(ISNUMBER(SMALL(Order_Form!$D:$D,1+($D701))),(VLOOKUP(SMALL(Order_Form!$D:$D,1+($D701)),Order_Form!$C:$Q,15,FALSE)),"")</f>
        <v/>
      </c>
      <c r="U701" s="2">
        <f t="shared" si="68"/>
        <v>0</v>
      </c>
      <c r="V701" s="2">
        <f t="shared" si="69"/>
        <v>0</v>
      </c>
      <c r="W701" s="2" t="str">
        <f t="shared" si="70"/>
        <v/>
      </c>
      <c r="X701" s="2">
        <f t="shared" si="71"/>
        <v>0</v>
      </c>
    </row>
    <row r="702" spans="2:24" ht="19.149999999999999" customHeight="1" x14ac:dyDescent="0.25">
      <c r="B702" s="2">
        <f t="shared" si="67"/>
        <v>0</v>
      </c>
      <c r="C702" s="2" t="str">
        <f t="shared" si="72"/>
        <v/>
      </c>
      <c r="D702" s="2">
        <v>681</v>
      </c>
      <c r="E702" s="2" t="str">
        <f>IF(ISNUMBER(SMALL(Order_Form!$D:$D,1+($D702))),(VLOOKUP(SMALL(Order_Form!$D:$D,1+($D702)),Order_Form!$C:$Q,3,FALSE)),"")</f>
        <v/>
      </c>
      <c r="F702" s="18" t="str">
        <f>IF(ISNUMBER(SMALL(Order_Form!$D:$D,1+($D702))),(VLOOKUP(SMALL(Order_Form!$D:$D,1+($D702)),Order_Form!$C:$Q,4,FALSE)),"")</f>
        <v/>
      </c>
      <c r="G702" s="18" t="str">
        <f>IF(ISNUMBER(SMALL(Order_Form!$D:$D,1+($D702))),(VLOOKUP(SMALL(Order_Form!$D:$D,1+($D702)),Order_Form!$C:$Q,5,FALSE)),"")</f>
        <v/>
      </c>
      <c r="H702" s="18" t="str">
        <f>IF(ISNUMBER(SMALL(Order_Form!$D:$D,1+($D702))),(VLOOKUP(SMALL(Order_Form!$D:$D,1+($D702)),Order_Form!$C:$Q,6,FALSE)),"")</f>
        <v/>
      </c>
      <c r="I702" s="15" t="str">
        <f>IF(ISNUMBER(SMALL(Order_Form!$D:$D,1+($D702))),(VLOOKUP(SMALL(Order_Form!$D:$D,1+($D702)),Order_Form!$C:$Q,7,FALSE)),"")</f>
        <v/>
      </c>
      <c r="J702" s="2"/>
      <c r="K702" s="2"/>
      <c r="L702" s="18" t="str">
        <f>IF(ISNUMBER(SMALL(Order_Form!$D:$D,1+($D702))),(VLOOKUP(SMALL(Order_Form!$D:$D,1+($D702)),Order_Form!$C:$Q,8,FALSE)),"")</f>
        <v/>
      </c>
      <c r="M702" s="18" t="str">
        <f>IF(ISNUMBER(SMALL(Order_Form!$D:$D,1+($D702))),(VLOOKUP(SMALL(Order_Form!$D:$D,1+($D702)),Order_Form!$C:$Q,9,FALSE)),"")</f>
        <v/>
      </c>
      <c r="N702" s="18" t="str">
        <f>IF(ISNUMBER(SMALL(Order_Form!$D:$D,1+($D702))),(VLOOKUP(SMALL(Order_Form!$D:$D,1+($D702)),Order_Form!$C:$Q,10,FALSE)),"")</f>
        <v/>
      </c>
      <c r="O702" s="18" t="str">
        <f>IF(ISNUMBER(SMALL(Order_Form!$D:$D,1+($D702))),(VLOOKUP(SMALL(Order_Form!$D:$D,1+($D702)),Order_Form!$C:$Q,11,FALSE)),"")</f>
        <v/>
      </c>
      <c r="P702" s="18" t="str">
        <f>IF(ISNUMBER(SMALL(Order_Form!$D:$D,1+($D702))),(VLOOKUP(SMALL(Order_Form!$D:$D,1+($D702)),Order_Form!$C:$Q,12,FALSE)),"")</f>
        <v/>
      </c>
      <c r="Q702" s="18" t="str">
        <f>IF(ISNUMBER(SMALL(Order_Form!$D:$D,1+($D702))),(VLOOKUP(SMALL(Order_Form!$D:$D,1+($D702)),Order_Form!$C:$Q,13,FALSE)),"")</f>
        <v/>
      </c>
      <c r="R702" s="18" t="str">
        <f>IF(ISNUMBER(SMALL(Order_Form!$D:$D,1+($D702))),(VLOOKUP(SMALL(Order_Form!$D:$D,1+($D702)),Order_Form!$C:$Q,14,FALSE)),"")</f>
        <v/>
      </c>
      <c r="S702" s="126" t="str">
        <f>IF(ISNUMBER(SMALL(Order_Form!$D:$D,1+($D702))),(VLOOKUP(SMALL(Order_Form!$D:$D,1+($D702)),Order_Form!$C:$Q,15,FALSE)),"")</f>
        <v/>
      </c>
      <c r="U702" s="2">
        <f t="shared" si="68"/>
        <v>0</v>
      </c>
      <c r="V702" s="2">
        <f t="shared" si="69"/>
        <v>0</v>
      </c>
      <c r="W702" s="2" t="str">
        <f t="shared" si="70"/>
        <v/>
      </c>
      <c r="X702" s="2">
        <f t="shared" si="71"/>
        <v>0</v>
      </c>
    </row>
    <row r="703" spans="2:24" ht="19.149999999999999" customHeight="1" x14ac:dyDescent="0.25">
      <c r="B703" s="2">
        <f t="shared" si="67"/>
        <v>0</v>
      </c>
      <c r="C703" s="2" t="str">
        <f t="shared" si="72"/>
        <v/>
      </c>
      <c r="D703" s="2">
        <v>682</v>
      </c>
      <c r="E703" s="2" t="str">
        <f>IF(ISNUMBER(SMALL(Order_Form!$D:$D,1+($D703))),(VLOOKUP(SMALL(Order_Form!$D:$D,1+($D703)),Order_Form!$C:$Q,3,FALSE)),"")</f>
        <v/>
      </c>
      <c r="F703" s="18" t="str">
        <f>IF(ISNUMBER(SMALL(Order_Form!$D:$D,1+($D703))),(VLOOKUP(SMALL(Order_Form!$D:$D,1+($D703)),Order_Form!$C:$Q,4,FALSE)),"")</f>
        <v/>
      </c>
      <c r="G703" s="18" t="str">
        <f>IF(ISNUMBER(SMALL(Order_Form!$D:$D,1+($D703))),(VLOOKUP(SMALL(Order_Form!$D:$D,1+($D703)),Order_Form!$C:$Q,5,FALSE)),"")</f>
        <v/>
      </c>
      <c r="H703" s="18" t="str">
        <f>IF(ISNUMBER(SMALL(Order_Form!$D:$D,1+($D703))),(VLOOKUP(SMALL(Order_Form!$D:$D,1+($D703)),Order_Form!$C:$Q,6,FALSE)),"")</f>
        <v/>
      </c>
      <c r="I703" s="15" t="str">
        <f>IF(ISNUMBER(SMALL(Order_Form!$D:$D,1+($D703))),(VLOOKUP(SMALL(Order_Form!$D:$D,1+($D703)),Order_Form!$C:$Q,7,FALSE)),"")</f>
        <v/>
      </c>
      <c r="J703" s="2"/>
      <c r="K703" s="2"/>
      <c r="L703" s="18" t="str">
        <f>IF(ISNUMBER(SMALL(Order_Form!$D:$D,1+($D703))),(VLOOKUP(SMALL(Order_Form!$D:$D,1+($D703)),Order_Form!$C:$Q,8,FALSE)),"")</f>
        <v/>
      </c>
      <c r="M703" s="18" t="str">
        <f>IF(ISNUMBER(SMALL(Order_Form!$D:$D,1+($D703))),(VLOOKUP(SMALL(Order_Form!$D:$D,1+($D703)),Order_Form!$C:$Q,9,FALSE)),"")</f>
        <v/>
      </c>
      <c r="N703" s="18" t="str">
        <f>IF(ISNUMBER(SMALL(Order_Form!$D:$D,1+($D703))),(VLOOKUP(SMALL(Order_Form!$D:$D,1+($D703)),Order_Form!$C:$Q,10,FALSE)),"")</f>
        <v/>
      </c>
      <c r="O703" s="18" t="str">
        <f>IF(ISNUMBER(SMALL(Order_Form!$D:$D,1+($D703))),(VLOOKUP(SMALL(Order_Form!$D:$D,1+($D703)),Order_Form!$C:$Q,11,FALSE)),"")</f>
        <v/>
      </c>
      <c r="P703" s="18" t="str">
        <f>IF(ISNUMBER(SMALL(Order_Form!$D:$D,1+($D703))),(VLOOKUP(SMALL(Order_Form!$D:$D,1+($D703)),Order_Form!$C:$Q,12,FALSE)),"")</f>
        <v/>
      </c>
      <c r="Q703" s="18" t="str">
        <f>IF(ISNUMBER(SMALL(Order_Form!$D:$D,1+($D703))),(VLOOKUP(SMALL(Order_Form!$D:$D,1+($D703)),Order_Form!$C:$Q,13,FALSE)),"")</f>
        <v/>
      </c>
      <c r="R703" s="18" t="str">
        <f>IF(ISNUMBER(SMALL(Order_Form!$D:$D,1+($D703))),(VLOOKUP(SMALL(Order_Form!$D:$D,1+($D703)),Order_Form!$C:$Q,14,FALSE)),"")</f>
        <v/>
      </c>
      <c r="S703" s="126" t="str">
        <f>IF(ISNUMBER(SMALL(Order_Form!$D:$D,1+($D703))),(VLOOKUP(SMALL(Order_Form!$D:$D,1+($D703)),Order_Form!$C:$Q,15,FALSE)),"")</f>
        <v/>
      </c>
      <c r="U703" s="2">
        <f t="shared" si="68"/>
        <v>0</v>
      </c>
      <c r="V703" s="2">
        <f t="shared" si="69"/>
        <v>0</v>
      </c>
      <c r="W703" s="2" t="str">
        <f t="shared" si="70"/>
        <v/>
      </c>
      <c r="X703" s="2">
        <f t="shared" si="71"/>
        <v>0</v>
      </c>
    </row>
    <row r="704" spans="2:24" ht="19.149999999999999" customHeight="1" x14ac:dyDescent="0.25">
      <c r="B704" s="2">
        <f t="shared" si="67"/>
        <v>0</v>
      </c>
      <c r="C704" s="2" t="str">
        <f t="shared" si="72"/>
        <v/>
      </c>
      <c r="D704" s="2">
        <v>683</v>
      </c>
      <c r="E704" s="2" t="str">
        <f>IF(ISNUMBER(SMALL(Order_Form!$D:$D,1+($D704))),(VLOOKUP(SMALL(Order_Form!$D:$D,1+($D704)),Order_Form!$C:$Q,3,FALSE)),"")</f>
        <v/>
      </c>
      <c r="F704" s="18" t="str">
        <f>IF(ISNUMBER(SMALL(Order_Form!$D:$D,1+($D704))),(VLOOKUP(SMALL(Order_Form!$D:$D,1+($D704)),Order_Form!$C:$Q,4,FALSE)),"")</f>
        <v/>
      </c>
      <c r="G704" s="18" t="str">
        <f>IF(ISNUMBER(SMALL(Order_Form!$D:$D,1+($D704))),(VLOOKUP(SMALL(Order_Form!$D:$D,1+($D704)),Order_Form!$C:$Q,5,FALSE)),"")</f>
        <v/>
      </c>
      <c r="H704" s="18" t="str">
        <f>IF(ISNUMBER(SMALL(Order_Form!$D:$D,1+($D704))),(VLOOKUP(SMALL(Order_Form!$D:$D,1+($D704)),Order_Form!$C:$Q,6,FALSE)),"")</f>
        <v/>
      </c>
      <c r="I704" s="15" t="str">
        <f>IF(ISNUMBER(SMALL(Order_Form!$D:$D,1+($D704))),(VLOOKUP(SMALL(Order_Form!$D:$D,1+($D704)),Order_Form!$C:$Q,7,FALSE)),"")</f>
        <v/>
      </c>
      <c r="J704" s="2"/>
      <c r="K704" s="2"/>
      <c r="L704" s="18" t="str">
        <f>IF(ISNUMBER(SMALL(Order_Form!$D:$D,1+($D704))),(VLOOKUP(SMALL(Order_Form!$D:$D,1+($D704)),Order_Form!$C:$Q,8,FALSE)),"")</f>
        <v/>
      </c>
      <c r="M704" s="18" t="str">
        <f>IF(ISNUMBER(SMALL(Order_Form!$D:$D,1+($D704))),(VLOOKUP(SMALL(Order_Form!$D:$D,1+($D704)),Order_Form!$C:$Q,9,FALSE)),"")</f>
        <v/>
      </c>
      <c r="N704" s="18" t="str">
        <f>IF(ISNUMBER(SMALL(Order_Form!$D:$D,1+($D704))),(VLOOKUP(SMALL(Order_Form!$D:$D,1+($D704)),Order_Form!$C:$Q,10,FALSE)),"")</f>
        <v/>
      </c>
      <c r="O704" s="18" t="str">
        <f>IF(ISNUMBER(SMALL(Order_Form!$D:$D,1+($D704))),(VLOOKUP(SMALL(Order_Form!$D:$D,1+($D704)),Order_Form!$C:$Q,11,FALSE)),"")</f>
        <v/>
      </c>
      <c r="P704" s="18" t="str">
        <f>IF(ISNUMBER(SMALL(Order_Form!$D:$D,1+($D704))),(VLOOKUP(SMALL(Order_Form!$D:$D,1+($D704)),Order_Form!$C:$Q,12,FALSE)),"")</f>
        <v/>
      </c>
      <c r="Q704" s="18" t="str">
        <f>IF(ISNUMBER(SMALL(Order_Form!$D:$D,1+($D704))),(VLOOKUP(SMALL(Order_Form!$D:$D,1+($D704)),Order_Form!$C:$Q,13,FALSE)),"")</f>
        <v/>
      </c>
      <c r="R704" s="18" t="str">
        <f>IF(ISNUMBER(SMALL(Order_Form!$D:$D,1+($D704))),(VLOOKUP(SMALL(Order_Form!$D:$D,1+($D704)),Order_Form!$C:$Q,14,FALSE)),"")</f>
        <v/>
      </c>
      <c r="S704" s="126" t="str">
        <f>IF(ISNUMBER(SMALL(Order_Form!$D:$D,1+($D704))),(VLOOKUP(SMALL(Order_Form!$D:$D,1+($D704)),Order_Form!$C:$Q,15,FALSE)),"")</f>
        <v/>
      </c>
      <c r="U704" s="2">
        <f t="shared" si="68"/>
        <v>0</v>
      </c>
      <c r="V704" s="2">
        <f t="shared" si="69"/>
        <v>0</v>
      </c>
      <c r="W704" s="2" t="str">
        <f t="shared" si="70"/>
        <v/>
      </c>
      <c r="X704" s="2">
        <f t="shared" si="71"/>
        <v>0</v>
      </c>
    </row>
    <row r="705" spans="2:24" ht="19.149999999999999" customHeight="1" x14ac:dyDescent="0.25">
      <c r="B705" s="2">
        <f t="shared" si="67"/>
        <v>0</v>
      </c>
      <c r="C705" s="2" t="str">
        <f t="shared" si="72"/>
        <v/>
      </c>
      <c r="D705" s="2">
        <v>684</v>
      </c>
      <c r="E705" s="2" t="str">
        <f>IF(ISNUMBER(SMALL(Order_Form!$D:$D,1+($D705))),(VLOOKUP(SMALL(Order_Form!$D:$D,1+($D705)),Order_Form!$C:$Q,3,FALSE)),"")</f>
        <v/>
      </c>
      <c r="F705" s="18" t="str">
        <f>IF(ISNUMBER(SMALL(Order_Form!$D:$D,1+($D705))),(VLOOKUP(SMALL(Order_Form!$D:$D,1+($D705)),Order_Form!$C:$Q,4,FALSE)),"")</f>
        <v/>
      </c>
      <c r="G705" s="18" t="str">
        <f>IF(ISNUMBER(SMALL(Order_Form!$D:$D,1+($D705))),(VLOOKUP(SMALL(Order_Form!$D:$D,1+($D705)),Order_Form!$C:$Q,5,FALSE)),"")</f>
        <v/>
      </c>
      <c r="H705" s="18" t="str">
        <f>IF(ISNUMBER(SMALL(Order_Form!$D:$D,1+($D705))),(VLOOKUP(SMALL(Order_Form!$D:$D,1+($D705)),Order_Form!$C:$Q,6,FALSE)),"")</f>
        <v/>
      </c>
      <c r="I705" s="15" t="str">
        <f>IF(ISNUMBER(SMALL(Order_Form!$D:$D,1+($D705))),(VLOOKUP(SMALL(Order_Form!$D:$D,1+($D705)),Order_Form!$C:$Q,7,FALSE)),"")</f>
        <v/>
      </c>
      <c r="J705" s="2"/>
      <c r="K705" s="2"/>
      <c r="L705" s="18" t="str">
        <f>IF(ISNUMBER(SMALL(Order_Form!$D:$D,1+($D705))),(VLOOKUP(SMALL(Order_Form!$D:$D,1+($D705)),Order_Form!$C:$Q,8,FALSE)),"")</f>
        <v/>
      </c>
      <c r="M705" s="18" t="str">
        <f>IF(ISNUMBER(SMALL(Order_Form!$D:$D,1+($D705))),(VLOOKUP(SMALL(Order_Form!$D:$D,1+($D705)),Order_Form!$C:$Q,9,FALSE)),"")</f>
        <v/>
      </c>
      <c r="N705" s="18" t="str">
        <f>IF(ISNUMBER(SMALL(Order_Form!$D:$D,1+($D705))),(VLOOKUP(SMALL(Order_Form!$D:$D,1+($D705)),Order_Form!$C:$Q,10,FALSE)),"")</f>
        <v/>
      </c>
      <c r="O705" s="18" t="str">
        <f>IF(ISNUMBER(SMALL(Order_Form!$D:$D,1+($D705))),(VLOOKUP(SMALL(Order_Form!$D:$D,1+($D705)),Order_Form!$C:$Q,11,FALSE)),"")</f>
        <v/>
      </c>
      <c r="P705" s="18" t="str">
        <f>IF(ISNUMBER(SMALL(Order_Form!$D:$D,1+($D705))),(VLOOKUP(SMALL(Order_Form!$D:$D,1+($D705)),Order_Form!$C:$Q,12,FALSE)),"")</f>
        <v/>
      </c>
      <c r="Q705" s="18" t="str">
        <f>IF(ISNUMBER(SMALL(Order_Form!$D:$D,1+($D705))),(VLOOKUP(SMALL(Order_Form!$D:$D,1+($D705)),Order_Form!$C:$Q,13,FALSE)),"")</f>
        <v/>
      </c>
      <c r="R705" s="18" t="str">
        <f>IF(ISNUMBER(SMALL(Order_Form!$D:$D,1+($D705))),(VLOOKUP(SMALL(Order_Form!$D:$D,1+($D705)),Order_Form!$C:$Q,14,FALSE)),"")</f>
        <v/>
      </c>
      <c r="S705" s="126" t="str">
        <f>IF(ISNUMBER(SMALL(Order_Form!$D:$D,1+($D705))),(VLOOKUP(SMALL(Order_Form!$D:$D,1+($D705)),Order_Form!$C:$Q,15,FALSE)),"")</f>
        <v/>
      </c>
      <c r="U705" s="2">
        <f t="shared" si="68"/>
        <v>0</v>
      </c>
      <c r="V705" s="2">
        <f t="shared" si="69"/>
        <v>0</v>
      </c>
      <c r="W705" s="2" t="str">
        <f t="shared" si="70"/>
        <v/>
      </c>
      <c r="X705" s="2">
        <f t="shared" si="71"/>
        <v>0</v>
      </c>
    </row>
    <row r="706" spans="2:24" ht="19.149999999999999" customHeight="1" x14ac:dyDescent="0.25">
      <c r="B706" s="2">
        <f t="shared" si="67"/>
        <v>0</v>
      </c>
      <c r="C706" s="2" t="str">
        <f t="shared" si="72"/>
        <v/>
      </c>
      <c r="D706" s="2">
        <v>685</v>
      </c>
      <c r="E706" s="2" t="str">
        <f>IF(ISNUMBER(SMALL(Order_Form!$D:$D,1+($D706))),(VLOOKUP(SMALL(Order_Form!$D:$D,1+($D706)),Order_Form!$C:$Q,3,FALSE)),"")</f>
        <v/>
      </c>
      <c r="F706" s="18" t="str">
        <f>IF(ISNUMBER(SMALL(Order_Form!$D:$D,1+($D706))),(VLOOKUP(SMALL(Order_Form!$D:$D,1+($D706)),Order_Form!$C:$Q,4,FALSE)),"")</f>
        <v/>
      </c>
      <c r="G706" s="18" t="str">
        <f>IF(ISNUMBER(SMALL(Order_Form!$D:$D,1+($D706))),(VLOOKUP(SMALL(Order_Form!$D:$D,1+($D706)),Order_Form!$C:$Q,5,FALSE)),"")</f>
        <v/>
      </c>
      <c r="H706" s="18" t="str">
        <f>IF(ISNUMBER(SMALL(Order_Form!$D:$D,1+($D706))),(VLOOKUP(SMALL(Order_Form!$D:$D,1+($D706)),Order_Form!$C:$Q,6,FALSE)),"")</f>
        <v/>
      </c>
      <c r="I706" s="15" t="str">
        <f>IF(ISNUMBER(SMALL(Order_Form!$D:$D,1+($D706))),(VLOOKUP(SMALL(Order_Form!$D:$D,1+($D706)),Order_Form!$C:$Q,7,FALSE)),"")</f>
        <v/>
      </c>
      <c r="J706" s="2"/>
      <c r="K706" s="2"/>
      <c r="L706" s="18" t="str">
        <f>IF(ISNUMBER(SMALL(Order_Form!$D:$D,1+($D706))),(VLOOKUP(SMALL(Order_Form!$D:$D,1+($D706)),Order_Form!$C:$Q,8,FALSE)),"")</f>
        <v/>
      </c>
      <c r="M706" s="18" t="str">
        <f>IF(ISNUMBER(SMALL(Order_Form!$D:$D,1+($D706))),(VLOOKUP(SMALL(Order_Form!$D:$D,1+($D706)),Order_Form!$C:$Q,9,FALSE)),"")</f>
        <v/>
      </c>
      <c r="N706" s="18" t="str">
        <f>IF(ISNUMBER(SMALL(Order_Form!$D:$D,1+($D706))),(VLOOKUP(SMALL(Order_Form!$D:$D,1+($D706)),Order_Form!$C:$Q,10,FALSE)),"")</f>
        <v/>
      </c>
      <c r="O706" s="18" t="str">
        <f>IF(ISNUMBER(SMALL(Order_Form!$D:$D,1+($D706))),(VLOOKUP(SMALL(Order_Form!$D:$D,1+($D706)),Order_Form!$C:$Q,11,FALSE)),"")</f>
        <v/>
      </c>
      <c r="P706" s="18" t="str">
        <f>IF(ISNUMBER(SMALL(Order_Form!$D:$D,1+($D706))),(VLOOKUP(SMALL(Order_Form!$D:$D,1+($D706)),Order_Form!$C:$Q,12,FALSE)),"")</f>
        <v/>
      </c>
      <c r="Q706" s="18" t="str">
        <f>IF(ISNUMBER(SMALL(Order_Form!$D:$D,1+($D706))),(VLOOKUP(SMALL(Order_Form!$D:$D,1+($D706)),Order_Form!$C:$Q,13,FALSE)),"")</f>
        <v/>
      </c>
      <c r="R706" s="18" t="str">
        <f>IF(ISNUMBER(SMALL(Order_Form!$D:$D,1+($D706))),(VLOOKUP(SMALL(Order_Form!$D:$D,1+($D706)),Order_Form!$C:$Q,14,FALSE)),"")</f>
        <v/>
      </c>
      <c r="S706" s="126" t="str">
        <f>IF(ISNUMBER(SMALL(Order_Form!$D:$D,1+($D706))),(VLOOKUP(SMALL(Order_Form!$D:$D,1+($D706)),Order_Form!$C:$Q,15,FALSE)),"")</f>
        <v/>
      </c>
      <c r="U706" s="2">
        <f t="shared" si="68"/>
        <v>0</v>
      </c>
      <c r="V706" s="2">
        <f t="shared" si="69"/>
        <v>0</v>
      </c>
      <c r="W706" s="2" t="str">
        <f t="shared" si="70"/>
        <v/>
      </c>
      <c r="X706" s="2">
        <f t="shared" si="71"/>
        <v>0</v>
      </c>
    </row>
    <row r="707" spans="2:24" ht="19.149999999999999" customHeight="1" x14ac:dyDescent="0.25">
      <c r="B707" s="2">
        <f t="shared" si="67"/>
        <v>0</v>
      </c>
      <c r="C707" s="2" t="str">
        <f t="shared" si="72"/>
        <v/>
      </c>
      <c r="D707" s="2">
        <v>686</v>
      </c>
      <c r="E707" s="2" t="str">
        <f>IF(ISNUMBER(SMALL(Order_Form!$D:$D,1+($D707))),(VLOOKUP(SMALL(Order_Form!$D:$D,1+($D707)),Order_Form!$C:$Q,3,FALSE)),"")</f>
        <v/>
      </c>
      <c r="F707" s="18" t="str">
        <f>IF(ISNUMBER(SMALL(Order_Form!$D:$D,1+($D707))),(VLOOKUP(SMALL(Order_Form!$D:$D,1+($D707)),Order_Form!$C:$Q,4,FALSE)),"")</f>
        <v/>
      </c>
      <c r="G707" s="18" t="str">
        <f>IF(ISNUMBER(SMALL(Order_Form!$D:$D,1+($D707))),(VLOOKUP(SMALL(Order_Form!$D:$D,1+($D707)),Order_Form!$C:$Q,5,FALSE)),"")</f>
        <v/>
      </c>
      <c r="H707" s="18" t="str">
        <f>IF(ISNUMBER(SMALL(Order_Form!$D:$D,1+($D707))),(VLOOKUP(SMALL(Order_Form!$D:$D,1+($D707)),Order_Form!$C:$Q,6,FALSE)),"")</f>
        <v/>
      </c>
      <c r="I707" s="15" t="str">
        <f>IF(ISNUMBER(SMALL(Order_Form!$D:$D,1+($D707))),(VLOOKUP(SMALL(Order_Form!$D:$D,1+($D707)),Order_Form!$C:$Q,7,FALSE)),"")</f>
        <v/>
      </c>
      <c r="J707" s="2"/>
      <c r="K707" s="2"/>
      <c r="L707" s="18" t="str">
        <f>IF(ISNUMBER(SMALL(Order_Form!$D:$D,1+($D707))),(VLOOKUP(SMALL(Order_Form!$D:$D,1+($D707)),Order_Form!$C:$Q,8,FALSE)),"")</f>
        <v/>
      </c>
      <c r="M707" s="18" t="str">
        <f>IF(ISNUMBER(SMALL(Order_Form!$D:$D,1+($D707))),(VLOOKUP(SMALL(Order_Form!$D:$D,1+($D707)),Order_Form!$C:$Q,9,FALSE)),"")</f>
        <v/>
      </c>
      <c r="N707" s="18" t="str">
        <f>IF(ISNUMBER(SMALL(Order_Form!$D:$D,1+($D707))),(VLOOKUP(SMALL(Order_Form!$D:$D,1+($D707)),Order_Form!$C:$Q,10,FALSE)),"")</f>
        <v/>
      </c>
      <c r="O707" s="18" t="str">
        <f>IF(ISNUMBER(SMALL(Order_Form!$D:$D,1+($D707))),(VLOOKUP(SMALL(Order_Form!$D:$D,1+($D707)),Order_Form!$C:$Q,11,FALSE)),"")</f>
        <v/>
      </c>
      <c r="P707" s="18" t="str">
        <f>IF(ISNUMBER(SMALL(Order_Form!$D:$D,1+($D707))),(VLOOKUP(SMALL(Order_Form!$D:$D,1+($D707)),Order_Form!$C:$Q,12,FALSE)),"")</f>
        <v/>
      </c>
      <c r="Q707" s="18" t="str">
        <f>IF(ISNUMBER(SMALL(Order_Form!$D:$D,1+($D707))),(VLOOKUP(SMALL(Order_Form!$D:$D,1+($D707)),Order_Form!$C:$Q,13,FALSE)),"")</f>
        <v/>
      </c>
      <c r="R707" s="18" t="str">
        <f>IF(ISNUMBER(SMALL(Order_Form!$D:$D,1+($D707))),(VLOOKUP(SMALL(Order_Form!$D:$D,1+($D707)),Order_Form!$C:$Q,14,FALSE)),"")</f>
        <v/>
      </c>
      <c r="S707" s="126" t="str">
        <f>IF(ISNUMBER(SMALL(Order_Form!$D:$D,1+($D707))),(VLOOKUP(SMALL(Order_Form!$D:$D,1+($D707)),Order_Form!$C:$Q,15,FALSE)),"")</f>
        <v/>
      </c>
      <c r="U707" s="2">
        <f t="shared" si="68"/>
        <v>0</v>
      </c>
      <c r="V707" s="2">
        <f t="shared" si="69"/>
        <v>0</v>
      </c>
      <c r="W707" s="2" t="str">
        <f t="shared" si="70"/>
        <v/>
      </c>
      <c r="X707" s="2">
        <f t="shared" si="71"/>
        <v>0</v>
      </c>
    </row>
    <row r="708" spans="2:24" ht="19.149999999999999" customHeight="1" x14ac:dyDescent="0.25">
      <c r="B708" s="2">
        <f t="shared" si="67"/>
        <v>0</v>
      </c>
      <c r="C708" s="2" t="str">
        <f t="shared" si="72"/>
        <v/>
      </c>
      <c r="D708" s="2">
        <v>687</v>
      </c>
      <c r="E708" s="2" t="str">
        <f>IF(ISNUMBER(SMALL(Order_Form!$D:$D,1+($D708))),(VLOOKUP(SMALL(Order_Form!$D:$D,1+($D708)),Order_Form!$C:$Q,3,FALSE)),"")</f>
        <v/>
      </c>
      <c r="F708" s="18" t="str">
        <f>IF(ISNUMBER(SMALL(Order_Form!$D:$D,1+($D708))),(VLOOKUP(SMALL(Order_Form!$D:$D,1+($D708)),Order_Form!$C:$Q,4,FALSE)),"")</f>
        <v/>
      </c>
      <c r="G708" s="18" t="str">
        <f>IF(ISNUMBER(SMALL(Order_Form!$D:$D,1+($D708))),(VLOOKUP(SMALL(Order_Form!$D:$D,1+($D708)),Order_Form!$C:$Q,5,FALSE)),"")</f>
        <v/>
      </c>
      <c r="H708" s="18" t="str">
        <f>IF(ISNUMBER(SMALL(Order_Form!$D:$D,1+($D708))),(VLOOKUP(SMALL(Order_Form!$D:$D,1+($D708)),Order_Form!$C:$Q,6,FALSE)),"")</f>
        <v/>
      </c>
      <c r="I708" s="15" t="str">
        <f>IF(ISNUMBER(SMALL(Order_Form!$D:$D,1+($D708))),(VLOOKUP(SMALL(Order_Form!$D:$D,1+($D708)),Order_Form!$C:$Q,7,FALSE)),"")</f>
        <v/>
      </c>
      <c r="J708" s="2"/>
      <c r="K708" s="2"/>
      <c r="L708" s="18" t="str">
        <f>IF(ISNUMBER(SMALL(Order_Form!$D:$D,1+($D708))),(VLOOKUP(SMALL(Order_Form!$D:$D,1+($D708)),Order_Form!$C:$Q,8,FALSE)),"")</f>
        <v/>
      </c>
      <c r="M708" s="18" t="str">
        <f>IF(ISNUMBER(SMALL(Order_Form!$D:$D,1+($D708))),(VLOOKUP(SMALL(Order_Form!$D:$D,1+($D708)),Order_Form!$C:$Q,9,FALSE)),"")</f>
        <v/>
      </c>
      <c r="N708" s="18" t="str">
        <f>IF(ISNUMBER(SMALL(Order_Form!$D:$D,1+($D708))),(VLOOKUP(SMALL(Order_Form!$D:$D,1+($D708)),Order_Form!$C:$Q,10,FALSE)),"")</f>
        <v/>
      </c>
      <c r="O708" s="18" t="str">
        <f>IF(ISNUMBER(SMALL(Order_Form!$D:$D,1+($D708))),(VLOOKUP(SMALL(Order_Form!$D:$D,1+($D708)),Order_Form!$C:$Q,11,FALSE)),"")</f>
        <v/>
      </c>
      <c r="P708" s="18" t="str">
        <f>IF(ISNUMBER(SMALL(Order_Form!$D:$D,1+($D708))),(VLOOKUP(SMALL(Order_Form!$D:$D,1+($D708)),Order_Form!$C:$Q,12,FALSE)),"")</f>
        <v/>
      </c>
      <c r="Q708" s="18" t="str">
        <f>IF(ISNUMBER(SMALL(Order_Form!$D:$D,1+($D708))),(VLOOKUP(SMALL(Order_Form!$D:$D,1+($D708)),Order_Form!$C:$Q,13,FALSE)),"")</f>
        <v/>
      </c>
      <c r="R708" s="18" t="str">
        <f>IF(ISNUMBER(SMALL(Order_Form!$D:$D,1+($D708))),(VLOOKUP(SMALL(Order_Form!$D:$D,1+($D708)),Order_Form!$C:$Q,14,FALSE)),"")</f>
        <v/>
      </c>
      <c r="S708" s="126" t="str">
        <f>IF(ISNUMBER(SMALL(Order_Form!$D:$D,1+($D708))),(VLOOKUP(SMALL(Order_Form!$D:$D,1+($D708)),Order_Form!$C:$Q,15,FALSE)),"")</f>
        <v/>
      </c>
      <c r="U708" s="2">
        <f t="shared" si="68"/>
        <v>0</v>
      </c>
      <c r="V708" s="2">
        <f t="shared" si="69"/>
        <v>0</v>
      </c>
      <c r="W708" s="2" t="str">
        <f t="shared" si="70"/>
        <v/>
      </c>
      <c r="X708" s="2">
        <f t="shared" si="71"/>
        <v>0</v>
      </c>
    </row>
    <row r="709" spans="2:24" ht="19.149999999999999" customHeight="1" x14ac:dyDescent="0.25">
      <c r="B709" s="2">
        <f t="shared" si="67"/>
        <v>0</v>
      </c>
      <c r="C709" s="2" t="str">
        <f t="shared" si="72"/>
        <v/>
      </c>
      <c r="D709" s="2">
        <v>688</v>
      </c>
      <c r="E709" s="2" t="str">
        <f>IF(ISNUMBER(SMALL(Order_Form!$D:$D,1+($D709))),(VLOOKUP(SMALL(Order_Form!$D:$D,1+($D709)),Order_Form!$C:$Q,3,FALSE)),"")</f>
        <v/>
      </c>
      <c r="F709" s="18" t="str">
        <f>IF(ISNUMBER(SMALL(Order_Form!$D:$D,1+($D709))),(VLOOKUP(SMALL(Order_Form!$D:$D,1+($D709)),Order_Form!$C:$Q,4,FALSE)),"")</f>
        <v/>
      </c>
      <c r="G709" s="18" t="str">
        <f>IF(ISNUMBER(SMALL(Order_Form!$D:$D,1+($D709))),(VLOOKUP(SMALL(Order_Form!$D:$D,1+($D709)),Order_Form!$C:$Q,5,FALSE)),"")</f>
        <v/>
      </c>
      <c r="H709" s="18" t="str">
        <f>IF(ISNUMBER(SMALL(Order_Form!$D:$D,1+($D709))),(VLOOKUP(SMALL(Order_Form!$D:$D,1+($D709)),Order_Form!$C:$Q,6,FALSE)),"")</f>
        <v/>
      </c>
      <c r="I709" s="15" t="str">
        <f>IF(ISNUMBER(SMALL(Order_Form!$D:$D,1+($D709))),(VLOOKUP(SMALL(Order_Form!$D:$D,1+($D709)),Order_Form!$C:$Q,7,FALSE)),"")</f>
        <v/>
      </c>
      <c r="J709" s="2"/>
      <c r="K709" s="2"/>
      <c r="L709" s="18" t="str">
        <f>IF(ISNUMBER(SMALL(Order_Form!$D:$D,1+($D709))),(VLOOKUP(SMALL(Order_Form!$D:$D,1+($D709)),Order_Form!$C:$Q,8,FALSE)),"")</f>
        <v/>
      </c>
      <c r="M709" s="18" t="str">
        <f>IF(ISNUMBER(SMALL(Order_Form!$D:$D,1+($D709))),(VLOOKUP(SMALL(Order_Form!$D:$D,1+($D709)),Order_Form!$C:$Q,9,FALSE)),"")</f>
        <v/>
      </c>
      <c r="N709" s="18" t="str">
        <f>IF(ISNUMBER(SMALL(Order_Form!$D:$D,1+($D709))),(VLOOKUP(SMALL(Order_Form!$D:$D,1+($D709)),Order_Form!$C:$Q,10,FALSE)),"")</f>
        <v/>
      </c>
      <c r="O709" s="18" t="str">
        <f>IF(ISNUMBER(SMALL(Order_Form!$D:$D,1+($D709))),(VLOOKUP(SMALL(Order_Form!$D:$D,1+($D709)),Order_Form!$C:$Q,11,FALSE)),"")</f>
        <v/>
      </c>
      <c r="P709" s="18" t="str">
        <f>IF(ISNUMBER(SMALL(Order_Form!$D:$D,1+($D709))),(VLOOKUP(SMALL(Order_Form!$D:$D,1+($D709)),Order_Form!$C:$Q,12,FALSE)),"")</f>
        <v/>
      </c>
      <c r="Q709" s="18" t="str">
        <f>IF(ISNUMBER(SMALL(Order_Form!$D:$D,1+($D709))),(VLOOKUP(SMALL(Order_Form!$D:$D,1+($D709)),Order_Form!$C:$Q,13,FALSE)),"")</f>
        <v/>
      </c>
      <c r="R709" s="18" t="str">
        <f>IF(ISNUMBER(SMALL(Order_Form!$D:$D,1+($D709))),(VLOOKUP(SMALL(Order_Form!$D:$D,1+($D709)),Order_Form!$C:$Q,14,FALSE)),"")</f>
        <v/>
      </c>
      <c r="S709" s="126" t="str">
        <f>IF(ISNUMBER(SMALL(Order_Form!$D:$D,1+($D709))),(VLOOKUP(SMALL(Order_Form!$D:$D,1+($D709)),Order_Form!$C:$Q,15,FALSE)),"")</f>
        <v/>
      </c>
      <c r="U709" s="2">
        <f t="shared" si="68"/>
        <v>0</v>
      </c>
      <c r="V709" s="2">
        <f t="shared" si="69"/>
        <v>0</v>
      </c>
      <c r="W709" s="2" t="str">
        <f t="shared" si="70"/>
        <v/>
      </c>
      <c r="X709" s="2">
        <f t="shared" si="71"/>
        <v>0</v>
      </c>
    </row>
    <row r="710" spans="2:24" ht="19.149999999999999" customHeight="1" x14ac:dyDescent="0.25">
      <c r="B710" s="2">
        <f t="shared" si="67"/>
        <v>0</v>
      </c>
      <c r="C710" s="2" t="str">
        <f t="shared" si="72"/>
        <v/>
      </c>
      <c r="D710" s="2">
        <v>689</v>
      </c>
      <c r="E710" s="2" t="str">
        <f>IF(ISNUMBER(SMALL(Order_Form!$D:$D,1+($D710))),(VLOOKUP(SMALL(Order_Form!$D:$D,1+($D710)),Order_Form!$C:$Q,3,FALSE)),"")</f>
        <v/>
      </c>
      <c r="F710" s="18" t="str">
        <f>IF(ISNUMBER(SMALL(Order_Form!$D:$D,1+($D710))),(VLOOKUP(SMALL(Order_Form!$D:$D,1+($D710)),Order_Form!$C:$Q,4,FALSE)),"")</f>
        <v/>
      </c>
      <c r="G710" s="18" t="str">
        <f>IF(ISNUMBER(SMALL(Order_Form!$D:$D,1+($D710))),(VLOOKUP(SMALL(Order_Form!$D:$D,1+($D710)),Order_Form!$C:$Q,5,FALSE)),"")</f>
        <v/>
      </c>
      <c r="H710" s="18" t="str">
        <f>IF(ISNUMBER(SMALL(Order_Form!$D:$D,1+($D710))),(VLOOKUP(SMALL(Order_Form!$D:$D,1+($D710)),Order_Form!$C:$Q,6,FALSE)),"")</f>
        <v/>
      </c>
      <c r="I710" s="15" t="str">
        <f>IF(ISNUMBER(SMALL(Order_Form!$D:$D,1+($D710))),(VLOOKUP(SMALL(Order_Form!$D:$D,1+($D710)),Order_Form!$C:$Q,7,FALSE)),"")</f>
        <v/>
      </c>
      <c r="J710" s="2"/>
      <c r="K710" s="2"/>
      <c r="L710" s="18" t="str">
        <f>IF(ISNUMBER(SMALL(Order_Form!$D:$D,1+($D710))),(VLOOKUP(SMALL(Order_Form!$D:$D,1+($D710)),Order_Form!$C:$Q,8,FALSE)),"")</f>
        <v/>
      </c>
      <c r="M710" s="18" t="str">
        <f>IF(ISNUMBER(SMALL(Order_Form!$D:$D,1+($D710))),(VLOOKUP(SMALL(Order_Form!$D:$D,1+($D710)),Order_Form!$C:$Q,9,FALSE)),"")</f>
        <v/>
      </c>
      <c r="N710" s="18" t="str">
        <f>IF(ISNUMBER(SMALL(Order_Form!$D:$D,1+($D710))),(VLOOKUP(SMALL(Order_Form!$D:$D,1+($D710)),Order_Form!$C:$Q,10,FALSE)),"")</f>
        <v/>
      </c>
      <c r="O710" s="18" t="str">
        <f>IF(ISNUMBER(SMALL(Order_Form!$D:$D,1+($D710))),(VLOOKUP(SMALL(Order_Form!$D:$D,1+($D710)),Order_Form!$C:$Q,11,FALSE)),"")</f>
        <v/>
      </c>
      <c r="P710" s="18" t="str">
        <f>IF(ISNUMBER(SMALL(Order_Form!$D:$D,1+($D710))),(VLOOKUP(SMALL(Order_Form!$D:$D,1+($D710)),Order_Form!$C:$Q,12,FALSE)),"")</f>
        <v/>
      </c>
      <c r="Q710" s="18" t="str">
        <f>IF(ISNUMBER(SMALL(Order_Form!$D:$D,1+($D710))),(VLOOKUP(SMALL(Order_Form!$D:$D,1+($D710)),Order_Form!$C:$Q,13,FALSE)),"")</f>
        <v/>
      </c>
      <c r="R710" s="18" t="str">
        <f>IF(ISNUMBER(SMALL(Order_Form!$D:$D,1+($D710))),(VLOOKUP(SMALL(Order_Form!$D:$D,1+($D710)),Order_Form!$C:$Q,14,FALSE)),"")</f>
        <v/>
      </c>
      <c r="S710" s="126" t="str">
        <f>IF(ISNUMBER(SMALL(Order_Form!$D:$D,1+($D710))),(VLOOKUP(SMALL(Order_Form!$D:$D,1+($D710)),Order_Form!$C:$Q,15,FALSE)),"")</f>
        <v/>
      </c>
      <c r="U710" s="2">
        <f t="shared" si="68"/>
        <v>0</v>
      </c>
      <c r="V710" s="2">
        <f t="shared" si="69"/>
        <v>0</v>
      </c>
      <c r="W710" s="2" t="str">
        <f t="shared" si="70"/>
        <v/>
      </c>
      <c r="X710" s="2">
        <f t="shared" si="71"/>
        <v>0</v>
      </c>
    </row>
    <row r="711" spans="2:24" ht="19.149999999999999" customHeight="1" x14ac:dyDescent="0.25">
      <c r="B711" s="2">
        <f t="shared" si="67"/>
        <v>0</v>
      </c>
      <c r="C711" s="2" t="str">
        <f t="shared" si="72"/>
        <v/>
      </c>
      <c r="D711" s="2">
        <v>690</v>
      </c>
      <c r="E711" s="2" t="str">
        <f>IF(ISNUMBER(SMALL(Order_Form!$D:$D,1+($D711))),(VLOOKUP(SMALL(Order_Form!$D:$D,1+($D711)),Order_Form!$C:$Q,3,FALSE)),"")</f>
        <v/>
      </c>
      <c r="F711" s="18" t="str">
        <f>IF(ISNUMBER(SMALL(Order_Form!$D:$D,1+($D711))),(VLOOKUP(SMALL(Order_Form!$D:$D,1+($D711)),Order_Form!$C:$Q,4,FALSE)),"")</f>
        <v/>
      </c>
      <c r="G711" s="18" t="str">
        <f>IF(ISNUMBER(SMALL(Order_Form!$D:$D,1+($D711))),(VLOOKUP(SMALL(Order_Form!$D:$D,1+($D711)),Order_Form!$C:$Q,5,FALSE)),"")</f>
        <v/>
      </c>
      <c r="H711" s="18" t="str">
        <f>IF(ISNUMBER(SMALL(Order_Form!$D:$D,1+($D711))),(VLOOKUP(SMALL(Order_Form!$D:$D,1+($D711)),Order_Form!$C:$Q,6,FALSE)),"")</f>
        <v/>
      </c>
      <c r="I711" s="15" t="str">
        <f>IF(ISNUMBER(SMALL(Order_Form!$D:$D,1+($D711))),(VLOOKUP(SMALL(Order_Form!$D:$D,1+($D711)),Order_Form!$C:$Q,7,FALSE)),"")</f>
        <v/>
      </c>
      <c r="J711" s="2"/>
      <c r="K711" s="2"/>
      <c r="L711" s="18" t="str">
        <f>IF(ISNUMBER(SMALL(Order_Form!$D:$D,1+($D711))),(VLOOKUP(SMALL(Order_Form!$D:$D,1+($D711)),Order_Form!$C:$Q,8,FALSE)),"")</f>
        <v/>
      </c>
      <c r="M711" s="18" t="str">
        <f>IF(ISNUMBER(SMALL(Order_Form!$D:$D,1+($D711))),(VLOOKUP(SMALL(Order_Form!$D:$D,1+($D711)),Order_Form!$C:$Q,9,FALSE)),"")</f>
        <v/>
      </c>
      <c r="N711" s="18" t="str">
        <f>IF(ISNUMBER(SMALL(Order_Form!$D:$D,1+($D711))),(VLOOKUP(SMALL(Order_Form!$D:$D,1+($D711)),Order_Form!$C:$Q,10,FALSE)),"")</f>
        <v/>
      </c>
      <c r="O711" s="18" t="str">
        <f>IF(ISNUMBER(SMALL(Order_Form!$D:$D,1+($D711))),(VLOOKUP(SMALL(Order_Form!$D:$D,1+($D711)),Order_Form!$C:$Q,11,FALSE)),"")</f>
        <v/>
      </c>
      <c r="P711" s="18" t="str">
        <f>IF(ISNUMBER(SMALL(Order_Form!$D:$D,1+($D711))),(VLOOKUP(SMALL(Order_Form!$D:$D,1+($D711)),Order_Form!$C:$Q,12,FALSE)),"")</f>
        <v/>
      </c>
      <c r="Q711" s="18" t="str">
        <f>IF(ISNUMBER(SMALL(Order_Form!$D:$D,1+($D711))),(VLOOKUP(SMALL(Order_Form!$D:$D,1+($D711)),Order_Form!$C:$Q,13,FALSE)),"")</f>
        <v/>
      </c>
      <c r="R711" s="18" t="str">
        <f>IF(ISNUMBER(SMALL(Order_Form!$D:$D,1+($D711))),(VLOOKUP(SMALL(Order_Form!$D:$D,1+($D711)),Order_Form!$C:$Q,14,FALSE)),"")</f>
        <v/>
      </c>
      <c r="S711" s="126" t="str">
        <f>IF(ISNUMBER(SMALL(Order_Form!$D:$D,1+($D711))),(VLOOKUP(SMALL(Order_Form!$D:$D,1+($D711)),Order_Form!$C:$Q,15,FALSE)),"")</f>
        <v/>
      </c>
      <c r="U711" s="2">
        <f t="shared" si="68"/>
        <v>0</v>
      </c>
      <c r="V711" s="2">
        <f t="shared" si="69"/>
        <v>0</v>
      </c>
      <c r="W711" s="2" t="str">
        <f t="shared" si="70"/>
        <v/>
      </c>
      <c r="X711" s="2">
        <f t="shared" si="71"/>
        <v>0</v>
      </c>
    </row>
    <row r="712" spans="2:24" ht="19.149999999999999" customHeight="1" x14ac:dyDescent="0.25">
      <c r="B712" s="2">
        <f t="shared" si="67"/>
        <v>0</v>
      </c>
      <c r="C712" s="2" t="str">
        <f t="shared" si="72"/>
        <v/>
      </c>
      <c r="D712" s="2">
        <v>691</v>
      </c>
      <c r="E712" s="2" t="str">
        <f>IF(ISNUMBER(SMALL(Order_Form!$D:$D,1+($D712))),(VLOOKUP(SMALL(Order_Form!$D:$D,1+($D712)),Order_Form!$C:$Q,3,FALSE)),"")</f>
        <v/>
      </c>
      <c r="F712" s="18" t="str">
        <f>IF(ISNUMBER(SMALL(Order_Form!$D:$D,1+($D712))),(VLOOKUP(SMALL(Order_Form!$D:$D,1+($D712)),Order_Form!$C:$Q,4,FALSE)),"")</f>
        <v/>
      </c>
      <c r="G712" s="18" t="str">
        <f>IF(ISNUMBER(SMALL(Order_Form!$D:$D,1+($D712))),(VLOOKUP(SMALL(Order_Form!$D:$D,1+($D712)),Order_Form!$C:$Q,5,FALSE)),"")</f>
        <v/>
      </c>
      <c r="H712" s="18" t="str">
        <f>IF(ISNUMBER(SMALL(Order_Form!$D:$D,1+($D712))),(VLOOKUP(SMALL(Order_Form!$D:$D,1+($D712)),Order_Form!$C:$Q,6,FALSE)),"")</f>
        <v/>
      </c>
      <c r="I712" s="15" t="str">
        <f>IF(ISNUMBER(SMALL(Order_Form!$D:$D,1+($D712))),(VLOOKUP(SMALL(Order_Form!$D:$D,1+($D712)),Order_Form!$C:$Q,7,FALSE)),"")</f>
        <v/>
      </c>
      <c r="J712" s="2"/>
      <c r="K712" s="2"/>
      <c r="L712" s="18" t="str">
        <f>IF(ISNUMBER(SMALL(Order_Form!$D:$D,1+($D712))),(VLOOKUP(SMALL(Order_Form!$D:$D,1+($D712)),Order_Form!$C:$Q,8,FALSE)),"")</f>
        <v/>
      </c>
      <c r="M712" s="18" t="str">
        <f>IF(ISNUMBER(SMALL(Order_Form!$D:$D,1+($D712))),(VLOOKUP(SMALL(Order_Form!$D:$D,1+($D712)),Order_Form!$C:$Q,9,FALSE)),"")</f>
        <v/>
      </c>
      <c r="N712" s="18" t="str">
        <f>IF(ISNUMBER(SMALL(Order_Form!$D:$D,1+($D712))),(VLOOKUP(SMALL(Order_Form!$D:$D,1+($D712)),Order_Form!$C:$Q,10,FALSE)),"")</f>
        <v/>
      </c>
      <c r="O712" s="18" t="str">
        <f>IF(ISNUMBER(SMALL(Order_Form!$D:$D,1+($D712))),(VLOOKUP(SMALL(Order_Form!$D:$D,1+($D712)),Order_Form!$C:$Q,11,FALSE)),"")</f>
        <v/>
      </c>
      <c r="P712" s="18" t="str">
        <f>IF(ISNUMBER(SMALL(Order_Form!$D:$D,1+($D712))),(VLOOKUP(SMALL(Order_Form!$D:$D,1+($D712)),Order_Form!$C:$Q,12,FALSE)),"")</f>
        <v/>
      </c>
      <c r="Q712" s="18" t="str">
        <f>IF(ISNUMBER(SMALL(Order_Form!$D:$D,1+($D712))),(VLOOKUP(SMALL(Order_Form!$D:$D,1+($D712)),Order_Form!$C:$Q,13,FALSE)),"")</f>
        <v/>
      </c>
      <c r="R712" s="18" t="str">
        <f>IF(ISNUMBER(SMALL(Order_Form!$D:$D,1+($D712))),(VLOOKUP(SMALL(Order_Form!$D:$D,1+($D712)),Order_Form!$C:$Q,14,FALSE)),"")</f>
        <v/>
      </c>
      <c r="S712" s="126" t="str">
        <f>IF(ISNUMBER(SMALL(Order_Form!$D:$D,1+($D712))),(VLOOKUP(SMALL(Order_Form!$D:$D,1+($D712)),Order_Form!$C:$Q,15,FALSE)),"")</f>
        <v/>
      </c>
      <c r="U712" s="2">
        <f t="shared" si="68"/>
        <v>0</v>
      </c>
      <c r="V712" s="2">
        <f t="shared" si="69"/>
        <v>0</v>
      </c>
      <c r="W712" s="2" t="str">
        <f t="shared" si="70"/>
        <v/>
      </c>
      <c r="X712" s="2">
        <f t="shared" si="71"/>
        <v>0</v>
      </c>
    </row>
    <row r="713" spans="2:24" ht="19.149999999999999" customHeight="1" x14ac:dyDescent="0.25">
      <c r="B713" s="2">
        <f t="shared" si="67"/>
        <v>0</v>
      </c>
      <c r="C713" s="2" t="str">
        <f t="shared" si="72"/>
        <v/>
      </c>
      <c r="D713" s="2">
        <v>692</v>
      </c>
      <c r="E713" s="2" t="str">
        <f>IF(ISNUMBER(SMALL(Order_Form!$D:$D,1+($D713))),(VLOOKUP(SMALL(Order_Form!$D:$D,1+($D713)),Order_Form!$C:$Q,3,FALSE)),"")</f>
        <v/>
      </c>
      <c r="F713" s="18" t="str">
        <f>IF(ISNUMBER(SMALL(Order_Form!$D:$D,1+($D713))),(VLOOKUP(SMALL(Order_Form!$D:$D,1+($D713)),Order_Form!$C:$Q,4,FALSE)),"")</f>
        <v/>
      </c>
      <c r="G713" s="18" t="str">
        <f>IF(ISNUMBER(SMALL(Order_Form!$D:$D,1+($D713))),(VLOOKUP(SMALL(Order_Form!$D:$D,1+($D713)),Order_Form!$C:$Q,5,FALSE)),"")</f>
        <v/>
      </c>
      <c r="H713" s="18" t="str">
        <f>IF(ISNUMBER(SMALL(Order_Form!$D:$D,1+($D713))),(VLOOKUP(SMALL(Order_Form!$D:$D,1+($D713)),Order_Form!$C:$Q,6,FALSE)),"")</f>
        <v/>
      </c>
      <c r="I713" s="15" t="str">
        <f>IF(ISNUMBER(SMALL(Order_Form!$D:$D,1+($D713))),(VLOOKUP(SMALL(Order_Form!$D:$D,1+($D713)),Order_Form!$C:$Q,7,FALSE)),"")</f>
        <v/>
      </c>
      <c r="J713" s="2"/>
      <c r="K713" s="2"/>
      <c r="L713" s="18" t="str">
        <f>IF(ISNUMBER(SMALL(Order_Form!$D:$D,1+($D713))),(VLOOKUP(SMALL(Order_Form!$D:$D,1+($D713)),Order_Form!$C:$Q,8,FALSE)),"")</f>
        <v/>
      </c>
      <c r="M713" s="18" t="str">
        <f>IF(ISNUMBER(SMALL(Order_Form!$D:$D,1+($D713))),(VLOOKUP(SMALL(Order_Form!$D:$D,1+($D713)),Order_Form!$C:$Q,9,FALSE)),"")</f>
        <v/>
      </c>
      <c r="N713" s="18" t="str">
        <f>IF(ISNUMBER(SMALL(Order_Form!$D:$D,1+($D713))),(VLOOKUP(SMALL(Order_Form!$D:$D,1+($D713)),Order_Form!$C:$Q,10,FALSE)),"")</f>
        <v/>
      </c>
      <c r="O713" s="18" t="str">
        <f>IF(ISNUMBER(SMALL(Order_Form!$D:$D,1+($D713))),(VLOOKUP(SMALL(Order_Form!$D:$D,1+($D713)),Order_Form!$C:$Q,11,FALSE)),"")</f>
        <v/>
      </c>
      <c r="P713" s="18" t="str">
        <f>IF(ISNUMBER(SMALL(Order_Form!$D:$D,1+($D713))),(VLOOKUP(SMALL(Order_Form!$D:$D,1+($D713)),Order_Form!$C:$Q,12,FALSE)),"")</f>
        <v/>
      </c>
      <c r="Q713" s="18" t="str">
        <f>IF(ISNUMBER(SMALL(Order_Form!$D:$D,1+($D713))),(VLOOKUP(SMALL(Order_Form!$D:$D,1+($D713)),Order_Form!$C:$Q,13,FALSE)),"")</f>
        <v/>
      </c>
      <c r="R713" s="18" t="str">
        <f>IF(ISNUMBER(SMALL(Order_Form!$D:$D,1+($D713))),(VLOOKUP(SMALL(Order_Form!$D:$D,1+($D713)),Order_Form!$C:$Q,14,FALSE)),"")</f>
        <v/>
      </c>
      <c r="S713" s="126" t="str">
        <f>IF(ISNUMBER(SMALL(Order_Form!$D:$D,1+($D713))),(VLOOKUP(SMALL(Order_Form!$D:$D,1+($D713)),Order_Form!$C:$Q,15,FALSE)),"")</f>
        <v/>
      </c>
      <c r="U713" s="2">
        <f t="shared" si="68"/>
        <v>0</v>
      </c>
      <c r="V713" s="2">
        <f t="shared" si="69"/>
        <v>0</v>
      </c>
      <c r="W713" s="2" t="str">
        <f t="shared" si="70"/>
        <v/>
      </c>
      <c r="X713" s="2">
        <f t="shared" si="71"/>
        <v>0</v>
      </c>
    </row>
    <row r="714" spans="2:24" ht="19.149999999999999" customHeight="1" x14ac:dyDescent="0.25">
      <c r="B714" s="2">
        <f t="shared" si="67"/>
        <v>0</v>
      </c>
      <c r="C714" s="2" t="str">
        <f t="shared" si="72"/>
        <v/>
      </c>
      <c r="D714" s="2">
        <v>693</v>
      </c>
      <c r="E714" s="2" t="str">
        <f>IF(ISNUMBER(SMALL(Order_Form!$D:$D,1+($D714))),(VLOOKUP(SMALL(Order_Form!$D:$D,1+($D714)),Order_Form!$C:$Q,3,FALSE)),"")</f>
        <v/>
      </c>
      <c r="F714" s="18" t="str">
        <f>IF(ISNUMBER(SMALL(Order_Form!$D:$D,1+($D714))),(VLOOKUP(SMALL(Order_Form!$D:$D,1+($D714)),Order_Form!$C:$Q,4,FALSE)),"")</f>
        <v/>
      </c>
      <c r="G714" s="18" t="str">
        <f>IF(ISNUMBER(SMALL(Order_Form!$D:$D,1+($D714))),(VLOOKUP(SMALL(Order_Form!$D:$D,1+($D714)),Order_Form!$C:$Q,5,FALSE)),"")</f>
        <v/>
      </c>
      <c r="H714" s="18" t="str">
        <f>IF(ISNUMBER(SMALL(Order_Form!$D:$D,1+($D714))),(VLOOKUP(SMALL(Order_Form!$D:$D,1+($D714)),Order_Form!$C:$Q,6,FALSE)),"")</f>
        <v/>
      </c>
      <c r="I714" s="15" t="str">
        <f>IF(ISNUMBER(SMALL(Order_Form!$D:$D,1+($D714))),(VLOOKUP(SMALL(Order_Form!$D:$D,1+($D714)),Order_Form!$C:$Q,7,FALSE)),"")</f>
        <v/>
      </c>
      <c r="J714" s="2"/>
      <c r="K714" s="2"/>
      <c r="L714" s="18" t="str">
        <f>IF(ISNUMBER(SMALL(Order_Form!$D:$D,1+($D714))),(VLOOKUP(SMALL(Order_Form!$D:$D,1+($D714)),Order_Form!$C:$Q,8,FALSE)),"")</f>
        <v/>
      </c>
      <c r="M714" s="18" t="str">
        <f>IF(ISNUMBER(SMALL(Order_Form!$D:$D,1+($D714))),(VLOOKUP(SMALL(Order_Form!$D:$D,1+($D714)),Order_Form!$C:$Q,9,FALSE)),"")</f>
        <v/>
      </c>
      <c r="N714" s="18" t="str">
        <f>IF(ISNUMBER(SMALL(Order_Form!$D:$D,1+($D714))),(VLOOKUP(SMALL(Order_Form!$D:$D,1+($D714)),Order_Form!$C:$Q,10,FALSE)),"")</f>
        <v/>
      </c>
      <c r="O714" s="18" t="str">
        <f>IF(ISNUMBER(SMALL(Order_Form!$D:$D,1+($D714))),(VLOOKUP(SMALL(Order_Form!$D:$D,1+($D714)),Order_Form!$C:$Q,11,FALSE)),"")</f>
        <v/>
      </c>
      <c r="P714" s="18" t="str">
        <f>IF(ISNUMBER(SMALL(Order_Form!$D:$D,1+($D714))),(VLOOKUP(SMALL(Order_Form!$D:$D,1+($D714)),Order_Form!$C:$Q,12,FALSE)),"")</f>
        <v/>
      </c>
      <c r="Q714" s="18" t="str">
        <f>IF(ISNUMBER(SMALL(Order_Form!$D:$D,1+($D714))),(VLOOKUP(SMALL(Order_Form!$D:$D,1+($D714)),Order_Form!$C:$Q,13,FALSE)),"")</f>
        <v/>
      </c>
      <c r="R714" s="18" t="str">
        <f>IF(ISNUMBER(SMALL(Order_Form!$D:$D,1+($D714))),(VLOOKUP(SMALL(Order_Form!$D:$D,1+($D714)),Order_Form!$C:$Q,14,FALSE)),"")</f>
        <v/>
      </c>
      <c r="S714" s="126" t="str">
        <f>IF(ISNUMBER(SMALL(Order_Form!$D:$D,1+($D714))),(VLOOKUP(SMALL(Order_Form!$D:$D,1+($D714)),Order_Form!$C:$Q,15,FALSE)),"")</f>
        <v/>
      </c>
      <c r="U714" s="2">
        <f t="shared" si="68"/>
        <v>0</v>
      </c>
      <c r="V714" s="2">
        <f t="shared" si="69"/>
        <v>0</v>
      </c>
      <c r="W714" s="2" t="str">
        <f t="shared" si="70"/>
        <v/>
      </c>
      <c r="X714" s="2">
        <f t="shared" si="71"/>
        <v>0</v>
      </c>
    </row>
    <row r="715" spans="2:24" ht="19.149999999999999" customHeight="1" x14ac:dyDescent="0.25">
      <c r="B715" s="2">
        <f t="shared" si="67"/>
        <v>0</v>
      </c>
      <c r="C715" s="2" t="str">
        <f t="shared" si="72"/>
        <v/>
      </c>
      <c r="D715" s="2">
        <v>694</v>
      </c>
      <c r="E715" s="2" t="str">
        <f>IF(ISNUMBER(SMALL(Order_Form!$D:$D,1+($D715))),(VLOOKUP(SMALL(Order_Form!$D:$D,1+($D715)),Order_Form!$C:$Q,3,FALSE)),"")</f>
        <v/>
      </c>
      <c r="F715" s="18" t="str">
        <f>IF(ISNUMBER(SMALL(Order_Form!$D:$D,1+($D715))),(VLOOKUP(SMALL(Order_Form!$D:$D,1+($D715)),Order_Form!$C:$Q,4,FALSE)),"")</f>
        <v/>
      </c>
      <c r="G715" s="18" t="str">
        <f>IF(ISNUMBER(SMALL(Order_Form!$D:$D,1+($D715))),(VLOOKUP(SMALL(Order_Form!$D:$D,1+($D715)),Order_Form!$C:$Q,5,FALSE)),"")</f>
        <v/>
      </c>
      <c r="H715" s="18" t="str">
        <f>IF(ISNUMBER(SMALL(Order_Form!$D:$D,1+($D715))),(VLOOKUP(SMALL(Order_Form!$D:$D,1+($D715)),Order_Form!$C:$Q,6,FALSE)),"")</f>
        <v/>
      </c>
      <c r="I715" s="15" t="str">
        <f>IF(ISNUMBER(SMALL(Order_Form!$D:$D,1+($D715))),(VLOOKUP(SMALL(Order_Form!$D:$D,1+($D715)),Order_Form!$C:$Q,7,FALSE)),"")</f>
        <v/>
      </c>
      <c r="J715" s="2"/>
      <c r="K715" s="2"/>
      <c r="L715" s="18" t="str">
        <f>IF(ISNUMBER(SMALL(Order_Form!$D:$D,1+($D715))),(VLOOKUP(SMALL(Order_Form!$D:$D,1+($D715)),Order_Form!$C:$Q,8,FALSE)),"")</f>
        <v/>
      </c>
      <c r="M715" s="18" t="str">
        <f>IF(ISNUMBER(SMALL(Order_Form!$D:$D,1+($D715))),(VLOOKUP(SMALL(Order_Form!$D:$D,1+($D715)),Order_Form!$C:$Q,9,FALSE)),"")</f>
        <v/>
      </c>
      <c r="N715" s="18" t="str">
        <f>IF(ISNUMBER(SMALL(Order_Form!$D:$D,1+($D715))),(VLOOKUP(SMALL(Order_Form!$D:$D,1+($D715)),Order_Form!$C:$Q,10,FALSE)),"")</f>
        <v/>
      </c>
      <c r="O715" s="18" t="str">
        <f>IF(ISNUMBER(SMALL(Order_Form!$D:$D,1+($D715))),(VLOOKUP(SMALL(Order_Form!$D:$D,1+($D715)),Order_Form!$C:$Q,11,FALSE)),"")</f>
        <v/>
      </c>
      <c r="P715" s="18" t="str">
        <f>IF(ISNUMBER(SMALL(Order_Form!$D:$D,1+($D715))),(VLOOKUP(SMALL(Order_Form!$D:$D,1+($D715)),Order_Form!$C:$Q,12,FALSE)),"")</f>
        <v/>
      </c>
      <c r="Q715" s="18" t="str">
        <f>IF(ISNUMBER(SMALL(Order_Form!$D:$D,1+($D715))),(VLOOKUP(SMALL(Order_Form!$D:$D,1+($D715)),Order_Form!$C:$Q,13,FALSE)),"")</f>
        <v/>
      </c>
      <c r="R715" s="18" t="str">
        <f>IF(ISNUMBER(SMALL(Order_Form!$D:$D,1+($D715))),(VLOOKUP(SMALL(Order_Form!$D:$D,1+($D715)),Order_Form!$C:$Q,14,FALSE)),"")</f>
        <v/>
      </c>
      <c r="S715" s="126" t="str">
        <f>IF(ISNUMBER(SMALL(Order_Form!$D:$D,1+($D715))),(VLOOKUP(SMALL(Order_Form!$D:$D,1+($D715)),Order_Form!$C:$Q,15,FALSE)),"")</f>
        <v/>
      </c>
      <c r="U715" s="2">
        <f t="shared" si="68"/>
        <v>0</v>
      </c>
      <c r="V715" s="2">
        <f t="shared" si="69"/>
        <v>0</v>
      </c>
      <c r="W715" s="2" t="str">
        <f t="shared" si="70"/>
        <v/>
      </c>
      <c r="X715" s="2">
        <f t="shared" si="71"/>
        <v>0</v>
      </c>
    </row>
    <row r="716" spans="2:24" ht="19.149999999999999" customHeight="1" x14ac:dyDescent="0.25">
      <c r="B716" s="2">
        <f t="shared" si="67"/>
        <v>0</v>
      </c>
      <c r="C716" s="2" t="str">
        <f t="shared" si="72"/>
        <v/>
      </c>
      <c r="D716" s="2">
        <v>695</v>
      </c>
      <c r="E716" s="2" t="str">
        <f>IF(ISNUMBER(SMALL(Order_Form!$D:$D,1+($D716))),(VLOOKUP(SMALL(Order_Form!$D:$D,1+($D716)),Order_Form!$C:$Q,3,FALSE)),"")</f>
        <v/>
      </c>
      <c r="F716" s="18" t="str">
        <f>IF(ISNUMBER(SMALL(Order_Form!$D:$D,1+($D716))),(VLOOKUP(SMALL(Order_Form!$D:$D,1+($D716)),Order_Form!$C:$Q,4,FALSE)),"")</f>
        <v/>
      </c>
      <c r="G716" s="18" t="str">
        <f>IF(ISNUMBER(SMALL(Order_Form!$D:$D,1+($D716))),(VLOOKUP(SMALL(Order_Form!$D:$D,1+($D716)),Order_Form!$C:$Q,5,FALSE)),"")</f>
        <v/>
      </c>
      <c r="H716" s="18" t="str">
        <f>IF(ISNUMBER(SMALL(Order_Form!$D:$D,1+($D716))),(VLOOKUP(SMALL(Order_Form!$D:$D,1+($D716)),Order_Form!$C:$Q,6,FALSE)),"")</f>
        <v/>
      </c>
      <c r="I716" s="15" t="str">
        <f>IF(ISNUMBER(SMALL(Order_Form!$D:$D,1+($D716))),(VLOOKUP(SMALL(Order_Form!$D:$D,1+($D716)),Order_Form!$C:$Q,7,FALSE)),"")</f>
        <v/>
      </c>
      <c r="J716" s="2"/>
      <c r="K716" s="2"/>
      <c r="L716" s="18" t="str">
        <f>IF(ISNUMBER(SMALL(Order_Form!$D:$D,1+($D716))),(VLOOKUP(SMALL(Order_Form!$D:$D,1+($D716)),Order_Form!$C:$Q,8,FALSE)),"")</f>
        <v/>
      </c>
      <c r="M716" s="18" t="str">
        <f>IF(ISNUMBER(SMALL(Order_Form!$D:$D,1+($D716))),(VLOOKUP(SMALL(Order_Form!$D:$D,1+($D716)),Order_Form!$C:$Q,9,FALSE)),"")</f>
        <v/>
      </c>
      <c r="N716" s="18" t="str">
        <f>IF(ISNUMBER(SMALL(Order_Form!$D:$D,1+($D716))),(VLOOKUP(SMALL(Order_Form!$D:$D,1+($D716)),Order_Form!$C:$Q,10,FALSE)),"")</f>
        <v/>
      </c>
      <c r="O716" s="18" t="str">
        <f>IF(ISNUMBER(SMALL(Order_Form!$D:$D,1+($D716))),(VLOOKUP(SMALL(Order_Form!$D:$D,1+($D716)),Order_Form!$C:$Q,11,FALSE)),"")</f>
        <v/>
      </c>
      <c r="P716" s="18" t="str">
        <f>IF(ISNUMBER(SMALL(Order_Form!$D:$D,1+($D716))),(VLOOKUP(SMALL(Order_Form!$D:$D,1+($D716)),Order_Form!$C:$Q,12,FALSE)),"")</f>
        <v/>
      </c>
      <c r="Q716" s="18" t="str">
        <f>IF(ISNUMBER(SMALL(Order_Form!$D:$D,1+($D716))),(VLOOKUP(SMALL(Order_Form!$D:$D,1+($D716)),Order_Form!$C:$Q,13,FALSE)),"")</f>
        <v/>
      </c>
      <c r="R716" s="18" t="str">
        <f>IF(ISNUMBER(SMALL(Order_Form!$D:$D,1+($D716))),(VLOOKUP(SMALL(Order_Form!$D:$D,1+($D716)),Order_Form!$C:$Q,14,FALSE)),"")</f>
        <v/>
      </c>
      <c r="S716" s="126" t="str">
        <f>IF(ISNUMBER(SMALL(Order_Form!$D:$D,1+($D716))),(VLOOKUP(SMALL(Order_Form!$D:$D,1+($D716)),Order_Form!$C:$Q,15,FALSE)),"")</f>
        <v/>
      </c>
      <c r="U716" s="2">
        <f t="shared" si="68"/>
        <v>0</v>
      </c>
      <c r="V716" s="2">
        <f t="shared" si="69"/>
        <v>0</v>
      </c>
      <c r="W716" s="2" t="str">
        <f t="shared" si="70"/>
        <v/>
      </c>
      <c r="X716" s="2">
        <f t="shared" si="71"/>
        <v>0</v>
      </c>
    </row>
    <row r="717" spans="2:24" ht="19.149999999999999" customHeight="1" x14ac:dyDescent="0.25">
      <c r="B717" s="2">
        <f t="shared" si="67"/>
        <v>0</v>
      </c>
      <c r="C717" s="2" t="str">
        <f t="shared" si="72"/>
        <v/>
      </c>
      <c r="D717" s="2">
        <v>696</v>
      </c>
      <c r="E717" s="2" t="str">
        <f>IF(ISNUMBER(SMALL(Order_Form!$D:$D,1+($D717))),(VLOOKUP(SMALL(Order_Form!$D:$D,1+($D717)),Order_Form!$C:$Q,3,FALSE)),"")</f>
        <v/>
      </c>
      <c r="F717" s="18" t="str">
        <f>IF(ISNUMBER(SMALL(Order_Form!$D:$D,1+($D717))),(VLOOKUP(SMALL(Order_Form!$D:$D,1+($D717)),Order_Form!$C:$Q,4,FALSE)),"")</f>
        <v/>
      </c>
      <c r="G717" s="18" t="str">
        <f>IF(ISNUMBER(SMALL(Order_Form!$D:$D,1+($D717))),(VLOOKUP(SMALL(Order_Form!$D:$D,1+($D717)),Order_Form!$C:$Q,5,FALSE)),"")</f>
        <v/>
      </c>
      <c r="H717" s="18" t="str">
        <f>IF(ISNUMBER(SMALL(Order_Form!$D:$D,1+($D717))),(VLOOKUP(SMALL(Order_Form!$D:$D,1+($D717)),Order_Form!$C:$Q,6,FALSE)),"")</f>
        <v/>
      </c>
      <c r="I717" s="15" t="str">
        <f>IF(ISNUMBER(SMALL(Order_Form!$D:$D,1+($D717))),(VLOOKUP(SMALL(Order_Form!$D:$D,1+($D717)),Order_Form!$C:$Q,7,FALSE)),"")</f>
        <v/>
      </c>
      <c r="J717" s="2"/>
      <c r="K717" s="2"/>
      <c r="L717" s="18" t="str">
        <f>IF(ISNUMBER(SMALL(Order_Form!$D:$D,1+($D717))),(VLOOKUP(SMALL(Order_Form!$D:$D,1+($D717)),Order_Form!$C:$Q,8,FALSE)),"")</f>
        <v/>
      </c>
      <c r="M717" s="18" t="str">
        <f>IF(ISNUMBER(SMALL(Order_Form!$D:$D,1+($D717))),(VLOOKUP(SMALL(Order_Form!$D:$D,1+($D717)),Order_Form!$C:$Q,9,FALSE)),"")</f>
        <v/>
      </c>
      <c r="N717" s="18" t="str">
        <f>IF(ISNUMBER(SMALL(Order_Form!$D:$D,1+($D717))),(VLOOKUP(SMALL(Order_Form!$D:$D,1+($D717)),Order_Form!$C:$Q,10,FALSE)),"")</f>
        <v/>
      </c>
      <c r="O717" s="18" t="str">
        <f>IF(ISNUMBER(SMALL(Order_Form!$D:$D,1+($D717))),(VLOOKUP(SMALL(Order_Form!$D:$D,1+($D717)),Order_Form!$C:$Q,11,FALSE)),"")</f>
        <v/>
      </c>
      <c r="P717" s="18" t="str">
        <f>IF(ISNUMBER(SMALL(Order_Form!$D:$D,1+($D717))),(VLOOKUP(SMALL(Order_Form!$D:$D,1+($D717)),Order_Form!$C:$Q,12,FALSE)),"")</f>
        <v/>
      </c>
      <c r="Q717" s="18" t="str">
        <f>IF(ISNUMBER(SMALL(Order_Form!$D:$D,1+($D717))),(VLOOKUP(SMALL(Order_Form!$D:$D,1+($D717)),Order_Form!$C:$Q,13,FALSE)),"")</f>
        <v/>
      </c>
      <c r="R717" s="18" t="str">
        <f>IF(ISNUMBER(SMALL(Order_Form!$D:$D,1+($D717))),(VLOOKUP(SMALL(Order_Form!$D:$D,1+($D717)),Order_Form!$C:$Q,14,FALSE)),"")</f>
        <v/>
      </c>
      <c r="S717" s="126" t="str">
        <f>IF(ISNUMBER(SMALL(Order_Form!$D:$D,1+($D717))),(VLOOKUP(SMALL(Order_Form!$D:$D,1+($D717)),Order_Form!$C:$Q,15,FALSE)),"")</f>
        <v/>
      </c>
      <c r="U717" s="2">
        <f t="shared" si="68"/>
        <v>0</v>
      </c>
      <c r="V717" s="2">
        <f t="shared" si="69"/>
        <v>0</v>
      </c>
      <c r="W717" s="2" t="str">
        <f t="shared" si="70"/>
        <v/>
      </c>
      <c r="X717" s="2">
        <f t="shared" si="71"/>
        <v>0</v>
      </c>
    </row>
    <row r="718" spans="2:24" ht="19.149999999999999" customHeight="1" x14ac:dyDescent="0.25">
      <c r="B718" s="2">
        <f t="shared" si="67"/>
        <v>0</v>
      </c>
      <c r="C718" s="2" t="str">
        <f t="shared" si="72"/>
        <v/>
      </c>
      <c r="D718" s="2">
        <v>697</v>
      </c>
      <c r="E718" s="2" t="str">
        <f>IF(ISNUMBER(SMALL(Order_Form!$D:$D,1+($D718))),(VLOOKUP(SMALL(Order_Form!$D:$D,1+($D718)),Order_Form!$C:$Q,3,FALSE)),"")</f>
        <v/>
      </c>
      <c r="F718" s="18" t="str">
        <f>IF(ISNUMBER(SMALL(Order_Form!$D:$D,1+($D718))),(VLOOKUP(SMALL(Order_Form!$D:$D,1+($D718)),Order_Form!$C:$Q,4,FALSE)),"")</f>
        <v/>
      </c>
      <c r="G718" s="18" t="str">
        <f>IF(ISNUMBER(SMALL(Order_Form!$D:$D,1+($D718))),(VLOOKUP(SMALL(Order_Form!$D:$D,1+($D718)),Order_Form!$C:$Q,5,FALSE)),"")</f>
        <v/>
      </c>
      <c r="H718" s="18" t="str">
        <f>IF(ISNUMBER(SMALL(Order_Form!$D:$D,1+($D718))),(VLOOKUP(SMALL(Order_Form!$D:$D,1+($D718)),Order_Form!$C:$Q,6,FALSE)),"")</f>
        <v/>
      </c>
      <c r="I718" s="15" t="str">
        <f>IF(ISNUMBER(SMALL(Order_Form!$D:$D,1+($D718))),(VLOOKUP(SMALL(Order_Form!$D:$D,1+($D718)),Order_Form!$C:$Q,7,FALSE)),"")</f>
        <v/>
      </c>
      <c r="J718" s="2"/>
      <c r="K718" s="2"/>
      <c r="L718" s="18" t="str">
        <f>IF(ISNUMBER(SMALL(Order_Form!$D:$D,1+($D718))),(VLOOKUP(SMALL(Order_Form!$D:$D,1+($D718)),Order_Form!$C:$Q,8,FALSE)),"")</f>
        <v/>
      </c>
      <c r="M718" s="18" t="str">
        <f>IF(ISNUMBER(SMALL(Order_Form!$D:$D,1+($D718))),(VLOOKUP(SMALL(Order_Form!$D:$D,1+($D718)),Order_Form!$C:$Q,9,FALSE)),"")</f>
        <v/>
      </c>
      <c r="N718" s="18" t="str">
        <f>IF(ISNUMBER(SMALL(Order_Form!$D:$D,1+($D718))),(VLOOKUP(SMALL(Order_Form!$D:$D,1+($D718)),Order_Form!$C:$Q,10,FALSE)),"")</f>
        <v/>
      </c>
      <c r="O718" s="18" t="str">
        <f>IF(ISNUMBER(SMALL(Order_Form!$D:$D,1+($D718))),(VLOOKUP(SMALL(Order_Form!$D:$D,1+($D718)),Order_Form!$C:$Q,11,FALSE)),"")</f>
        <v/>
      </c>
      <c r="P718" s="18" t="str">
        <f>IF(ISNUMBER(SMALL(Order_Form!$D:$D,1+($D718))),(VLOOKUP(SMALL(Order_Form!$D:$D,1+($D718)),Order_Form!$C:$Q,12,FALSE)),"")</f>
        <v/>
      </c>
      <c r="Q718" s="18" t="str">
        <f>IF(ISNUMBER(SMALL(Order_Form!$D:$D,1+($D718))),(VLOOKUP(SMALL(Order_Form!$D:$D,1+($D718)),Order_Form!$C:$Q,13,FALSE)),"")</f>
        <v/>
      </c>
      <c r="R718" s="18" t="str">
        <f>IF(ISNUMBER(SMALL(Order_Form!$D:$D,1+($D718))),(VLOOKUP(SMALL(Order_Form!$D:$D,1+($D718)),Order_Form!$C:$Q,14,FALSE)),"")</f>
        <v/>
      </c>
      <c r="S718" s="126" t="str">
        <f>IF(ISNUMBER(SMALL(Order_Form!$D:$D,1+($D718))),(VLOOKUP(SMALL(Order_Form!$D:$D,1+($D718)),Order_Form!$C:$Q,15,FALSE)),"")</f>
        <v/>
      </c>
      <c r="U718" s="2">
        <f t="shared" si="68"/>
        <v>0</v>
      </c>
      <c r="V718" s="2">
        <f t="shared" si="69"/>
        <v>0</v>
      </c>
      <c r="W718" s="2" t="str">
        <f t="shared" si="70"/>
        <v/>
      </c>
      <c r="X718" s="2">
        <f t="shared" si="71"/>
        <v>0</v>
      </c>
    </row>
    <row r="719" spans="2:24" ht="19.149999999999999" customHeight="1" x14ac:dyDescent="0.25">
      <c r="B719" s="2">
        <f t="shared" si="67"/>
        <v>0</v>
      </c>
      <c r="C719" s="2" t="str">
        <f t="shared" si="72"/>
        <v/>
      </c>
      <c r="D719" s="2">
        <v>698</v>
      </c>
      <c r="E719" s="2" t="str">
        <f>IF(ISNUMBER(SMALL(Order_Form!$D:$D,1+($D719))),(VLOOKUP(SMALL(Order_Form!$D:$D,1+($D719)),Order_Form!$C:$Q,3,FALSE)),"")</f>
        <v/>
      </c>
      <c r="F719" s="18" t="str">
        <f>IF(ISNUMBER(SMALL(Order_Form!$D:$D,1+($D719))),(VLOOKUP(SMALL(Order_Form!$D:$D,1+($D719)),Order_Form!$C:$Q,4,FALSE)),"")</f>
        <v/>
      </c>
      <c r="G719" s="18" t="str">
        <f>IF(ISNUMBER(SMALL(Order_Form!$D:$D,1+($D719))),(VLOOKUP(SMALL(Order_Form!$D:$D,1+($D719)),Order_Form!$C:$Q,5,FALSE)),"")</f>
        <v/>
      </c>
      <c r="H719" s="18" t="str">
        <f>IF(ISNUMBER(SMALL(Order_Form!$D:$D,1+($D719))),(VLOOKUP(SMALL(Order_Form!$D:$D,1+($D719)),Order_Form!$C:$Q,6,FALSE)),"")</f>
        <v/>
      </c>
      <c r="I719" s="15" t="str">
        <f>IF(ISNUMBER(SMALL(Order_Form!$D:$D,1+($D719))),(VLOOKUP(SMALL(Order_Form!$D:$D,1+($D719)),Order_Form!$C:$Q,7,FALSE)),"")</f>
        <v/>
      </c>
      <c r="J719" s="2"/>
      <c r="K719" s="2"/>
      <c r="L719" s="18" t="str">
        <f>IF(ISNUMBER(SMALL(Order_Form!$D:$D,1+($D719))),(VLOOKUP(SMALL(Order_Form!$D:$D,1+($D719)),Order_Form!$C:$Q,8,FALSE)),"")</f>
        <v/>
      </c>
      <c r="M719" s="18" t="str">
        <f>IF(ISNUMBER(SMALL(Order_Form!$D:$D,1+($D719))),(VLOOKUP(SMALL(Order_Form!$D:$D,1+($D719)),Order_Form!$C:$Q,9,FALSE)),"")</f>
        <v/>
      </c>
      <c r="N719" s="18" t="str">
        <f>IF(ISNUMBER(SMALL(Order_Form!$D:$D,1+($D719))),(VLOOKUP(SMALL(Order_Form!$D:$D,1+($D719)),Order_Form!$C:$Q,10,FALSE)),"")</f>
        <v/>
      </c>
      <c r="O719" s="18" t="str">
        <f>IF(ISNUMBER(SMALL(Order_Form!$D:$D,1+($D719))),(VLOOKUP(SMALL(Order_Form!$D:$D,1+($D719)),Order_Form!$C:$Q,11,FALSE)),"")</f>
        <v/>
      </c>
      <c r="P719" s="18" t="str">
        <f>IF(ISNUMBER(SMALL(Order_Form!$D:$D,1+($D719))),(VLOOKUP(SMALL(Order_Form!$D:$D,1+($D719)),Order_Form!$C:$Q,12,FALSE)),"")</f>
        <v/>
      </c>
      <c r="Q719" s="18" t="str">
        <f>IF(ISNUMBER(SMALL(Order_Form!$D:$D,1+($D719))),(VLOOKUP(SMALL(Order_Form!$D:$D,1+($D719)),Order_Form!$C:$Q,13,FALSE)),"")</f>
        <v/>
      </c>
      <c r="R719" s="18" t="str">
        <f>IF(ISNUMBER(SMALL(Order_Form!$D:$D,1+($D719))),(VLOOKUP(SMALL(Order_Form!$D:$D,1+($D719)),Order_Form!$C:$Q,14,FALSE)),"")</f>
        <v/>
      </c>
      <c r="S719" s="126" t="str">
        <f>IF(ISNUMBER(SMALL(Order_Form!$D:$D,1+($D719))),(VLOOKUP(SMALL(Order_Form!$D:$D,1+($D719)),Order_Form!$C:$Q,15,FALSE)),"")</f>
        <v/>
      </c>
      <c r="U719" s="2">
        <f t="shared" si="68"/>
        <v>0</v>
      </c>
      <c r="V719" s="2">
        <f t="shared" si="69"/>
        <v>0</v>
      </c>
      <c r="W719" s="2" t="str">
        <f t="shared" si="70"/>
        <v/>
      </c>
      <c r="X719" s="2">
        <f t="shared" si="71"/>
        <v>0</v>
      </c>
    </row>
    <row r="720" spans="2:24" ht="19.149999999999999" customHeight="1" x14ac:dyDescent="0.25">
      <c r="B720" s="2">
        <f t="shared" si="67"/>
        <v>0</v>
      </c>
      <c r="C720" s="2" t="str">
        <f t="shared" si="72"/>
        <v/>
      </c>
      <c r="D720" s="2">
        <v>699</v>
      </c>
      <c r="E720" s="2" t="str">
        <f>IF(ISNUMBER(SMALL(Order_Form!$D:$D,1+($D720))),(VLOOKUP(SMALL(Order_Form!$D:$D,1+($D720)),Order_Form!$C:$Q,3,FALSE)),"")</f>
        <v/>
      </c>
      <c r="F720" s="18" t="str">
        <f>IF(ISNUMBER(SMALL(Order_Form!$D:$D,1+($D720))),(VLOOKUP(SMALL(Order_Form!$D:$D,1+($D720)),Order_Form!$C:$Q,4,FALSE)),"")</f>
        <v/>
      </c>
      <c r="G720" s="18" t="str">
        <f>IF(ISNUMBER(SMALL(Order_Form!$D:$D,1+($D720))),(VLOOKUP(SMALL(Order_Form!$D:$D,1+($D720)),Order_Form!$C:$Q,5,FALSE)),"")</f>
        <v/>
      </c>
      <c r="H720" s="18" t="str">
        <f>IF(ISNUMBER(SMALL(Order_Form!$D:$D,1+($D720))),(VLOOKUP(SMALL(Order_Form!$D:$D,1+($D720)),Order_Form!$C:$Q,6,FALSE)),"")</f>
        <v/>
      </c>
      <c r="I720" s="15" t="str">
        <f>IF(ISNUMBER(SMALL(Order_Form!$D:$D,1+($D720))),(VLOOKUP(SMALL(Order_Form!$D:$D,1+($D720)),Order_Form!$C:$Q,7,FALSE)),"")</f>
        <v/>
      </c>
      <c r="J720" s="2"/>
      <c r="K720" s="2"/>
      <c r="L720" s="18" t="str">
        <f>IF(ISNUMBER(SMALL(Order_Form!$D:$D,1+($D720))),(VLOOKUP(SMALL(Order_Form!$D:$D,1+($D720)),Order_Form!$C:$Q,8,FALSE)),"")</f>
        <v/>
      </c>
      <c r="M720" s="18" t="str">
        <f>IF(ISNUMBER(SMALL(Order_Form!$D:$D,1+($D720))),(VLOOKUP(SMALL(Order_Form!$D:$D,1+($D720)),Order_Form!$C:$Q,9,FALSE)),"")</f>
        <v/>
      </c>
      <c r="N720" s="18" t="str">
        <f>IF(ISNUMBER(SMALL(Order_Form!$D:$D,1+($D720))),(VLOOKUP(SMALL(Order_Form!$D:$D,1+($D720)),Order_Form!$C:$Q,10,FALSE)),"")</f>
        <v/>
      </c>
      <c r="O720" s="18" t="str">
        <f>IF(ISNUMBER(SMALL(Order_Form!$D:$D,1+($D720))),(VLOOKUP(SMALL(Order_Form!$D:$D,1+($D720)),Order_Form!$C:$Q,11,FALSE)),"")</f>
        <v/>
      </c>
      <c r="P720" s="18" t="str">
        <f>IF(ISNUMBER(SMALL(Order_Form!$D:$D,1+($D720))),(VLOOKUP(SMALL(Order_Form!$D:$D,1+($D720)),Order_Form!$C:$Q,12,FALSE)),"")</f>
        <v/>
      </c>
      <c r="Q720" s="18" t="str">
        <f>IF(ISNUMBER(SMALL(Order_Form!$D:$D,1+($D720))),(VLOOKUP(SMALL(Order_Form!$D:$D,1+($D720)),Order_Form!$C:$Q,13,FALSE)),"")</f>
        <v/>
      </c>
      <c r="R720" s="18" t="str">
        <f>IF(ISNUMBER(SMALL(Order_Form!$D:$D,1+($D720))),(VLOOKUP(SMALL(Order_Form!$D:$D,1+($D720)),Order_Form!$C:$Q,14,FALSE)),"")</f>
        <v/>
      </c>
      <c r="S720" s="126" t="str">
        <f>IF(ISNUMBER(SMALL(Order_Form!$D:$D,1+($D720))),(VLOOKUP(SMALL(Order_Form!$D:$D,1+($D720)),Order_Form!$C:$Q,15,FALSE)),"")</f>
        <v/>
      </c>
      <c r="U720" s="2">
        <f t="shared" si="68"/>
        <v>0</v>
      </c>
      <c r="V720" s="2">
        <f t="shared" si="69"/>
        <v>0</v>
      </c>
      <c r="W720" s="2" t="str">
        <f t="shared" si="70"/>
        <v/>
      </c>
      <c r="X720" s="2">
        <f t="shared" si="71"/>
        <v>0</v>
      </c>
    </row>
    <row r="721" spans="2:24" ht="19.149999999999999" customHeight="1" x14ac:dyDescent="0.25">
      <c r="B721" s="2">
        <f t="shared" si="67"/>
        <v>0</v>
      </c>
      <c r="C721" s="2" t="str">
        <f t="shared" si="72"/>
        <v/>
      </c>
      <c r="D721" s="2">
        <v>700</v>
      </c>
      <c r="E721" s="2" t="str">
        <f>IF(ISNUMBER(SMALL(Order_Form!$D:$D,1+($D721))),(VLOOKUP(SMALL(Order_Form!$D:$D,1+($D721)),Order_Form!$C:$Q,3,FALSE)),"")</f>
        <v/>
      </c>
      <c r="F721" s="18" t="str">
        <f>IF(ISNUMBER(SMALL(Order_Form!$D:$D,1+($D721))),(VLOOKUP(SMALL(Order_Form!$D:$D,1+($D721)),Order_Form!$C:$Q,4,FALSE)),"")</f>
        <v/>
      </c>
      <c r="G721" s="18" t="str">
        <f>IF(ISNUMBER(SMALL(Order_Form!$D:$D,1+($D721))),(VLOOKUP(SMALL(Order_Form!$D:$D,1+($D721)),Order_Form!$C:$Q,5,FALSE)),"")</f>
        <v/>
      </c>
      <c r="H721" s="18" t="str">
        <f>IF(ISNUMBER(SMALL(Order_Form!$D:$D,1+($D721))),(VLOOKUP(SMALL(Order_Form!$D:$D,1+($D721)),Order_Form!$C:$Q,6,FALSE)),"")</f>
        <v/>
      </c>
      <c r="I721" s="15" t="str">
        <f>IF(ISNUMBER(SMALL(Order_Form!$D:$D,1+($D721))),(VLOOKUP(SMALL(Order_Form!$D:$D,1+($D721)),Order_Form!$C:$Q,7,FALSE)),"")</f>
        <v/>
      </c>
      <c r="J721" s="2"/>
      <c r="K721" s="2"/>
      <c r="L721" s="18" t="str">
        <f>IF(ISNUMBER(SMALL(Order_Form!$D:$D,1+($D721))),(VLOOKUP(SMALL(Order_Form!$D:$D,1+($D721)),Order_Form!$C:$Q,8,FALSE)),"")</f>
        <v/>
      </c>
      <c r="M721" s="18" t="str">
        <f>IF(ISNUMBER(SMALL(Order_Form!$D:$D,1+($D721))),(VLOOKUP(SMALL(Order_Form!$D:$D,1+($D721)),Order_Form!$C:$Q,9,FALSE)),"")</f>
        <v/>
      </c>
      <c r="N721" s="18" t="str">
        <f>IF(ISNUMBER(SMALL(Order_Form!$D:$D,1+($D721))),(VLOOKUP(SMALL(Order_Form!$D:$D,1+($D721)),Order_Form!$C:$Q,10,FALSE)),"")</f>
        <v/>
      </c>
      <c r="O721" s="18" t="str">
        <f>IF(ISNUMBER(SMALL(Order_Form!$D:$D,1+($D721))),(VLOOKUP(SMALL(Order_Form!$D:$D,1+($D721)),Order_Form!$C:$Q,11,FALSE)),"")</f>
        <v/>
      </c>
      <c r="P721" s="18" t="str">
        <f>IF(ISNUMBER(SMALL(Order_Form!$D:$D,1+($D721))),(VLOOKUP(SMALL(Order_Form!$D:$D,1+($D721)),Order_Form!$C:$Q,12,FALSE)),"")</f>
        <v/>
      </c>
      <c r="Q721" s="18" t="str">
        <f>IF(ISNUMBER(SMALL(Order_Form!$D:$D,1+($D721))),(VLOOKUP(SMALL(Order_Form!$D:$D,1+($D721)),Order_Form!$C:$Q,13,FALSE)),"")</f>
        <v/>
      </c>
      <c r="R721" s="18" t="str">
        <f>IF(ISNUMBER(SMALL(Order_Form!$D:$D,1+($D721))),(VLOOKUP(SMALL(Order_Form!$D:$D,1+($D721)),Order_Form!$C:$Q,14,FALSE)),"")</f>
        <v/>
      </c>
      <c r="S721" s="126" t="str">
        <f>IF(ISNUMBER(SMALL(Order_Form!$D:$D,1+($D721))),(VLOOKUP(SMALL(Order_Form!$D:$D,1+($D721)),Order_Form!$C:$Q,15,FALSE)),"")</f>
        <v/>
      </c>
      <c r="U721" s="2">
        <f t="shared" si="68"/>
        <v>0</v>
      </c>
      <c r="V721" s="2">
        <f t="shared" si="69"/>
        <v>0</v>
      </c>
      <c r="W721" s="2" t="str">
        <f t="shared" si="70"/>
        <v/>
      </c>
      <c r="X721" s="2">
        <f t="shared" si="71"/>
        <v>0</v>
      </c>
    </row>
    <row r="722" spans="2:24" ht="19.149999999999999" customHeight="1" x14ac:dyDescent="0.25">
      <c r="B722" s="2">
        <f t="shared" si="67"/>
        <v>0</v>
      </c>
      <c r="C722" s="2" t="str">
        <f t="shared" si="72"/>
        <v/>
      </c>
      <c r="D722" s="2">
        <v>701</v>
      </c>
      <c r="E722" s="2" t="str">
        <f>IF(ISNUMBER(SMALL(Order_Form!$D:$D,1+($D722))),(VLOOKUP(SMALL(Order_Form!$D:$D,1+($D722)),Order_Form!$C:$Q,3,FALSE)),"")</f>
        <v/>
      </c>
      <c r="F722" s="18" t="str">
        <f>IF(ISNUMBER(SMALL(Order_Form!$D:$D,1+($D722))),(VLOOKUP(SMALL(Order_Form!$D:$D,1+($D722)),Order_Form!$C:$Q,4,FALSE)),"")</f>
        <v/>
      </c>
      <c r="G722" s="18" t="str">
        <f>IF(ISNUMBER(SMALL(Order_Form!$D:$D,1+($D722))),(VLOOKUP(SMALL(Order_Form!$D:$D,1+($D722)),Order_Form!$C:$Q,5,FALSE)),"")</f>
        <v/>
      </c>
      <c r="H722" s="18" t="str">
        <f>IF(ISNUMBER(SMALL(Order_Form!$D:$D,1+($D722))),(VLOOKUP(SMALL(Order_Form!$D:$D,1+($D722)),Order_Form!$C:$Q,6,FALSE)),"")</f>
        <v/>
      </c>
      <c r="I722" s="15" t="str">
        <f>IF(ISNUMBER(SMALL(Order_Form!$D:$D,1+($D722))),(VLOOKUP(SMALL(Order_Form!$D:$D,1+($D722)),Order_Form!$C:$Q,7,FALSE)),"")</f>
        <v/>
      </c>
      <c r="J722" s="2"/>
      <c r="K722" s="2"/>
      <c r="L722" s="18" t="str">
        <f>IF(ISNUMBER(SMALL(Order_Form!$D:$D,1+($D722))),(VLOOKUP(SMALL(Order_Form!$D:$D,1+($D722)),Order_Form!$C:$Q,8,FALSE)),"")</f>
        <v/>
      </c>
      <c r="M722" s="18" t="str">
        <f>IF(ISNUMBER(SMALL(Order_Form!$D:$D,1+($D722))),(VLOOKUP(SMALL(Order_Form!$D:$D,1+($D722)),Order_Form!$C:$Q,9,FALSE)),"")</f>
        <v/>
      </c>
      <c r="N722" s="18" t="str">
        <f>IF(ISNUMBER(SMALL(Order_Form!$D:$D,1+($D722))),(VLOOKUP(SMALL(Order_Form!$D:$D,1+($D722)),Order_Form!$C:$Q,10,FALSE)),"")</f>
        <v/>
      </c>
      <c r="O722" s="18" t="str">
        <f>IF(ISNUMBER(SMALL(Order_Form!$D:$D,1+($D722))),(VLOOKUP(SMALL(Order_Form!$D:$D,1+($D722)),Order_Form!$C:$Q,11,FALSE)),"")</f>
        <v/>
      </c>
      <c r="P722" s="18" t="str">
        <f>IF(ISNUMBER(SMALL(Order_Form!$D:$D,1+($D722))),(VLOOKUP(SMALL(Order_Form!$D:$D,1+($D722)),Order_Form!$C:$Q,12,FALSE)),"")</f>
        <v/>
      </c>
      <c r="Q722" s="18" t="str">
        <f>IF(ISNUMBER(SMALL(Order_Form!$D:$D,1+($D722))),(VLOOKUP(SMALL(Order_Form!$D:$D,1+($D722)),Order_Form!$C:$Q,13,FALSE)),"")</f>
        <v/>
      </c>
      <c r="R722" s="18" t="str">
        <f>IF(ISNUMBER(SMALL(Order_Form!$D:$D,1+($D722))),(VLOOKUP(SMALL(Order_Form!$D:$D,1+($D722)),Order_Form!$C:$Q,14,FALSE)),"")</f>
        <v/>
      </c>
      <c r="S722" s="126" t="str">
        <f>IF(ISNUMBER(SMALL(Order_Form!$D:$D,1+($D722))),(VLOOKUP(SMALL(Order_Form!$D:$D,1+($D722)),Order_Form!$C:$Q,15,FALSE)),"")</f>
        <v/>
      </c>
      <c r="U722" s="2">
        <f t="shared" si="68"/>
        <v>0</v>
      </c>
      <c r="V722" s="2">
        <f t="shared" si="69"/>
        <v>0</v>
      </c>
      <c r="W722" s="2" t="str">
        <f t="shared" si="70"/>
        <v/>
      </c>
      <c r="X722" s="2">
        <f t="shared" si="71"/>
        <v>0</v>
      </c>
    </row>
    <row r="723" spans="2:24" ht="19.149999999999999" customHeight="1" x14ac:dyDescent="0.25">
      <c r="B723" s="2">
        <f t="shared" si="67"/>
        <v>0</v>
      </c>
      <c r="C723" s="2" t="str">
        <f t="shared" si="72"/>
        <v/>
      </c>
      <c r="D723" s="2">
        <v>702</v>
      </c>
      <c r="E723" s="2" t="str">
        <f>IF(ISNUMBER(SMALL(Order_Form!$D:$D,1+($D723))),(VLOOKUP(SMALL(Order_Form!$D:$D,1+($D723)),Order_Form!$C:$Q,3,FALSE)),"")</f>
        <v/>
      </c>
      <c r="F723" s="18" t="str">
        <f>IF(ISNUMBER(SMALL(Order_Form!$D:$D,1+($D723))),(VLOOKUP(SMALL(Order_Form!$D:$D,1+($D723)),Order_Form!$C:$Q,4,FALSE)),"")</f>
        <v/>
      </c>
      <c r="G723" s="18" t="str">
        <f>IF(ISNUMBER(SMALL(Order_Form!$D:$D,1+($D723))),(VLOOKUP(SMALL(Order_Form!$D:$D,1+($D723)),Order_Form!$C:$Q,5,FALSE)),"")</f>
        <v/>
      </c>
      <c r="H723" s="18" t="str">
        <f>IF(ISNUMBER(SMALL(Order_Form!$D:$D,1+($D723))),(VLOOKUP(SMALL(Order_Form!$D:$D,1+($D723)),Order_Form!$C:$Q,6,FALSE)),"")</f>
        <v/>
      </c>
      <c r="I723" s="15" t="str">
        <f>IF(ISNUMBER(SMALL(Order_Form!$D:$D,1+($D723))),(VLOOKUP(SMALL(Order_Form!$D:$D,1+($D723)),Order_Form!$C:$Q,7,FALSE)),"")</f>
        <v/>
      </c>
      <c r="J723" s="2"/>
      <c r="K723" s="2"/>
      <c r="L723" s="18" t="str">
        <f>IF(ISNUMBER(SMALL(Order_Form!$D:$D,1+($D723))),(VLOOKUP(SMALL(Order_Form!$D:$D,1+($D723)),Order_Form!$C:$Q,8,FALSE)),"")</f>
        <v/>
      </c>
      <c r="M723" s="18" t="str">
        <f>IF(ISNUMBER(SMALL(Order_Form!$D:$D,1+($D723))),(VLOOKUP(SMALL(Order_Form!$D:$D,1+($D723)),Order_Form!$C:$Q,9,FALSE)),"")</f>
        <v/>
      </c>
      <c r="N723" s="18" t="str">
        <f>IF(ISNUMBER(SMALL(Order_Form!$D:$D,1+($D723))),(VLOOKUP(SMALL(Order_Form!$D:$D,1+($D723)),Order_Form!$C:$Q,10,FALSE)),"")</f>
        <v/>
      </c>
      <c r="O723" s="18" t="str">
        <f>IF(ISNUMBER(SMALL(Order_Form!$D:$D,1+($D723))),(VLOOKUP(SMALL(Order_Form!$D:$D,1+($D723)),Order_Form!$C:$Q,11,FALSE)),"")</f>
        <v/>
      </c>
      <c r="P723" s="18" t="str">
        <f>IF(ISNUMBER(SMALL(Order_Form!$D:$D,1+($D723))),(VLOOKUP(SMALL(Order_Form!$D:$D,1+($D723)),Order_Form!$C:$Q,12,FALSE)),"")</f>
        <v/>
      </c>
      <c r="Q723" s="18" t="str">
        <f>IF(ISNUMBER(SMALL(Order_Form!$D:$D,1+($D723))),(VLOOKUP(SMALL(Order_Form!$D:$D,1+($D723)),Order_Form!$C:$Q,13,FALSE)),"")</f>
        <v/>
      </c>
      <c r="R723" s="18" t="str">
        <f>IF(ISNUMBER(SMALL(Order_Form!$D:$D,1+($D723))),(VLOOKUP(SMALL(Order_Form!$D:$D,1+($D723)),Order_Form!$C:$Q,14,FALSE)),"")</f>
        <v/>
      </c>
      <c r="S723" s="126" t="str">
        <f>IF(ISNUMBER(SMALL(Order_Form!$D:$D,1+($D723))),(VLOOKUP(SMALL(Order_Form!$D:$D,1+($D723)),Order_Form!$C:$Q,15,FALSE)),"")</f>
        <v/>
      </c>
      <c r="U723" s="2">
        <f t="shared" si="68"/>
        <v>0</v>
      </c>
      <c r="V723" s="2">
        <f t="shared" si="69"/>
        <v>0</v>
      </c>
      <c r="W723" s="2" t="str">
        <f t="shared" si="70"/>
        <v/>
      </c>
      <c r="X723" s="2">
        <f t="shared" si="71"/>
        <v>0</v>
      </c>
    </row>
    <row r="724" spans="2:24" ht="19.149999999999999" customHeight="1" x14ac:dyDescent="0.25">
      <c r="B724" s="2">
        <f t="shared" ref="B724:B787" si="73">IF(AND(H724&gt;0,ISNONTEXT(H724)),1,0)</f>
        <v>0</v>
      </c>
      <c r="C724" s="2" t="str">
        <f t="shared" si="72"/>
        <v/>
      </c>
      <c r="D724" s="2">
        <v>703</v>
      </c>
      <c r="E724" s="2" t="str">
        <f>IF(ISNUMBER(SMALL(Order_Form!$D:$D,1+($D724))),(VLOOKUP(SMALL(Order_Form!$D:$D,1+($D724)),Order_Form!$C:$Q,3,FALSE)),"")</f>
        <v/>
      </c>
      <c r="F724" s="18" t="str">
        <f>IF(ISNUMBER(SMALL(Order_Form!$D:$D,1+($D724))),(VLOOKUP(SMALL(Order_Form!$D:$D,1+($D724)),Order_Form!$C:$Q,4,FALSE)),"")</f>
        <v/>
      </c>
      <c r="G724" s="18" t="str">
        <f>IF(ISNUMBER(SMALL(Order_Form!$D:$D,1+($D724))),(VLOOKUP(SMALL(Order_Form!$D:$D,1+($D724)),Order_Form!$C:$Q,5,FALSE)),"")</f>
        <v/>
      </c>
      <c r="H724" s="18" t="str">
        <f>IF(ISNUMBER(SMALL(Order_Form!$D:$D,1+($D724))),(VLOOKUP(SMALL(Order_Form!$D:$D,1+($D724)),Order_Form!$C:$Q,6,FALSE)),"")</f>
        <v/>
      </c>
      <c r="I724" s="15" t="str">
        <f>IF(ISNUMBER(SMALL(Order_Form!$D:$D,1+($D724))),(VLOOKUP(SMALL(Order_Form!$D:$D,1+($D724)),Order_Form!$C:$Q,7,FALSE)),"")</f>
        <v/>
      </c>
      <c r="J724" s="2"/>
      <c r="K724" s="2"/>
      <c r="L724" s="18" t="str">
        <f>IF(ISNUMBER(SMALL(Order_Form!$D:$D,1+($D724))),(VLOOKUP(SMALL(Order_Form!$D:$D,1+($D724)),Order_Form!$C:$Q,8,FALSE)),"")</f>
        <v/>
      </c>
      <c r="M724" s="18" t="str">
        <f>IF(ISNUMBER(SMALL(Order_Form!$D:$D,1+($D724))),(VLOOKUP(SMALL(Order_Form!$D:$D,1+($D724)),Order_Form!$C:$Q,9,FALSE)),"")</f>
        <v/>
      </c>
      <c r="N724" s="18" t="str">
        <f>IF(ISNUMBER(SMALL(Order_Form!$D:$D,1+($D724))),(VLOOKUP(SMALL(Order_Form!$D:$D,1+($D724)),Order_Form!$C:$Q,10,FALSE)),"")</f>
        <v/>
      </c>
      <c r="O724" s="18" t="str">
        <f>IF(ISNUMBER(SMALL(Order_Form!$D:$D,1+($D724))),(VLOOKUP(SMALL(Order_Form!$D:$D,1+($D724)),Order_Form!$C:$Q,11,FALSE)),"")</f>
        <v/>
      </c>
      <c r="P724" s="18" t="str">
        <f>IF(ISNUMBER(SMALL(Order_Form!$D:$D,1+($D724))),(VLOOKUP(SMALL(Order_Form!$D:$D,1+($D724)),Order_Form!$C:$Q,12,FALSE)),"")</f>
        <v/>
      </c>
      <c r="Q724" s="18" t="str">
        <f>IF(ISNUMBER(SMALL(Order_Form!$D:$D,1+($D724))),(VLOOKUP(SMALL(Order_Form!$D:$D,1+($D724)),Order_Form!$C:$Q,13,FALSE)),"")</f>
        <v/>
      </c>
      <c r="R724" s="18" t="str">
        <f>IF(ISNUMBER(SMALL(Order_Form!$D:$D,1+($D724))),(VLOOKUP(SMALL(Order_Form!$D:$D,1+($D724)),Order_Form!$C:$Q,14,FALSE)),"")</f>
        <v/>
      </c>
      <c r="S724" s="126" t="str">
        <f>IF(ISNUMBER(SMALL(Order_Form!$D:$D,1+($D724))),(VLOOKUP(SMALL(Order_Form!$D:$D,1+($D724)),Order_Form!$C:$Q,15,FALSE)),"")</f>
        <v/>
      </c>
      <c r="U724" s="2">
        <f t="shared" si="68"/>
        <v>0</v>
      </c>
      <c r="V724" s="2">
        <f t="shared" si="69"/>
        <v>0</v>
      </c>
      <c r="W724" s="2" t="str">
        <f t="shared" si="70"/>
        <v/>
      </c>
      <c r="X724" s="2">
        <f t="shared" si="71"/>
        <v>0</v>
      </c>
    </row>
    <row r="725" spans="2:24" ht="19.149999999999999" customHeight="1" x14ac:dyDescent="0.25">
      <c r="B725" s="2">
        <f t="shared" si="73"/>
        <v>0</v>
      </c>
      <c r="C725" s="2" t="str">
        <f t="shared" si="72"/>
        <v/>
      </c>
      <c r="D725" s="2">
        <v>704</v>
      </c>
      <c r="E725" s="2" t="str">
        <f>IF(ISNUMBER(SMALL(Order_Form!$D:$D,1+($D725))),(VLOOKUP(SMALL(Order_Form!$D:$D,1+($D725)),Order_Form!$C:$Q,3,FALSE)),"")</f>
        <v/>
      </c>
      <c r="F725" s="18" t="str">
        <f>IF(ISNUMBER(SMALL(Order_Form!$D:$D,1+($D725))),(VLOOKUP(SMALL(Order_Form!$D:$D,1+($D725)),Order_Form!$C:$Q,4,FALSE)),"")</f>
        <v/>
      </c>
      <c r="G725" s="18" t="str">
        <f>IF(ISNUMBER(SMALL(Order_Form!$D:$D,1+($D725))),(VLOOKUP(SMALL(Order_Form!$D:$D,1+($D725)),Order_Form!$C:$Q,5,FALSE)),"")</f>
        <v/>
      </c>
      <c r="H725" s="18" t="str">
        <f>IF(ISNUMBER(SMALL(Order_Form!$D:$D,1+($D725))),(VLOOKUP(SMALL(Order_Form!$D:$D,1+($D725)),Order_Form!$C:$Q,6,FALSE)),"")</f>
        <v/>
      </c>
      <c r="I725" s="15" t="str">
        <f>IF(ISNUMBER(SMALL(Order_Form!$D:$D,1+($D725))),(VLOOKUP(SMALL(Order_Form!$D:$D,1+($D725)),Order_Form!$C:$Q,7,FALSE)),"")</f>
        <v/>
      </c>
      <c r="J725" s="2"/>
      <c r="K725" s="2"/>
      <c r="L725" s="18" t="str">
        <f>IF(ISNUMBER(SMALL(Order_Form!$D:$D,1+($D725))),(VLOOKUP(SMALL(Order_Form!$D:$D,1+($D725)),Order_Form!$C:$Q,8,FALSE)),"")</f>
        <v/>
      </c>
      <c r="M725" s="18" t="str">
        <f>IF(ISNUMBER(SMALL(Order_Form!$D:$D,1+($D725))),(VLOOKUP(SMALL(Order_Form!$D:$D,1+($D725)),Order_Form!$C:$Q,9,FALSE)),"")</f>
        <v/>
      </c>
      <c r="N725" s="18" t="str">
        <f>IF(ISNUMBER(SMALL(Order_Form!$D:$D,1+($D725))),(VLOOKUP(SMALL(Order_Form!$D:$D,1+($D725)),Order_Form!$C:$Q,10,FALSE)),"")</f>
        <v/>
      </c>
      <c r="O725" s="18" t="str">
        <f>IF(ISNUMBER(SMALL(Order_Form!$D:$D,1+($D725))),(VLOOKUP(SMALL(Order_Form!$D:$D,1+($D725)),Order_Form!$C:$Q,11,FALSE)),"")</f>
        <v/>
      </c>
      <c r="P725" s="18" t="str">
        <f>IF(ISNUMBER(SMALL(Order_Form!$D:$D,1+($D725))),(VLOOKUP(SMALL(Order_Form!$D:$D,1+($D725)),Order_Form!$C:$Q,12,FALSE)),"")</f>
        <v/>
      </c>
      <c r="Q725" s="18" t="str">
        <f>IF(ISNUMBER(SMALL(Order_Form!$D:$D,1+($D725))),(VLOOKUP(SMALL(Order_Form!$D:$D,1+($D725)),Order_Form!$C:$Q,13,FALSE)),"")</f>
        <v/>
      </c>
      <c r="R725" s="18" t="str">
        <f>IF(ISNUMBER(SMALL(Order_Form!$D:$D,1+($D725))),(VLOOKUP(SMALL(Order_Form!$D:$D,1+($D725)),Order_Form!$C:$Q,14,FALSE)),"")</f>
        <v/>
      </c>
      <c r="S725" s="126" t="str">
        <f>IF(ISNUMBER(SMALL(Order_Form!$D:$D,1+($D725))),(VLOOKUP(SMALL(Order_Form!$D:$D,1+($D725)),Order_Form!$C:$Q,15,FALSE)),"")</f>
        <v/>
      </c>
      <c r="U725" s="2">
        <f t="shared" ref="U725:U788" si="74">IF(OR(E725=1,V725=1),1,0)</f>
        <v>0</v>
      </c>
      <c r="V725" s="2">
        <f t="shared" ref="V725:V788" si="75">IF(OR(B725=1,E725=2),1,0)</f>
        <v>0</v>
      </c>
      <c r="W725" s="2" t="str">
        <f t="shared" ref="W725:W788" si="76">IF(ISNUMBER(H725),H725,"")</f>
        <v/>
      </c>
      <c r="X725" s="2">
        <f t="shared" ref="X725:X788" si="77">IF(OR(AND(L725&gt;0,ISNONTEXT(L725)),L725="Assorted"),1,0)</f>
        <v>0</v>
      </c>
    </row>
    <row r="726" spans="2:24" ht="19.149999999999999" customHeight="1" x14ac:dyDescent="0.25">
      <c r="B726" s="2">
        <f t="shared" si="73"/>
        <v>0</v>
      </c>
      <c r="C726" s="2" t="str">
        <f t="shared" si="72"/>
        <v/>
      </c>
      <c r="D726" s="2">
        <v>705</v>
      </c>
      <c r="E726" s="2" t="str">
        <f>IF(ISNUMBER(SMALL(Order_Form!$D:$D,1+($D726))),(VLOOKUP(SMALL(Order_Form!$D:$D,1+($D726)),Order_Form!$C:$Q,3,FALSE)),"")</f>
        <v/>
      </c>
      <c r="F726" s="18" t="str">
        <f>IF(ISNUMBER(SMALL(Order_Form!$D:$D,1+($D726))),(VLOOKUP(SMALL(Order_Form!$D:$D,1+($D726)),Order_Form!$C:$Q,4,FALSE)),"")</f>
        <v/>
      </c>
      <c r="G726" s="18" t="str">
        <f>IF(ISNUMBER(SMALL(Order_Form!$D:$D,1+($D726))),(VLOOKUP(SMALL(Order_Form!$D:$D,1+($D726)),Order_Form!$C:$Q,5,FALSE)),"")</f>
        <v/>
      </c>
      <c r="H726" s="18" t="str">
        <f>IF(ISNUMBER(SMALL(Order_Form!$D:$D,1+($D726))),(VLOOKUP(SMALL(Order_Form!$D:$D,1+($D726)),Order_Form!$C:$Q,6,FALSE)),"")</f>
        <v/>
      </c>
      <c r="I726" s="15" t="str">
        <f>IF(ISNUMBER(SMALL(Order_Form!$D:$D,1+($D726))),(VLOOKUP(SMALL(Order_Form!$D:$D,1+($D726)),Order_Form!$C:$Q,7,FALSE)),"")</f>
        <v/>
      </c>
      <c r="J726" s="2"/>
      <c r="K726" s="2"/>
      <c r="L726" s="18" t="str">
        <f>IF(ISNUMBER(SMALL(Order_Form!$D:$D,1+($D726))),(VLOOKUP(SMALL(Order_Form!$D:$D,1+($D726)),Order_Form!$C:$Q,8,FALSE)),"")</f>
        <v/>
      </c>
      <c r="M726" s="18" t="str">
        <f>IF(ISNUMBER(SMALL(Order_Form!$D:$D,1+($D726))),(VLOOKUP(SMALL(Order_Form!$D:$D,1+($D726)),Order_Form!$C:$Q,9,FALSE)),"")</f>
        <v/>
      </c>
      <c r="N726" s="18" t="str">
        <f>IF(ISNUMBER(SMALL(Order_Form!$D:$D,1+($D726))),(VLOOKUP(SMALL(Order_Form!$D:$D,1+($D726)),Order_Form!$C:$Q,10,FALSE)),"")</f>
        <v/>
      </c>
      <c r="O726" s="18" t="str">
        <f>IF(ISNUMBER(SMALL(Order_Form!$D:$D,1+($D726))),(VLOOKUP(SMALL(Order_Form!$D:$D,1+($D726)),Order_Form!$C:$Q,11,FALSE)),"")</f>
        <v/>
      </c>
      <c r="P726" s="18" t="str">
        <f>IF(ISNUMBER(SMALL(Order_Form!$D:$D,1+($D726))),(VLOOKUP(SMALL(Order_Form!$D:$D,1+($D726)),Order_Form!$C:$Q,12,FALSE)),"")</f>
        <v/>
      </c>
      <c r="Q726" s="18" t="str">
        <f>IF(ISNUMBER(SMALL(Order_Form!$D:$D,1+($D726))),(VLOOKUP(SMALL(Order_Form!$D:$D,1+($D726)),Order_Form!$C:$Q,13,FALSE)),"")</f>
        <v/>
      </c>
      <c r="R726" s="18" t="str">
        <f>IF(ISNUMBER(SMALL(Order_Form!$D:$D,1+($D726))),(VLOOKUP(SMALL(Order_Form!$D:$D,1+($D726)),Order_Form!$C:$Q,14,FALSE)),"")</f>
        <v/>
      </c>
      <c r="S726" s="126" t="str">
        <f>IF(ISNUMBER(SMALL(Order_Form!$D:$D,1+($D726))),(VLOOKUP(SMALL(Order_Form!$D:$D,1+($D726)),Order_Form!$C:$Q,15,FALSE)),"")</f>
        <v/>
      </c>
      <c r="U726" s="2">
        <f t="shared" si="74"/>
        <v>0</v>
      </c>
      <c r="V726" s="2">
        <f t="shared" si="75"/>
        <v>0</v>
      </c>
      <c r="W726" s="2" t="str">
        <f t="shared" si="76"/>
        <v/>
      </c>
      <c r="X726" s="2">
        <f t="shared" si="77"/>
        <v>0</v>
      </c>
    </row>
    <row r="727" spans="2:24" ht="19.149999999999999" customHeight="1" x14ac:dyDescent="0.25">
      <c r="B727" s="2">
        <f t="shared" si="73"/>
        <v>0</v>
      </c>
      <c r="C727" s="2" t="str">
        <f t="shared" si="72"/>
        <v/>
      </c>
      <c r="D727" s="2">
        <v>706</v>
      </c>
      <c r="E727" s="2" t="str">
        <f>IF(ISNUMBER(SMALL(Order_Form!$D:$D,1+($D727))),(VLOOKUP(SMALL(Order_Form!$D:$D,1+($D727)),Order_Form!$C:$Q,3,FALSE)),"")</f>
        <v/>
      </c>
      <c r="F727" s="18" t="str">
        <f>IF(ISNUMBER(SMALL(Order_Form!$D:$D,1+($D727))),(VLOOKUP(SMALL(Order_Form!$D:$D,1+($D727)),Order_Form!$C:$Q,4,FALSE)),"")</f>
        <v/>
      </c>
      <c r="G727" s="18" t="str">
        <f>IF(ISNUMBER(SMALL(Order_Form!$D:$D,1+($D727))),(VLOOKUP(SMALL(Order_Form!$D:$D,1+($D727)),Order_Form!$C:$Q,5,FALSE)),"")</f>
        <v/>
      </c>
      <c r="H727" s="18" t="str">
        <f>IF(ISNUMBER(SMALL(Order_Form!$D:$D,1+($D727))),(VLOOKUP(SMALL(Order_Form!$D:$D,1+($D727)),Order_Form!$C:$Q,6,FALSE)),"")</f>
        <v/>
      </c>
      <c r="I727" s="15" t="str">
        <f>IF(ISNUMBER(SMALL(Order_Form!$D:$D,1+($D727))),(VLOOKUP(SMALL(Order_Form!$D:$D,1+($D727)),Order_Form!$C:$Q,7,FALSE)),"")</f>
        <v/>
      </c>
      <c r="J727" s="2"/>
      <c r="K727" s="2"/>
      <c r="L727" s="18" t="str">
        <f>IF(ISNUMBER(SMALL(Order_Form!$D:$D,1+($D727))),(VLOOKUP(SMALL(Order_Form!$D:$D,1+($D727)),Order_Form!$C:$Q,8,FALSE)),"")</f>
        <v/>
      </c>
      <c r="M727" s="18" t="str">
        <f>IF(ISNUMBER(SMALL(Order_Form!$D:$D,1+($D727))),(VLOOKUP(SMALL(Order_Form!$D:$D,1+($D727)),Order_Form!$C:$Q,9,FALSE)),"")</f>
        <v/>
      </c>
      <c r="N727" s="18" t="str">
        <f>IF(ISNUMBER(SMALL(Order_Form!$D:$D,1+($D727))),(VLOOKUP(SMALL(Order_Form!$D:$D,1+($D727)),Order_Form!$C:$Q,10,FALSE)),"")</f>
        <v/>
      </c>
      <c r="O727" s="18" t="str">
        <f>IF(ISNUMBER(SMALL(Order_Form!$D:$D,1+($D727))),(VLOOKUP(SMALL(Order_Form!$D:$D,1+($D727)),Order_Form!$C:$Q,11,FALSE)),"")</f>
        <v/>
      </c>
      <c r="P727" s="18" t="str">
        <f>IF(ISNUMBER(SMALL(Order_Form!$D:$D,1+($D727))),(VLOOKUP(SMALL(Order_Form!$D:$D,1+($D727)),Order_Form!$C:$Q,12,FALSE)),"")</f>
        <v/>
      </c>
      <c r="Q727" s="18" t="str">
        <f>IF(ISNUMBER(SMALL(Order_Form!$D:$D,1+($D727))),(VLOOKUP(SMALL(Order_Form!$D:$D,1+($D727)),Order_Form!$C:$Q,13,FALSE)),"")</f>
        <v/>
      </c>
      <c r="R727" s="18" t="str">
        <f>IF(ISNUMBER(SMALL(Order_Form!$D:$D,1+($D727))),(VLOOKUP(SMALL(Order_Form!$D:$D,1+($D727)),Order_Form!$C:$Q,14,FALSE)),"")</f>
        <v/>
      </c>
      <c r="S727" s="126" t="str">
        <f>IF(ISNUMBER(SMALL(Order_Form!$D:$D,1+($D727))),(VLOOKUP(SMALL(Order_Form!$D:$D,1+($D727)),Order_Form!$C:$Q,15,FALSE)),"")</f>
        <v/>
      </c>
      <c r="U727" s="2">
        <f t="shared" si="74"/>
        <v>0</v>
      </c>
      <c r="V727" s="2">
        <f t="shared" si="75"/>
        <v>0</v>
      </c>
      <c r="W727" s="2" t="str">
        <f t="shared" si="76"/>
        <v/>
      </c>
      <c r="X727" s="2">
        <f t="shared" si="77"/>
        <v>0</v>
      </c>
    </row>
    <row r="728" spans="2:24" ht="19.149999999999999" customHeight="1" x14ac:dyDescent="0.25">
      <c r="B728" s="2">
        <f t="shared" si="73"/>
        <v>0</v>
      </c>
      <c r="C728" s="2" t="str">
        <f t="shared" si="72"/>
        <v/>
      </c>
      <c r="D728" s="2">
        <v>707</v>
      </c>
      <c r="E728" s="2" t="str">
        <f>IF(ISNUMBER(SMALL(Order_Form!$D:$D,1+($D728))),(VLOOKUP(SMALL(Order_Form!$D:$D,1+($D728)),Order_Form!$C:$Q,3,FALSE)),"")</f>
        <v/>
      </c>
      <c r="F728" s="18" t="str">
        <f>IF(ISNUMBER(SMALL(Order_Form!$D:$D,1+($D728))),(VLOOKUP(SMALL(Order_Form!$D:$D,1+($D728)),Order_Form!$C:$Q,4,FALSE)),"")</f>
        <v/>
      </c>
      <c r="G728" s="18" t="str">
        <f>IF(ISNUMBER(SMALL(Order_Form!$D:$D,1+($D728))),(VLOOKUP(SMALL(Order_Form!$D:$D,1+($D728)),Order_Form!$C:$Q,5,FALSE)),"")</f>
        <v/>
      </c>
      <c r="H728" s="18" t="str">
        <f>IF(ISNUMBER(SMALL(Order_Form!$D:$D,1+($D728))),(VLOOKUP(SMALL(Order_Form!$D:$D,1+($D728)),Order_Form!$C:$Q,6,FALSE)),"")</f>
        <v/>
      </c>
      <c r="I728" s="15" t="str">
        <f>IF(ISNUMBER(SMALL(Order_Form!$D:$D,1+($D728))),(VLOOKUP(SMALL(Order_Form!$D:$D,1+($D728)),Order_Form!$C:$Q,7,FALSE)),"")</f>
        <v/>
      </c>
      <c r="J728" s="2"/>
      <c r="K728" s="2"/>
      <c r="L728" s="18" t="str">
        <f>IF(ISNUMBER(SMALL(Order_Form!$D:$D,1+($D728))),(VLOOKUP(SMALL(Order_Form!$D:$D,1+($D728)),Order_Form!$C:$Q,8,FALSE)),"")</f>
        <v/>
      </c>
      <c r="M728" s="18" t="str">
        <f>IF(ISNUMBER(SMALL(Order_Form!$D:$D,1+($D728))),(VLOOKUP(SMALL(Order_Form!$D:$D,1+($D728)),Order_Form!$C:$Q,9,FALSE)),"")</f>
        <v/>
      </c>
      <c r="N728" s="18" t="str">
        <f>IF(ISNUMBER(SMALL(Order_Form!$D:$D,1+($D728))),(VLOOKUP(SMALL(Order_Form!$D:$D,1+($D728)),Order_Form!$C:$Q,10,FALSE)),"")</f>
        <v/>
      </c>
      <c r="O728" s="18" t="str">
        <f>IF(ISNUMBER(SMALL(Order_Form!$D:$D,1+($D728))),(VLOOKUP(SMALL(Order_Form!$D:$D,1+($D728)),Order_Form!$C:$Q,11,FALSE)),"")</f>
        <v/>
      </c>
      <c r="P728" s="18" t="str">
        <f>IF(ISNUMBER(SMALL(Order_Form!$D:$D,1+($D728))),(VLOOKUP(SMALL(Order_Form!$D:$D,1+($D728)),Order_Form!$C:$Q,12,FALSE)),"")</f>
        <v/>
      </c>
      <c r="Q728" s="18" t="str">
        <f>IF(ISNUMBER(SMALL(Order_Form!$D:$D,1+($D728))),(VLOOKUP(SMALL(Order_Form!$D:$D,1+($D728)),Order_Form!$C:$Q,13,FALSE)),"")</f>
        <v/>
      </c>
      <c r="R728" s="18" t="str">
        <f>IF(ISNUMBER(SMALL(Order_Form!$D:$D,1+($D728))),(VLOOKUP(SMALL(Order_Form!$D:$D,1+($D728)),Order_Form!$C:$Q,14,FALSE)),"")</f>
        <v/>
      </c>
      <c r="S728" s="126" t="str">
        <f>IF(ISNUMBER(SMALL(Order_Form!$D:$D,1+($D728))),(VLOOKUP(SMALL(Order_Form!$D:$D,1+($D728)),Order_Form!$C:$Q,15,FALSE)),"")</f>
        <v/>
      </c>
      <c r="U728" s="2">
        <f t="shared" si="74"/>
        <v>0</v>
      </c>
      <c r="V728" s="2">
        <f t="shared" si="75"/>
        <v>0</v>
      </c>
      <c r="W728" s="2" t="str">
        <f t="shared" si="76"/>
        <v/>
      </c>
      <c r="X728" s="2">
        <f t="shared" si="77"/>
        <v>0</v>
      </c>
    </row>
    <row r="729" spans="2:24" ht="19.149999999999999" customHeight="1" x14ac:dyDescent="0.25">
      <c r="B729" s="2">
        <f t="shared" si="73"/>
        <v>0</v>
      </c>
      <c r="C729" s="2" t="str">
        <f t="shared" si="72"/>
        <v/>
      </c>
      <c r="D729" s="2">
        <v>708</v>
      </c>
      <c r="E729" s="2" t="str">
        <f>IF(ISNUMBER(SMALL(Order_Form!$D:$D,1+($D729))),(VLOOKUP(SMALL(Order_Form!$D:$D,1+($D729)),Order_Form!$C:$Q,3,FALSE)),"")</f>
        <v/>
      </c>
      <c r="F729" s="18" t="str">
        <f>IF(ISNUMBER(SMALL(Order_Form!$D:$D,1+($D729))),(VLOOKUP(SMALL(Order_Form!$D:$D,1+($D729)),Order_Form!$C:$Q,4,FALSE)),"")</f>
        <v/>
      </c>
      <c r="G729" s="18" t="str">
        <f>IF(ISNUMBER(SMALL(Order_Form!$D:$D,1+($D729))),(VLOOKUP(SMALL(Order_Form!$D:$D,1+($D729)),Order_Form!$C:$Q,5,FALSE)),"")</f>
        <v/>
      </c>
      <c r="H729" s="18" t="str">
        <f>IF(ISNUMBER(SMALL(Order_Form!$D:$D,1+($D729))),(VLOOKUP(SMALL(Order_Form!$D:$D,1+($D729)),Order_Form!$C:$Q,6,FALSE)),"")</f>
        <v/>
      </c>
      <c r="I729" s="15" t="str">
        <f>IF(ISNUMBER(SMALL(Order_Form!$D:$D,1+($D729))),(VLOOKUP(SMALL(Order_Form!$D:$D,1+($D729)),Order_Form!$C:$Q,7,FALSE)),"")</f>
        <v/>
      </c>
      <c r="J729" s="2"/>
      <c r="K729" s="2"/>
      <c r="L729" s="18" t="str">
        <f>IF(ISNUMBER(SMALL(Order_Form!$D:$D,1+($D729))),(VLOOKUP(SMALL(Order_Form!$D:$D,1+($D729)),Order_Form!$C:$Q,8,FALSE)),"")</f>
        <v/>
      </c>
      <c r="M729" s="18" t="str">
        <f>IF(ISNUMBER(SMALL(Order_Form!$D:$D,1+($D729))),(VLOOKUP(SMALL(Order_Form!$D:$D,1+($D729)),Order_Form!$C:$Q,9,FALSE)),"")</f>
        <v/>
      </c>
      <c r="N729" s="18" t="str">
        <f>IF(ISNUMBER(SMALL(Order_Form!$D:$D,1+($D729))),(VLOOKUP(SMALL(Order_Form!$D:$D,1+($D729)),Order_Form!$C:$Q,10,FALSE)),"")</f>
        <v/>
      </c>
      <c r="O729" s="18" t="str">
        <f>IF(ISNUMBER(SMALL(Order_Form!$D:$D,1+($D729))),(VLOOKUP(SMALL(Order_Form!$D:$D,1+($D729)),Order_Form!$C:$Q,11,FALSE)),"")</f>
        <v/>
      </c>
      <c r="P729" s="18" t="str">
        <f>IF(ISNUMBER(SMALL(Order_Form!$D:$D,1+($D729))),(VLOOKUP(SMALL(Order_Form!$D:$D,1+($D729)),Order_Form!$C:$Q,12,FALSE)),"")</f>
        <v/>
      </c>
      <c r="Q729" s="18" t="str">
        <f>IF(ISNUMBER(SMALL(Order_Form!$D:$D,1+($D729))),(VLOOKUP(SMALL(Order_Form!$D:$D,1+($D729)),Order_Form!$C:$Q,13,FALSE)),"")</f>
        <v/>
      </c>
      <c r="R729" s="18" t="str">
        <f>IF(ISNUMBER(SMALL(Order_Form!$D:$D,1+($D729))),(VLOOKUP(SMALL(Order_Form!$D:$D,1+($D729)),Order_Form!$C:$Q,14,FALSE)),"")</f>
        <v/>
      </c>
      <c r="S729" s="126" t="str">
        <f>IF(ISNUMBER(SMALL(Order_Form!$D:$D,1+($D729))),(VLOOKUP(SMALL(Order_Form!$D:$D,1+($D729)),Order_Form!$C:$Q,15,FALSE)),"")</f>
        <v/>
      </c>
      <c r="U729" s="2">
        <f t="shared" si="74"/>
        <v>0</v>
      </c>
      <c r="V729" s="2">
        <f t="shared" si="75"/>
        <v>0</v>
      </c>
      <c r="W729" s="2" t="str">
        <f t="shared" si="76"/>
        <v/>
      </c>
      <c r="X729" s="2">
        <f t="shared" si="77"/>
        <v>0</v>
      </c>
    </row>
    <row r="730" spans="2:24" ht="19.149999999999999" customHeight="1" x14ac:dyDescent="0.25">
      <c r="B730" s="2">
        <f t="shared" si="73"/>
        <v>0</v>
      </c>
      <c r="C730" s="2" t="str">
        <f t="shared" si="72"/>
        <v/>
      </c>
      <c r="D730" s="2">
        <v>709</v>
      </c>
      <c r="E730" s="2" t="str">
        <f>IF(ISNUMBER(SMALL(Order_Form!$D:$D,1+($D730))),(VLOOKUP(SMALL(Order_Form!$D:$D,1+($D730)),Order_Form!$C:$Q,3,FALSE)),"")</f>
        <v/>
      </c>
      <c r="F730" s="18" t="str">
        <f>IF(ISNUMBER(SMALL(Order_Form!$D:$D,1+($D730))),(VLOOKUP(SMALL(Order_Form!$D:$D,1+($D730)),Order_Form!$C:$Q,4,FALSE)),"")</f>
        <v/>
      </c>
      <c r="G730" s="18" t="str">
        <f>IF(ISNUMBER(SMALL(Order_Form!$D:$D,1+($D730))),(VLOOKUP(SMALL(Order_Form!$D:$D,1+($D730)),Order_Form!$C:$Q,5,FALSE)),"")</f>
        <v/>
      </c>
      <c r="H730" s="18" t="str">
        <f>IF(ISNUMBER(SMALL(Order_Form!$D:$D,1+($D730))),(VLOOKUP(SMALL(Order_Form!$D:$D,1+($D730)),Order_Form!$C:$Q,6,FALSE)),"")</f>
        <v/>
      </c>
      <c r="I730" s="15" t="str">
        <f>IF(ISNUMBER(SMALL(Order_Form!$D:$D,1+($D730))),(VLOOKUP(SMALL(Order_Form!$D:$D,1+($D730)),Order_Form!$C:$Q,7,FALSE)),"")</f>
        <v/>
      </c>
      <c r="J730" s="2"/>
      <c r="K730" s="2"/>
      <c r="L730" s="18" t="str">
        <f>IF(ISNUMBER(SMALL(Order_Form!$D:$D,1+($D730))),(VLOOKUP(SMALL(Order_Form!$D:$D,1+($D730)),Order_Form!$C:$Q,8,FALSE)),"")</f>
        <v/>
      </c>
      <c r="M730" s="18" t="str">
        <f>IF(ISNUMBER(SMALL(Order_Form!$D:$D,1+($D730))),(VLOOKUP(SMALL(Order_Form!$D:$D,1+($D730)),Order_Form!$C:$Q,9,FALSE)),"")</f>
        <v/>
      </c>
      <c r="N730" s="18" t="str">
        <f>IF(ISNUMBER(SMALL(Order_Form!$D:$D,1+($D730))),(VLOOKUP(SMALL(Order_Form!$D:$D,1+($D730)),Order_Form!$C:$Q,10,FALSE)),"")</f>
        <v/>
      </c>
      <c r="O730" s="18" t="str">
        <f>IF(ISNUMBER(SMALL(Order_Form!$D:$D,1+($D730))),(VLOOKUP(SMALL(Order_Form!$D:$D,1+($D730)),Order_Form!$C:$Q,11,FALSE)),"")</f>
        <v/>
      </c>
      <c r="P730" s="18" t="str">
        <f>IF(ISNUMBER(SMALL(Order_Form!$D:$D,1+($D730))),(VLOOKUP(SMALL(Order_Form!$D:$D,1+($D730)),Order_Form!$C:$Q,12,FALSE)),"")</f>
        <v/>
      </c>
      <c r="Q730" s="18" t="str">
        <f>IF(ISNUMBER(SMALL(Order_Form!$D:$D,1+($D730))),(VLOOKUP(SMALL(Order_Form!$D:$D,1+($D730)),Order_Form!$C:$Q,13,FALSE)),"")</f>
        <v/>
      </c>
      <c r="R730" s="18" t="str">
        <f>IF(ISNUMBER(SMALL(Order_Form!$D:$D,1+($D730))),(VLOOKUP(SMALL(Order_Form!$D:$D,1+($D730)),Order_Form!$C:$Q,14,FALSE)),"")</f>
        <v/>
      </c>
      <c r="S730" s="126" t="str">
        <f>IF(ISNUMBER(SMALL(Order_Form!$D:$D,1+($D730))),(VLOOKUP(SMALL(Order_Form!$D:$D,1+($D730)),Order_Form!$C:$Q,15,FALSE)),"")</f>
        <v/>
      </c>
      <c r="U730" s="2">
        <f t="shared" si="74"/>
        <v>0</v>
      </c>
      <c r="V730" s="2">
        <f t="shared" si="75"/>
        <v>0</v>
      </c>
      <c r="W730" s="2" t="str">
        <f t="shared" si="76"/>
        <v/>
      </c>
      <c r="X730" s="2">
        <f t="shared" si="77"/>
        <v>0</v>
      </c>
    </row>
    <row r="731" spans="2:24" ht="19.149999999999999" customHeight="1" x14ac:dyDescent="0.25">
      <c r="B731" s="2">
        <f t="shared" si="73"/>
        <v>0</v>
      </c>
      <c r="C731" s="2" t="str">
        <f t="shared" si="72"/>
        <v/>
      </c>
      <c r="D731" s="2">
        <v>710</v>
      </c>
      <c r="E731" s="2" t="str">
        <f>IF(ISNUMBER(SMALL(Order_Form!$D:$D,1+($D731))),(VLOOKUP(SMALL(Order_Form!$D:$D,1+($D731)),Order_Form!$C:$Q,3,FALSE)),"")</f>
        <v/>
      </c>
      <c r="F731" s="18" t="str">
        <f>IF(ISNUMBER(SMALL(Order_Form!$D:$D,1+($D731))),(VLOOKUP(SMALL(Order_Form!$D:$D,1+($D731)),Order_Form!$C:$Q,4,FALSE)),"")</f>
        <v/>
      </c>
      <c r="G731" s="18" t="str">
        <f>IF(ISNUMBER(SMALL(Order_Form!$D:$D,1+($D731))),(VLOOKUP(SMALL(Order_Form!$D:$D,1+($D731)),Order_Form!$C:$Q,5,FALSE)),"")</f>
        <v/>
      </c>
      <c r="H731" s="18" t="str">
        <f>IF(ISNUMBER(SMALL(Order_Form!$D:$D,1+($D731))),(VLOOKUP(SMALL(Order_Form!$D:$D,1+($D731)),Order_Form!$C:$Q,6,FALSE)),"")</f>
        <v/>
      </c>
      <c r="I731" s="15" t="str">
        <f>IF(ISNUMBER(SMALL(Order_Form!$D:$D,1+($D731))),(VLOOKUP(SMALL(Order_Form!$D:$D,1+($D731)),Order_Form!$C:$Q,7,FALSE)),"")</f>
        <v/>
      </c>
      <c r="J731" s="2"/>
      <c r="K731" s="2"/>
      <c r="L731" s="18" t="str">
        <f>IF(ISNUMBER(SMALL(Order_Form!$D:$D,1+($D731))),(VLOOKUP(SMALL(Order_Form!$D:$D,1+($D731)),Order_Form!$C:$Q,8,FALSE)),"")</f>
        <v/>
      </c>
      <c r="M731" s="18" t="str">
        <f>IF(ISNUMBER(SMALL(Order_Form!$D:$D,1+($D731))),(VLOOKUP(SMALL(Order_Form!$D:$D,1+($D731)),Order_Form!$C:$Q,9,FALSE)),"")</f>
        <v/>
      </c>
      <c r="N731" s="18" t="str">
        <f>IF(ISNUMBER(SMALL(Order_Form!$D:$D,1+($D731))),(VLOOKUP(SMALL(Order_Form!$D:$D,1+($D731)),Order_Form!$C:$Q,10,FALSE)),"")</f>
        <v/>
      </c>
      <c r="O731" s="18" t="str">
        <f>IF(ISNUMBER(SMALL(Order_Form!$D:$D,1+($D731))),(VLOOKUP(SMALL(Order_Form!$D:$D,1+($D731)),Order_Form!$C:$Q,11,FALSE)),"")</f>
        <v/>
      </c>
      <c r="P731" s="18" t="str">
        <f>IF(ISNUMBER(SMALL(Order_Form!$D:$D,1+($D731))),(VLOOKUP(SMALL(Order_Form!$D:$D,1+($D731)),Order_Form!$C:$Q,12,FALSE)),"")</f>
        <v/>
      </c>
      <c r="Q731" s="18" t="str">
        <f>IF(ISNUMBER(SMALL(Order_Form!$D:$D,1+($D731))),(VLOOKUP(SMALL(Order_Form!$D:$D,1+($D731)),Order_Form!$C:$Q,13,FALSE)),"")</f>
        <v/>
      </c>
      <c r="R731" s="18" t="str">
        <f>IF(ISNUMBER(SMALL(Order_Form!$D:$D,1+($D731))),(VLOOKUP(SMALL(Order_Form!$D:$D,1+($D731)),Order_Form!$C:$Q,14,FALSE)),"")</f>
        <v/>
      </c>
      <c r="S731" s="126" t="str">
        <f>IF(ISNUMBER(SMALL(Order_Form!$D:$D,1+($D731))),(VLOOKUP(SMALL(Order_Form!$D:$D,1+($D731)),Order_Form!$C:$Q,15,FALSE)),"")</f>
        <v/>
      </c>
      <c r="U731" s="2">
        <f t="shared" si="74"/>
        <v>0</v>
      </c>
      <c r="V731" s="2">
        <f t="shared" si="75"/>
        <v>0</v>
      </c>
      <c r="W731" s="2" t="str">
        <f t="shared" si="76"/>
        <v/>
      </c>
      <c r="X731" s="2">
        <f t="shared" si="77"/>
        <v>0</v>
      </c>
    </row>
    <row r="732" spans="2:24" ht="19.149999999999999" customHeight="1" x14ac:dyDescent="0.25">
      <c r="B732" s="2">
        <f t="shared" si="73"/>
        <v>0</v>
      </c>
      <c r="C732" s="2" t="str">
        <f t="shared" ref="C732:C795" si="78">IF(B732=1,D732,"")</f>
        <v/>
      </c>
      <c r="D732" s="2">
        <v>711</v>
      </c>
      <c r="E732" s="2" t="str">
        <f>IF(ISNUMBER(SMALL(Order_Form!$D:$D,1+($D732))),(VLOOKUP(SMALL(Order_Form!$D:$D,1+($D732)),Order_Form!$C:$Q,3,FALSE)),"")</f>
        <v/>
      </c>
      <c r="F732" s="18" t="str">
        <f>IF(ISNUMBER(SMALL(Order_Form!$D:$D,1+($D732))),(VLOOKUP(SMALL(Order_Form!$D:$D,1+($D732)),Order_Form!$C:$Q,4,FALSE)),"")</f>
        <v/>
      </c>
      <c r="G732" s="18" t="str">
        <f>IF(ISNUMBER(SMALL(Order_Form!$D:$D,1+($D732))),(VLOOKUP(SMALL(Order_Form!$D:$D,1+($D732)),Order_Form!$C:$Q,5,FALSE)),"")</f>
        <v/>
      </c>
      <c r="H732" s="18" t="str">
        <f>IF(ISNUMBER(SMALL(Order_Form!$D:$D,1+($D732))),(VLOOKUP(SMALL(Order_Form!$D:$D,1+($D732)),Order_Form!$C:$Q,6,FALSE)),"")</f>
        <v/>
      </c>
      <c r="I732" s="15" t="str">
        <f>IF(ISNUMBER(SMALL(Order_Form!$D:$D,1+($D732))),(VLOOKUP(SMALL(Order_Form!$D:$D,1+($D732)),Order_Form!$C:$Q,7,FALSE)),"")</f>
        <v/>
      </c>
      <c r="J732" s="2"/>
      <c r="K732" s="2"/>
      <c r="L732" s="18" t="str">
        <f>IF(ISNUMBER(SMALL(Order_Form!$D:$D,1+($D732))),(VLOOKUP(SMALL(Order_Form!$D:$D,1+($D732)),Order_Form!$C:$Q,8,FALSE)),"")</f>
        <v/>
      </c>
      <c r="M732" s="18" t="str">
        <f>IF(ISNUMBER(SMALL(Order_Form!$D:$D,1+($D732))),(VLOOKUP(SMALL(Order_Form!$D:$D,1+($D732)),Order_Form!$C:$Q,9,FALSE)),"")</f>
        <v/>
      </c>
      <c r="N732" s="18" t="str">
        <f>IF(ISNUMBER(SMALL(Order_Form!$D:$D,1+($D732))),(VLOOKUP(SMALL(Order_Form!$D:$D,1+($D732)),Order_Form!$C:$Q,10,FALSE)),"")</f>
        <v/>
      </c>
      <c r="O732" s="18" t="str">
        <f>IF(ISNUMBER(SMALL(Order_Form!$D:$D,1+($D732))),(VLOOKUP(SMALL(Order_Form!$D:$D,1+($D732)),Order_Form!$C:$Q,11,FALSE)),"")</f>
        <v/>
      </c>
      <c r="P732" s="18" t="str">
        <f>IF(ISNUMBER(SMALL(Order_Form!$D:$D,1+($D732))),(VLOOKUP(SMALL(Order_Form!$D:$D,1+($D732)),Order_Form!$C:$Q,12,FALSE)),"")</f>
        <v/>
      </c>
      <c r="Q732" s="18" t="str">
        <f>IF(ISNUMBER(SMALL(Order_Form!$D:$D,1+($D732))),(VLOOKUP(SMALL(Order_Form!$D:$D,1+($D732)),Order_Form!$C:$Q,13,FALSE)),"")</f>
        <v/>
      </c>
      <c r="R732" s="18" t="str">
        <f>IF(ISNUMBER(SMALL(Order_Form!$D:$D,1+($D732))),(VLOOKUP(SMALL(Order_Form!$D:$D,1+($D732)),Order_Form!$C:$Q,14,FALSE)),"")</f>
        <v/>
      </c>
      <c r="S732" s="126" t="str">
        <f>IF(ISNUMBER(SMALL(Order_Form!$D:$D,1+($D732))),(VLOOKUP(SMALL(Order_Form!$D:$D,1+($D732)),Order_Form!$C:$Q,15,FALSE)),"")</f>
        <v/>
      </c>
      <c r="U732" s="2">
        <f t="shared" si="74"/>
        <v>0</v>
      </c>
      <c r="V732" s="2">
        <f t="shared" si="75"/>
        <v>0</v>
      </c>
      <c r="W732" s="2" t="str">
        <f t="shared" si="76"/>
        <v/>
      </c>
      <c r="X732" s="2">
        <f t="shared" si="77"/>
        <v>0</v>
      </c>
    </row>
    <row r="733" spans="2:24" ht="19.149999999999999" customHeight="1" x14ac:dyDescent="0.25">
      <c r="B733" s="2">
        <f t="shared" si="73"/>
        <v>0</v>
      </c>
      <c r="C733" s="2" t="str">
        <f t="shared" si="78"/>
        <v/>
      </c>
      <c r="D733" s="2">
        <v>712</v>
      </c>
      <c r="E733" s="2" t="str">
        <f>IF(ISNUMBER(SMALL(Order_Form!$D:$D,1+($D733))),(VLOOKUP(SMALL(Order_Form!$D:$D,1+($D733)),Order_Form!$C:$Q,3,FALSE)),"")</f>
        <v/>
      </c>
      <c r="F733" s="18" t="str">
        <f>IF(ISNUMBER(SMALL(Order_Form!$D:$D,1+($D733))),(VLOOKUP(SMALL(Order_Form!$D:$D,1+($D733)),Order_Form!$C:$Q,4,FALSE)),"")</f>
        <v/>
      </c>
      <c r="G733" s="18" t="str">
        <f>IF(ISNUMBER(SMALL(Order_Form!$D:$D,1+($D733))),(VLOOKUP(SMALL(Order_Form!$D:$D,1+($D733)),Order_Form!$C:$Q,5,FALSE)),"")</f>
        <v/>
      </c>
      <c r="H733" s="18" t="str">
        <f>IF(ISNUMBER(SMALL(Order_Form!$D:$D,1+($D733))),(VLOOKUP(SMALL(Order_Form!$D:$D,1+($D733)),Order_Form!$C:$Q,6,FALSE)),"")</f>
        <v/>
      </c>
      <c r="I733" s="15" t="str">
        <f>IF(ISNUMBER(SMALL(Order_Form!$D:$D,1+($D733))),(VLOOKUP(SMALL(Order_Form!$D:$D,1+($D733)),Order_Form!$C:$Q,7,FALSE)),"")</f>
        <v/>
      </c>
      <c r="J733" s="2"/>
      <c r="K733" s="2"/>
      <c r="L733" s="18" t="str">
        <f>IF(ISNUMBER(SMALL(Order_Form!$D:$D,1+($D733))),(VLOOKUP(SMALL(Order_Form!$D:$D,1+($D733)),Order_Form!$C:$Q,8,FALSE)),"")</f>
        <v/>
      </c>
      <c r="M733" s="18" t="str">
        <f>IF(ISNUMBER(SMALL(Order_Form!$D:$D,1+($D733))),(VLOOKUP(SMALL(Order_Form!$D:$D,1+($D733)),Order_Form!$C:$Q,9,FALSE)),"")</f>
        <v/>
      </c>
      <c r="N733" s="18" t="str">
        <f>IF(ISNUMBER(SMALL(Order_Form!$D:$D,1+($D733))),(VLOOKUP(SMALL(Order_Form!$D:$D,1+($D733)),Order_Form!$C:$Q,10,FALSE)),"")</f>
        <v/>
      </c>
      <c r="O733" s="18" t="str">
        <f>IF(ISNUMBER(SMALL(Order_Form!$D:$D,1+($D733))),(VLOOKUP(SMALL(Order_Form!$D:$D,1+($D733)),Order_Form!$C:$Q,11,FALSE)),"")</f>
        <v/>
      </c>
      <c r="P733" s="18" t="str">
        <f>IF(ISNUMBER(SMALL(Order_Form!$D:$D,1+($D733))),(VLOOKUP(SMALL(Order_Form!$D:$D,1+($D733)),Order_Form!$C:$Q,12,FALSE)),"")</f>
        <v/>
      </c>
      <c r="Q733" s="18" t="str">
        <f>IF(ISNUMBER(SMALL(Order_Form!$D:$D,1+($D733))),(VLOOKUP(SMALL(Order_Form!$D:$D,1+($D733)),Order_Form!$C:$Q,13,FALSE)),"")</f>
        <v/>
      </c>
      <c r="R733" s="18" t="str">
        <f>IF(ISNUMBER(SMALL(Order_Form!$D:$D,1+($D733))),(VLOOKUP(SMALL(Order_Form!$D:$D,1+($D733)),Order_Form!$C:$Q,14,FALSE)),"")</f>
        <v/>
      </c>
      <c r="S733" s="126" t="str">
        <f>IF(ISNUMBER(SMALL(Order_Form!$D:$D,1+($D733))),(VLOOKUP(SMALL(Order_Form!$D:$D,1+($D733)),Order_Form!$C:$Q,15,FALSE)),"")</f>
        <v/>
      </c>
      <c r="U733" s="2">
        <f t="shared" si="74"/>
        <v>0</v>
      </c>
      <c r="V733" s="2">
        <f t="shared" si="75"/>
        <v>0</v>
      </c>
      <c r="W733" s="2" t="str">
        <f t="shared" si="76"/>
        <v/>
      </c>
      <c r="X733" s="2">
        <f t="shared" si="77"/>
        <v>0</v>
      </c>
    </row>
    <row r="734" spans="2:24" ht="19.149999999999999" customHeight="1" x14ac:dyDescent="0.25">
      <c r="B734" s="2">
        <f t="shared" si="73"/>
        <v>0</v>
      </c>
      <c r="C734" s="2" t="str">
        <f t="shared" si="78"/>
        <v/>
      </c>
      <c r="D734" s="2">
        <v>713</v>
      </c>
      <c r="E734" s="2" t="str">
        <f>IF(ISNUMBER(SMALL(Order_Form!$D:$D,1+($D734))),(VLOOKUP(SMALL(Order_Form!$D:$D,1+($D734)),Order_Form!$C:$Q,3,FALSE)),"")</f>
        <v/>
      </c>
      <c r="F734" s="18" t="str">
        <f>IF(ISNUMBER(SMALL(Order_Form!$D:$D,1+($D734))),(VLOOKUP(SMALL(Order_Form!$D:$D,1+($D734)),Order_Form!$C:$Q,4,FALSE)),"")</f>
        <v/>
      </c>
      <c r="G734" s="18" t="str">
        <f>IF(ISNUMBER(SMALL(Order_Form!$D:$D,1+($D734))),(VLOOKUP(SMALL(Order_Form!$D:$D,1+($D734)),Order_Form!$C:$Q,5,FALSE)),"")</f>
        <v/>
      </c>
      <c r="H734" s="18" t="str">
        <f>IF(ISNUMBER(SMALL(Order_Form!$D:$D,1+($D734))),(VLOOKUP(SMALL(Order_Form!$D:$D,1+($D734)),Order_Form!$C:$Q,6,FALSE)),"")</f>
        <v/>
      </c>
      <c r="I734" s="15" t="str">
        <f>IF(ISNUMBER(SMALL(Order_Form!$D:$D,1+($D734))),(VLOOKUP(SMALL(Order_Form!$D:$D,1+($D734)),Order_Form!$C:$Q,7,FALSE)),"")</f>
        <v/>
      </c>
      <c r="J734" s="2"/>
      <c r="K734" s="2"/>
      <c r="L734" s="18" t="str">
        <f>IF(ISNUMBER(SMALL(Order_Form!$D:$D,1+($D734))),(VLOOKUP(SMALL(Order_Form!$D:$D,1+($D734)),Order_Form!$C:$Q,8,FALSE)),"")</f>
        <v/>
      </c>
      <c r="M734" s="18" t="str">
        <f>IF(ISNUMBER(SMALL(Order_Form!$D:$D,1+($D734))),(VLOOKUP(SMALL(Order_Form!$D:$D,1+($D734)),Order_Form!$C:$Q,9,FALSE)),"")</f>
        <v/>
      </c>
      <c r="N734" s="18" t="str">
        <f>IF(ISNUMBER(SMALL(Order_Form!$D:$D,1+($D734))),(VLOOKUP(SMALL(Order_Form!$D:$D,1+($D734)),Order_Form!$C:$Q,10,FALSE)),"")</f>
        <v/>
      </c>
      <c r="O734" s="18" t="str">
        <f>IF(ISNUMBER(SMALL(Order_Form!$D:$D,1+($D734))),(VLOOKUP(SMALL(Order_Form!$D:$D,1+($D734)),Order_Form!$C:$Q,11,FALSE)),"")</f>
        <v/>
      </c>
      <c r="P734" s="18" t="str">
        <f>IF(ISNUMBER(SMALL(Order_Form!$D:$D,1+($D734))),(VLOOKUP(SMALL(Order_Form!$D:$D,1+($D734)),Order_Form!$C:$Q,12,FALSE)),"")</f>
        <v/>
      </c>
      <c r="Q734" s="18" t="str">
        <f>IF(ISNUMBER(SMALL(Order_Form!$D:$D,1+($D734))),(VLOOKUP(SMALL(Order_Form!$D:$D,1+($D734)),Order_Form!$C:$Q,13,FALSE)),"")</f>
        <v/>
      </c>
      <c r="R734" s="18" t="str">
        <f>IF(ISNUMBER(SMALL(Order_Form!$D:$D,1+($D734))),(VLOOKUP(SMALL(Order_Form!$D:$D,1+($D734)),Order_Form!$C:$Q,14,FALSE)),"")</f>
        <v/>
      </c>
      <c r="S734" s="126" t="str">
        <f>IF(ISNUMBER(SMALL(Order_Form!$D:$D,1+($D734))),(VLOOKUP(SMALL(Order_Form!$D:$D,1+($D734)),Order_Form!$C:$Q,15,FALSE)),"")</f>
        <v/>
      </c>
      <c r="U734" s="2">
        <f t="shared" si="74"/>
        <v>0</v>
      </c>
      <c r="V734" s="2">
        <f t="shared" si="75"/>
        <v>0</v>
      </c>
      <c r="W734" s="2" t="str">
        <f t="shared" si="76"/>
        <v/>
      </c>
      <c r="X734" s="2">
        <f t="shared" si="77"/>
        <v>0</v>
      </c>
    </row>
    <row r="735" spans="2:24" ht="19.149999999999999" customHeight="1" x14ac:dyDescent="0.25">
      <c r="B735" s="2">
        <f t="shared" si="73"/>
        <v>0</v>
      </c>
      <c r="C735" s="2" t="str">
        <f t="shared" si="78"/>
        <v/>
      </c>
      <c r="D735" s="2">
        <v>714</v>
      </c>
      <c r="E735" s="2" t="str">
        <f>IF(ISNUMBER(SMALL(Order_Form!$D:$D,1+($D735))),(VLOOKUP(SMALL(Order_Form!$D:$D,1+($D735)),Order_Form!$C:$Q,3,FALSE)),"")</f>
        <v/>
      </c>
      <c r="F735" s="18" t="str">
        <f>IF(ISNUMBER(SMALL(Order_Form!$D:$D,1+($D735))),(VLOOKUP(SMALL(Order_Form!$D:$D,1+($D735)),Order_Form!$C:$Q,4,FALSE)),"")</f>
        <v/>
      </c>
      <c r="G735" s="18" t="str">
        <f>IF(ISNUMBER(SMALL(Order_Form!$D:$D,1+($D735))),(VLOOKUP(SMALL(Order_Form!$D:$D,1+($D735)),Order_Form!$C:$Q,5,FALSE)),"")</f>
        <v/>
      </c>
      <c r="H735" s="18" t="str">
        <f>IF(ISNUMBER(SMALL(Order_Form!$D:$D,1+($D735))),(VLOOKUP(SMALL(Order_Form!$D:$D,1+($D735)),Order_Form!$C:$Q,6,FALSE)),"")</f>
        <v/>
      </c>
      <c r="I735" s="15" t="str">
        <f>IF(ISNUMBER(SMALL(Order_Form!$D:$D,1+($D735))),(VLOOKUP(SMALL(Order_Form!$D:$D,1+($D735)),Order_Form!$C:$Q,7,FALSE)),"")</f>
        <v/>
      </c>
      <c r="J735" s="2"/>
      <c r="K735" s="2"/>
      <c r="L735" s="18" t="str">
        <f>IF(ISNUMBER(SMALL(Order_Form!$D:$D,1+($D735))),(VLOOKUP(SMALL(Order_Form!$D:$D,1+($D735)),Order_Form!$C:$Q,8,FALSE)),"")</f>
        <v/>
      </c>
      <c r="M735" s="18" t="str">
        <f>IF(ISNUMBER(SMALL(Order_Form!$D:$D,1+($D735))),(VLOOKUP(SMALL(Order_Form!$D:$D,1+($D735)),Order_Form!$C:$Q,9,FALSE)),"")</f>
        <v/>
      </c>
      <c r="N735" s="18" t="str">
        <f>IF(ISNUMBER(SMALL(Order_Form!$D:$D,1+($D735))),(VLOOKUP(SMALL(Order_Form!$D:$D,1+($D735)),Order_Form!$C:$Q,10,FALSE)),"")</f>
        <v/>
      </c>
      <c r="O735" s="18" t="str">
        <f>IF(ISNUMBER(SMALL(Order_Form!$D:$D,1+($D735))),(VLOOKUP(SMALL(Order_Form!$D:$D,1+($D735)),Order_Form!$C:$Q,11,FALSE)),"")</f>
        <v/>
      </c>
      <c r="P735" s="18" t="str">
        <f>IF(ISNUMBER(SMALL(Order_Form!$D:$D,1+($D735))),(VLOOKUP(SMALL(Order_Form!$D:$D,1+($D735)),Order_Form!$C:$Q,12,FALSE)),"")</f>
        <v/>
      </c>
      <c r="Q735" s="18" t="str">
        <f>IF(ISNUMBER(SMALL(Order_Form!$D:$D,1+($D735))),(VLOOKUP(SMALL(Order_Form!$D:$D,1+($D735)),Order_Form!$C:$Q,13,FALSE)),"")</f>
        <v/>
      </c>
      <c r="R735" s="18" t="str">
        <f>IF(ISNUMBER(SMALL(Order_Form!$D:$D,1+($D735))),(VLOOKUP(SMALL(Order_Form!$D:$D,1+($D735)),Order_Form!$C:$Q,14,FALSE)),"")</f>
        <v/>
      </c>
      <c r="S735" s="126" t="str">
        <f>IF(ISNUMBER(SMALL(Order_Form!$D:$D,1+($D735))),(VLOOKUP(SMALL(Order_Form!$D:$D,1+($D735)),Order_Form!$C:$Q,15,FALSE)),"")</f>
        <v/>
      </c>
      <c r="U735" s="2">
        <f t="shared" si="74"/>
        <v>0</v>
      </c>
      <c r="V735" s="2">
        <f t="shared" si="75"/>
        <v>0</v>
      </c>
      <c r="W735" s="2" t="str">
        <f t="shared" si="76"/>
        <v/>
      </c>
      <c r="X735" s="2">
        <f t="shared" si="77"/>
        <v>0</v>
      </c>
    </row>
    <row r="736" spans="2:24" ht="19.149999999999999" customHeight="1" x14ac:dyDescent="0.25">
      <c r="B736" s="2">
        <f t="shared" si="73"/>
        <v>0</v>
      </c>
      <c r="C736" s="2" t="str">
        <f t="shared" si="78"/>
        <v/>
      </c>
      <c r="D736" s="2">
        <v>715</v>
      </c>
      <c r="E736" s="2" t="str">
        <f>IF(ISNUMBER(SMALL(Order_Form!$D:$D,1+($D736))),(VLOOKUP(SMALL(Order_Form!$D:$D,1+($D736)),Order_Form!$C:$Q,3,FALSE)),"")</f>
        <v/>
      </c>
      <c r="F736" s="18" t="str">
        <f>IF(ISNUMBER(SMALL(Order_Form!$D:$D,1+($D736))),(VLOOKUP(SMALL(Order_Form!$D:$D,1+($D736)),Order_Form!$C:$Q,4,FALSE)),"")</f>
        <v/>
      </c>
      <c r="G736" s="18" t="str">
        <f>IF(ISNUMBER(SMALL(Order_Form!$D:$D,1+($D736))),(VLOOKUP(SMALL(Order_Form!$D:$D,1+($D736)),Order_Form!$C:$Q,5,FALSE)),"")</f>
        <v/>
      </c>
      <c r="H736" s="18" t="str">
        <f>IF(ISNUMBER(SMALL(Order_Form!$D:$D,1+($D736))),(VLOOKUP(SMALL(Order_Form!$D:$D,1+($D736)),Order_Form!$C:$Q,6,FALSE)),"")</f>
        <v/>
      </c>
      <c r="I736" s="15" t="str">
        <f>IF(ISNUMBER(SMALL(Order_Form!$D:$D,1+($D736))),(VLOOKUP(SMALL(Order_Form!$D:$D,1+($D736)),Order_Form!$C:$Q,7,FALSE)),"")</f>
        <v/>
      </c>
      <c r="J736" s="2"/>
      <c r="K736" s="2"/>
      <c r="L736" s="18" t="str">
        <f>IF(ISNUMBER(SMALL(Order_Form!$D:$D,1+($D736))),(VLOOKUP(SMALL(Order_Form!$D:$D,1+($D736)),Order_Form!$C:$Q,8,FALSE)),"")</f>
        <v/>
      </c>
      <c r="M736" s="18" t="str">
        <f>IF(ISNUMBER(SMALL(Order_Form!$D:$D,1+($D736))),(VLOOKUP(SMALL(Order_Form!$D:$D,1+($D736)),Order_Form!$C:$Q,9,FALSE)),"")</f>
        <v/>
      </c>
      <c r="N736" s="18" t="str">
        <f>IF(ISNUMBER(SMALL(Order_Form!$D:$D,1+($D736))),(VLOOKUP(SMALL(Order_Form!$D:$D,1+($D736)),Order_Form!$C:$Q,10,FALSE)),"")</f>
        <v/>
      </c>
      <c r="O736" s="18" t="str">
        <f>IF(ISNUMBER(SMALL(Order_Form!$D:$D,1+($D736))),(VLOOKUP(SMALL(Order_Form!$D:$D,1+($D736)),Order_Form!$C:$Q,11,FALSE)),"")</f>
        <v/>
      </c>
      <c r="P736" s="18" t="str">
        <f>IF(ISNUMBER(SMALL(Order_Form!$D:$D,1+($D736))),(VLOOKUP(SMALL(Order_Form!$D:$D,1+($D736)),Order_Form!$C:$Q,12,FALSE)),"")</f>
        <v/>
      </c>
      <c r="Q736" s="18" t="str">
        <f>IF(ISNUMBER(SMALL(Order_Form!$D:$D,1+($D736))),(VLOOKUP(SMALL(Order_Form!$D:$D,1+($D736)),Order_Form!$C:$Q,13,FALSE)),"")</f>
        <v/>
      </c>
      <c r="R736" s="18" t="str">
        <f>IF(ISNUMBER(SMALL(Order_Form!$D:$D,1+($D736))),(VLOOKUP(SMALL(Order_Form!$D:$D,1+($D736)),Order_Form!$C:$Q,14,FALSE)),"")</f>
        <v/>
      </c>
      <c r="S736" s="126" t="str">
        <f>IF(ISNUMBER(SMALL(Order_Form!$D:$D,1+($D736))),(VLOOKUP(SMALL(Order_Form!$D:$D,1+($D736)),Order_Form!$C:$Q,15,FALSE)),"")</f>
        <v/>
      </c>
      <c r="U736" s="2">
        <f t="shared" si="74"/>
        <v>0</v>
      </c>
      <c r="V736" s="2">
        <f t="shared" si="75"/>
        <v>0</v>
      </c>
      <c r="W736" s="2" t="str">
        <f t="shared" si="76"/>
        <v/>
      </c>
      <c r="X736" s="2">
        <f t="shared" si="77"/>
        <v>0</v>
      </c>
    </row>
    <row r="737" spans="2:24" ht="19.149999999999999" customHeight="1" x14ac:dyDescent="0.25">
      <c r="B737" s="2">
        <f t="shared" si="73"/>
        <v>0</v>
      </c>
      <c r="C737" s="2" t="str">
        <f t="shared" si="78"/>
        <v/>
      </c>
      <c r="D737" s="2">
        <v>716</v>
      </c>
      <c r="E737" s="2" t="str">
        <f>IF(ISNUMBER(SMALL(Order_Form!$D:$D,1+($D737))),(VLOOKUP(SMALL(Order_Form!$D:$D,1+($D737)),Order_Form!$C:$Q,3,FALSE)),"")</f>
        <v/>
      </c>
      <c r="F737" s="18" t="str">
        <f>IF(ISNUMBER(SMALL(Order_Form!$D:$D,1+($D737))),(VLOOKUP(SMALL(Order_Form!$D:$D,1+($D737)),Order_Form!$C:$Q,4,FALSE)),"")</f>
        <v/>
      </c>
      <c r="G737" s="18" t="str">
        <f>IF(ISNUMBER(SMALL(Order_Form!$D:$D,1+($D737))),(VLOOKUP(SMALL(Order_Form!$D:$D,1+($D737)),Order_Form!$C:$Q,5,FALSE)),"")</f>
        <v/>
      </c>
      <c r="H737" s="18" t="str">
        <f>IF(ISNUMBER(SMALL(Order_Form!$D:$D,1+($D737))),(VLOOKUP(SMALL(Order_Form!$D:$D,1+($D737)),Order_Form!$C:$Q,6,FALSE)),"")</f>
        <v/>
      </c>
      <c r="I737" s="15" t="str">
        <f>IF(ISNUMBER(SMALL(Order_Form!$D:$D,1+($D737))),(VLOOKUP(SMALL(Order_Form!$D:$D,1+($D737)),Order_Form!$C:$Q,7,FALSE)),"")</f>
        <v/>
      </c>
      <c r="J737" s="2"/>
      <c r="K737" s="2"/>
      <c r="L737" s="18" t="str">
        <f>IF(ISNUMBER(SMALL(Order_Form!$D:$D,1+($D737))),(VLOOKUP(SMALL(Order_Form!$D:$D,1+($D737)),Order_Form!$C:$Q,8,FALSE)),"")</f>
        <v/>
      </c>
      <c r="M737" s="18" t="str">
        <f>IF(ISNUMBER(SMALL(Order_Form!$D:$D,1+($D737))),(VLOOKUP(SMALL(Order_Form!$D:$D,1+($D737)),Order_Form!$C:$Q,9,FALSE)),"")</f>
        <v/>
      </c>
      <c r="N737" s="18" t="str">
        <f>IF(ISNUMBER(SMALL(Order_Form!$D:$D,1+($D737))),(VLOOKUP(SMALL(Order_Form!$D:$D,1+($D737)),Order_Form!$C:$Q,10,FALSE)),"")</f>
        <v/>
      </c>
      <c r="O737" s="18" t="str">
        <f>IF(ISNUMBER(SMALL(Order_Form!$D:$D,1+($D737))),(VLOOKUP(SMALL(Order_Form!$D:$D,1+($D737)),Order_Form!$C:$Q,11,FALSE)),"")</f>
        <v/>
      </c>
      <c r="P737" s="18" t="str">
        <f>IF(ISNUMBER(SMALL(Order_Form!$D:$D,1+($D737))),(VLOOKUP(SMALL(Order_Form!$D:$D,1+($D737)),Order_Form!$C:$Q,12,FALSE)),"")</f>
        <v/>
      </c>
      <c r="Q737" s="18" t="str">
        <f>IF(ISNUMBER(SMALL(Order_Form!$D:$D,1+($D737))),(VLOOKUP(SMALL(Order_Form!$D:$D,1+($D737)),Order_Form!$C:$Q,13,FALSE)),"")</f>
        <v/>
      </c>
      <c r="R737" s="18" t="str">
        <f>IF(ISNUMBER(SMALL(Order_Form!$D:$D,1+($D737))),(VLOOKUP(SMALL(Order_Form!$D:$D,1+($D737)),Order_Form!$C:$Q,14,FALSE)),"")</f>
        <v/>
      </c>
      <c r="S737" s="126" t="str">
        <f>IF(ISNUMBER(SMALL(Order_Form!$D:$D,1+($D737))),(VLOOKUP(SMALL(Order_Form!$D:$D,1+($D737)),Order_Form!$C:$Q,15,FALSE)),"")</f>
        <v/>
      </c>
      <c r="U737" s="2">
        <f t="shared" si="74"/>
        <v>0</v>
      </c>
      <c r="V737" s="2">
        <f t="shared" si="75"/>
        <v>0</v>
      </c>
      <c r="W737" s="2" t="str">
        <f t="shared" si="76"/>
        <v/>
      </c>
      <c r="X737" s="2">
        <f t="shared" si="77"/>
        <v>0</v>
      </c>
    </row>
    <row r="738" spans="2:24" ht="19.149999999999999" customHeight="1" x14ac:dyDescent="0.25">
      <c r="B738" s="2">
        <f t="shared" si="73"/>
        <v>0</v>
      </c>
      <c r="C738" s="2" t="str">
        <f t="shared" si="78"/>
        <v/>
      </c>
      <c r="D738" s="2">
        <v>717</v>
      </c>
      <c r="E738" s="2" t="str">
        <f>IF(ISNUMBER(SMALL(Order_Form!$D:$D,1+($D738))),(VLOOKUP(SMALL(Order_Form!$D:$D,1+($D738)),Order_Form!$C:$Q,3,FALSE)),"")</f>
        <v/>
      </c>
      <c r="F738" s="18" t="str">
        <f>IF(ISNUMBER(SMALL(Order_Form!$D:$D,1+($D738))),(VLOOKUP(SMALL(Order_Form!$D:$D,1+($D738)),Order_Form!$C:$Q,4,FALSE)),"")</f>
        <v/>
      </c>
      <c r="G738" s="18" t="str">
        <f>IF(ISNUMBER(SMALL(Order_Form!$D:$D,1+($D738))),(VLOOKUP(SMALL(Order_Form!$D:$D,1+($D738)),Order_Form!$C:$Q,5,FALSE)),"")</f>
        <v/>
      </c>
      <c r="H738" s="18" t="str">
        <f>IF(ISNUMBER(SMALL(Order_Form!$D:$D,1+($D738))),(VLOOKUP(SMALL(Order_Form!$D:$D,1+($D738)),Order_Form!$C:$Q,6,FALSE)),"")</f>
        <v/>
      </c>
      <c r="I738" s="15" t="str">
        <f>IF(ISNUMBER(SMALL(Order_Form!$D:$D,1+($D738))),(VLOOKUP(SMALL(Order_Form!$D:$D,1+($D738)),Order_Form!$C:$Q,7,FALSE)),"")</f>
        <v/>
      </c>
      <c r="J738" s="2"/>
      <c r="K738" s="2"/>
      <c r="L738" s="18" t="str">
        <f>IF(ISNUMBER(SMALL(Order_Form!$D:$D,1+($D738))),(VLOOKUP(SMALL(Order_Form!$D:$D,1+($D738)),Order_Form!$C:$Q,8,FALSE)),"")</f>
        <v/>
      </c>
      <c r="M738" s="18" t="str">
        <f>IF(ISNUMBER(SMALL(Order_Form!$D:$D,1+($D738))),(VLOOKUP(SMALL(Order_Form!$D:$D,1+($D738)),Order_Form!$C:$Q,9,FALSE)),"")</f>
        <v/>
      </c>
      <c r="N738" s="18" t="str">
        <f>IF(ISNUMBER(SMALL(Order_Form!$D:$D,1+($D738))),(VLOOKUP(SMALL(Order_Form!$D:$D,1+($D738)),Order_Form!$C:$Q,10,FALSE)),"")</f>
        <v/>
      </c>
      <c r="O738" s="18" t="str">
        <f>IF(ISNUMBER(SMALL(Order_Form!$D:$D,1+($D738))),(VLOOKUP(SMALL(Order_Form!$D:$D,1+($D738)),Order_Form!$C:$Q,11,FALSE)),"")</f>
        <v/>
      </c>
      <c r="P738" s="18" t="str">
        <f>IF(ISNUMBER(SMALL(Order_Form!$D:$D,1+($D738))),(VLOOKUP(SMALL(Order_Form!$D:$D,1+($D738)),Order_Form!$C:$Q,12,FALSE)),"")</f>
        <v/>
      </c>
      <c r="Q738" s="18" t="str">
        <f>IF(ISNUMBER(SMALL(Order_Form!$D:$D,1+($D738))),(VLOOKUP(SMALL(Order_Form!$D:$D,1+($D738)),Order_Form!$C:$Q,13,FALSE)),"")</f>
        <v/>
      </c>
      <c r="R738" s="18" t="str">
        <f>IF(ISNUMBER(SMALL(Order_Form!$D:$D,1+($D738))),(VLOOKUP(SMALL(Order_Form!$D:$D,1+($D738)),Order_Form!$C:$Q,14,FALSE)),"")</f>
        <v/>
      </c>
      <c r="S738" s="126" t="str">
        <f>IF(ISNUMBER(SMALL(Order_Form!$D:$D,1+($D738))),(VLOOKUP(SMALL(Order_Form!$D:$D,1+($D738)),Order_Form!$C:$Q,15,FALSE)),"")</f>
        <v/>
      </c>
      <c r="U738" s="2">
        <f t="shared" si="74"/>
        <v>0</v>
      </c>
      <c r="V738" s="2">
        <f t="shared" si="75"/>
        <v>0</v>
      </c>
      <c r="W738" s="2" t="str">
        <f t="shared" si="76"/>
        <v/>
      </c>
      <c r="X738" s="2">
        <f t="shared" si="77"/>
        <v>0</v>
      </c>
    </row>
    <row r="739" spans="2:24" ht="19.149999999999999" customHeight="1" x14ac:dyDescent="0.25">
      <c r="B739" s="2">
        <f t="shared" si="73"/>
        <v>0</v>
      </c>
      <c r="C739" s="2" t="str">
        <f t="shared" si="78"/>
        <v/>
      </c>
      <c r="D739" s="2">
        <v>718</v>
      </c>
      <c r="E739" s="2" t="str">
        <f>IF(ISNUMBER(SMALL(Order_Form!$D:$D,1+($D739))),(VLOOKUP(SMALL(Order_Form!$D:$D,1+($D739)),Order_Form!$C:$Q,3,FALSE)),"")</f>
        <v/>
      </c>
      <c r="F739" s="18" t="str">
        <f>IF(ISNUMBER(SMALL(Order_Form!$D:$D,1+($D739))),(VLOOKUP(SMALL(Order_Form!$D:$D,1+($D739)),Order_Form!$C:$Q,4,FALSE)),"")</f>
        <v/>
      </c>
      <c r="G739" s="18" t="str">
        <f>IF(ISNUMBER(SMALL(Order_Form!$D:$D,1+($D739))),(VLOOKUP(SMALL(Order_Form!$D:$D,1+($D739)),Order_Form!$C:$Q,5,FALSE)),"")</f>
        <v/>
      </c>
      <c r="H739" s="18" t="str">
        <f>IF(ISNUMBER(SMALL(Order_Form!$D:$D,1+($D739))),(VLOOKUP(SMALL(Order_Form!$D:$D,1+($D739)),Order_Form!$C:$Q,6,FALSE)),"")</f>
        <v/>
      </c>
      <c r="I739" s="15" t="str">
        <f>IF(ISNUMBER(SMALL(Order_Form!$D:$D,1+($D739))),(VLOOKUP(SMALL(Order_Form!$D:$D,1+($D739)),Order_Form!$C:$Q,7,FALSE)),"")</f>
        <v/>
      </c>
      <c r="J739" s="2"/>
      <c r="K739" s="2"/>
      <c r="L739" s="18" t="str">
        <f>IF(ISNUMBER(SMALL(Order_Form!$D:$D,1+($D739))),(VLOOKUP(SMALL(Order_Form!$D:$D,1+($D739)),Order_Form!$C:$Q,8,FALSE)),"")</f>
        <v/>
      </c>
      <c r="M739" s="18" t="str">
        <f>IF(ISNUMBER(SMALL(Order_Form!$D:$D,1+($D739))),(VLOOKUP(SMALL(Order_Form!$D:$D,1+($D739)),Order_Form!$C:$Q,9,FALSE)),"")</f>
        <v/>
      </c>
      <c r="N739" s="18" t="str">
        <f>IF(ISNUMBER(SMALL(Order_Form!$D:$D,1+($D739))),(VLOOKUP(SMALL(Order_Form!$D:$D,1+($D739)),Order_Form!$C:$Q,10,FALSE)),"")</f>
        <v/>
      </c>
      <c r="O739" s="18" t="str">
        <f>IF(ISNUMBER(SMALL(Order_Form!$D:$D,1+($D739))),(VLOOKUP(SMALL(Order_Form!$D:$D,1+($D739)),Order_Form!$C:$Q,11,FALSE)),"")</f>
        <v/>
      </c>
      <c r="P739" s="18" t="str">
        <f>IF(ISNUMBER(SMALL(Order_Form!$D:$D,1+($D739))),(VLOOKUP(SMALL(Order_Form!$D:$D,1+($D739)),Order_Form!$C:$Q,12,FALSE)),"")</f>
        <v/>
      </c>
      <c r="Q739" s="18" t="str">
        <f>IF(ISNUMBER(SMALL(Order_Form!$D:$D,1+($D739))),(VLOOKUP(SMALL(Order_Form!$D:$D,1+($D739)),Order_Form!$C:$Q,13,FALSE)),"")</f>
        <v/>
      </c>
      <c r="R739" s="18" t="str">
        <f>IF(ISNUMBER(SMALL(Order_Form!$D:$D,1+($D739))),(VLOOKUP(SMALL(Order_Form!$D:$D,1+($D739)),Order_Form!$C:$Q,14,FALSE)),"")</f>
        <v/>
      </c>
      <c r="S739" s="126" t="str">
        <f>IF(ISNUMBER(SMALL(Order_Form!$D:$D,1+($D739))),(VLOOKUP(SMALL(Order_Form!$D:$D,1+($D739)),Order_Form!$C:$Q,15,FALSE)),"")</f>
        <v/>
      </c>
      <c r="U739" s="2">
        <f t="shared" si="74"/>
        <v>0</v>
      </c>
      <c r="V739" s="2">
        <f t="shared" si="75"/>
        <v>0</v>
      </c>
      <c r="W739" s="2" t="str">
        <f t="shared" si="76"/>
        <v/>
      </c>
      <c r="X739" s="2">
        <f t="shared" si="77"/>
        <v>0</v>
      </c>
    </row>
    <row r="740" spans="2:24" ht="19.149999999999999" customHeight="1" x14ac:dyDescent="0.25">
      <c r="B740" s="2">
        <f t="shared" si="73"/>
        <v>0</v>
      </c>
      <c r="C740" s="2" t="str">
        <f t="shared" si="78"/>
        <v/>
      </c>
      <c r="D740" s="2">
        <v>719</v>
      </c>
      <c r="E740" s="2" t="str">
        <f>IF(ISNUMBER(SMALL(Order_Form!$D:$D,1+($D740))),(VLOOKUP(SMALL(Order_Form!$D:$D,1+($D740)),Order_Form!$C:$Q,3,FALSE)),"")</f>
        <v/>
      </c>
      <c r="F740" s="18" t="str">
        <f>IF(ISNUMBER(SMALL(Order_Form!$D:$D,1+($D740))),(VLOOKUP(SMALL(Order_Form!$D:$D,1+($D740)),Order_Form!$C:$Q,4,FALSE)),"")</f>
        <v/>
      </c>
      <c r="G740" s="18" t="str">
        <f>IF(ISNUMBER(SMALL(Order_Form!$D:$D,1+($D740))),(VLOOKUP(SMALL(Order_Form!$D:$D,1+($D740)),Order_Form!$C:$Q,5,FALSE)),"")</f>
        <v/>
      </c>
      <c r="H740" s="18" t="str">
        <f>IF(ISNUMBER(SMALL(Order_Form!$D:$D,1+($D740))),(VLOOKUP(SMALL(Order_Form!$D:$D,1+($D740)),Order_Form!$C:$Q,6,FALSE)),"")</f>
        <v/>
      </c>
      <c r="I740" s="15" t="str">
        <f>IF(ISNUMBER(SMALL(Order_Form!$D:$D,1+($D740))),(VLOOKUP(SMALL(Order_Form!$D:$D,1+($D740)),Order_Form!$C:$Q,7,FALSE)),"")</f>
        <v/>
      </c>
      <c r="J740" s="2"/>
      <c r="K740" s="2"/>
      <c r="L740" s="18" t="str">
        <f>IF(ISNUMBER(SMALL(Order_Form!$D:$D,1+($D740))),(VLOOKUP(SMALL(Order_Form!$D:$D,1+($D740)),Order_Form!$C:$Q,8,FALSE)),"")</f>
        <v/>
      </c>
      <c r="M740" s="18" t="str">
        <f>IF(ISNUMBER(SMALL(Order_Form!$D:$D,1+($D740))),(VLOOKUP(SMALL(Order_Form!$D:$D,1+($D740)),Order_Form!$C:$Q,9,FALSE)),"")</f>
        <v/>
      </c>
      <c r="N740" s="18" t="str">
        <f>IF(ISNUMBER(SMALL(Order_Form!$D:$D,1+($D740))),(VLOOKUP(SMALL(Order_Form!$D:$D,1+($D740)),Order_Form!$C:$Q,10,FALSE)),"")</f>
        <v/>
      </c>
      <c r="O740" s="18" t="str">
        <f>IF(ISNUMBER(SMALL(Order_Form!$D:$D,1+($D740))),(VLOOKUP(SMALL(Order_Form!$D:$D,1+($D740)),Order_Form!$C:$Q,11,FALSE)),"")</f>
        <v/>
      </c>
      <c r="P740" s="18" t="str">
        <f>IF(ISNUMBER(SMALL(Order_Form!$D:$D,1+($D740))),(VLOOKUP(SMALL(Order_Form!$D:$D,1+($D740)),Order_Form!$C:$Q,12,FALSE)),"")</f>
        <v/>
      </c>
      <c r="Q740" s="18" t="str">
        <f>IF(ISNUMBER(SMALL(Order_Form!$D:$D,1+($D740))),(VLOOKUP(SMALL(Order_Form!$D:$D,1+($D740)),Order_Form!$C:$Q,13,FALSE)),"")</f>
        <v/>
      </c>
      <c r="R740" s="18" t="str">
        <f>IF(ISNUMBER(SMALL(Order_Form!$D:$D,1+($D740))),(VLOOKUP(SMALL(Order_Form!$D:$D,1+($D740)),Order_Form!$C:$Q,14,FALSE)),"")</f>
        <v/>
      </c>
      <c r="S740" s="126" t="str">
        <f>IF(ISNUMBER(SMALL(Order_Form!$D:$D,1+($D740))),(VLOOKUP(SMALL(Order_Form!$D:$D,1+($D740)),Order_Form!$C:$Q,15,FALSE)),"")</f>
        <v/>
      </c>
      <c r="U740" s="2">
        <f t="shared" si="74"/>
        <v>0</v>
      </c>
      <c r="V740" s="2">
        <f t="shared" si="75"/>
        <v>0</v>
      </c>
      <c r="W740" s="2" t="str">
        <f t="shared" si="76"/>
        <v/>
      </c>
      <c r="X740" s="2">
        <f t="shared" si="77"/>
        <v>0</v>
      </c>
    </row>
    <row r="741" spans="2:24" ht="19.149999999999999" customHeight="1" x14ac:dyDescent="0.25">
      <c r="B741" s="2">
        <f t="shared" si="73"/>
        <v>0</v>
      </c>
      <c r="C741" s="2" t="str">
        <f t="shared" si="78"/>
        <v/>
      </c>
      <c r="D741" s="2">
        <v>720</v>
      </c>
      <c r="E741" s="2" t="str">
        <f>IF(ISNUMBER(SMALL(Order_Form!$D:$D,1+($D741))),(VLOOKUP(SMALL(Order_Form!$D:$D,1+($D741)),Order_Form!$C:$Q,3,FALSE)),"")</f>
        <v/>
      </c>
      <c r="F741" s="18" t="str">
        <f>IF(ISNUMBER(SMALL(Order_Form!$D:$D,1+($D741))),(VLOOKUP(SMALL(Order_Form!$D:$D,1+($D741)),Order_Form!$C:$Q,4,FALSE)),"")</f>
        <v/>
      </c>
      <c r="G741" s="18" t="str">
        <f>IF(ISNUMBER(SMALL(Order_Form!$D:$D,1+($D741))),(VLOOKUP(SMALL(Order_Form!$D:$D,1+($D741)),Order_Form!$C:$Q,5,FALSE)),"")</f>
        <v/>
      </c>
      <c r="H741" s="18" t="str">
        <f>IF(ISNUMBER(SMALL(Order_Form!$D:$D,1+($D741))),(VLOOKUP(SMALL(Order_Form!$D:$D,1+($D741)),Order_Form!$C:$Q,6,FALSE)),"")</f>
        <v/>
      </c>
      <c r="I741" s="15" t="str">
        <f>IF(ISNUMBER(SMALL(Order_Form!$D:$D,1+($D741))),(VLOOKUP(SMALL(Order_Form!$D:$D,1+($D741)),Order_Form!$C:$Q,7,FALSE)),"")</f>
        <v/>
      </c>
      <c r="J741" s="2"/>
      <c r="K741" s="2"/>
      <c r="L741" s="18" t="str">
        <f>IF(ISNUMBER(SMALL(Order_Form!$D:$D,1+($D741))),(VLOOKUP(SMALL(Order_Form!$D:$D,1+($D741)),Order_Form!$C:$Q,8,FALSE)),"")</f>
        <v/>
      </c>
      <c r="M741" s="18" t="str">
        <f>IF(ISNUMBER(SMALL(Order_Form!$D:$D,1+($D741))),(VLOOKUP(SMALL(Order_Form!$D:$D,1+($D741)),Order_Form!$C:$Q,9,FALSE)),"")</f>
        <v/>
      </c>
      <c r="N741" s="18" t="str">
        <f>IF(ISNUMBER(SMALL(Order_Form!$D:$D,1+($D741))),(VLOOKUP(SMALL(Order_Form!$D:$D,1+($D741)),Order_Form!$C:$Q,10,FALSE)),"")</f>
        <v/>
      </c>
      <c r="O741" s="18" t="str">
        <f>IF(ISNUMBER(SMALL(Order_Form!$D:$D,1+($D741))),(VLOOKUP(SMALL(Order_Form!$D:$D,1+($D741)),Order_Form!$C:$Q,11,FALSE)),"")</f>
        <v/>
      </c>
      <c r="P741" s="18" t="str">
        <f>IF(ISNUMBER(SMALL(Order_Form!$D:$D,1+($D741))),(VLOOKUP(SMALL(Order_Form!$D:$D,1+($D741)),Order_Form!$C:$Q,12,FALSE)),"")</f>
        <v/>
      </c>
      <c r="Q741" s="18" t="str">
        <f>IF(ISNUMBER(SMALL(Order_Form!$D:$D,1+($D741))),(VLOOKUP(SMALL(Order_Form!$D:$D,1+($D741)),Order_Form!$C:$Q,13,FALSE)),"")</f>
        <v/>
      </c>
      <c r="R741" s="18" t="str">
        <f>IF(ISNUMBER(SMALL(Order_Form!$D:$D,1+($D741))),(VLOOKUP(SMALL(Order_Form!$D:$D,1+($D741)),Order_Form!$C:$Q,14,FALSE)),"")</f>
        <v/>
      </c>
      <c r="S741" s="126" t="str">
        <f>IF(ISNUMBER(SMALL(Order_Form!$D:$D,1+($D741))),(VLOOKUP(SMALL(Order_Form!$D:$D,1+($D741)),Order_Form!$C:$Q,15,FALSE)),"")</f>
        <v/>
      </c>
      <c r="U741" s="2">
        <f t="shared" si="74"/>
        <v>0</v>
      </c>
      <c r="V741" s="2">
        <f t="shared" si="75"/>
        <v>0</v>
      </c>
      <c r="W741" s="2" t="str">
        <f t="shared" si="76"/>
        <v/>
      </c>
      <c r="X741" s="2">
        <f t="shared" si="77"/>
        <v>0</v>
      </c>
    </row>
    <row r="742" spans="2:24" ht="19.149999999999999" customHeight="1" x14ac:dyDescent="0.25">
      <c r="B742" s="2">
        <f t="shared" si="73"/>
        <v>0</v>
      </c>
      <c r="C742" s="2" t="str">
        <f t="shared" si="78"/>
        <v/>
      </c>
      <c r="D742" s="2">
        <v>721</v>
      </c>
      <c r="E742" s="2" t="str">
        <f>IF(ISNUMBER(SMALL(Order_Form!$D:$D,1+($D742))),(VLOOKUP(SMALL(Order_Form!$D:$D,1+($D742)),Order_Form!$C:$Q,3,FALSE)),"")</f>
        <v/>
      </c>
      <c r="F742" s="18" t="str">
        <f>IF(ISNUMBER(SMALL(Order_Form!$D:$D,1+($D742))),(VLOOKUP(SMALL(Order_Form!$D:$D,1+($D742)),Order_Form!$C:$Q,4,FALSE)),"")</f>
        <v/>
      </c>
      <c r="G742" s="18" t="str">
        <f>IF(ISNUMBER(SMALL(Order_Form!$D:$D,1+($D742))),(VLOOKUP(SMALL(Order_Form!$D:$D,1+($D742)),Order_Form!$C:$Q,5,FALSE)),"")</f>
        <v/>
      </c>
      <c r="H742" s="18" t="str">
        <f>IF(ISNUMBER(SMALL(Order_Form!$D:$D,1+($D742))),(VLOOKUP(SMALL(Order_Form!$D:$D,1+($D742)),Order_Form!$C:$Q,6,FALSE)),"")</f>
        <v/>
      </c>
      <c r="I742" s="15" t="str">
        <f>IF(ISNUMBER(SMALL(Order_Form!$D:$D,1+($D742))),(VLOOKUP(SMALL(Order_Form!$D:$D,1+($D742)),Order_Form!$C:$Q,7,FALSE)),"")</f>
        <v/>
      </c>
      <c r="J742" s="2"/>
      <c r="K742" s="2"/>
      <c r="L742" s="18" t="str">
        <f>IF(ISNUMBER(SMALL(Order_Form!$D:$D,1+($D742))),(VLOOKUP(SMALL(Order_Form!$D:$D,1+($D742)),Order_Form!$C:$Q,8,FALSE)),"")</f>
        <v/>
      </c>
      <c r="M742" s="18" t="str">
        <f>IF(ISNUMBER(SMALL(Order_Form!$D:$D,1+($D742))),(VLOOKUP(SMALL(Order_Form!$D:$D,1+($D742)),Order_Form!$C:$Q,9,FALSE)),"")</f>
        <v/>
      </c>
      <c r="N742" s="18" t="str">
        <f>IF(ISNUMBER(SMALL(Order_Form!$D:$D,1+($D742))),(VLOOKUP(SMALL(Order_Form!$D:$D,1+($D742)),Order_Form!$C:$Q,10,FALSE)),"")</f>
        <v/>
      </c>
      <c r="O742" s="18" t="str">
        <f>IF(ISNUMBER(SMALL(Order_Form!$D:$D,1+($D742))),(VLOOKUP(SMALL(Order_Form!$D:$D,1+($D742)),Order_Form!$C:$Q,11,FALSE)),"")</f>
        <v/>
      </c>
      <c r="P742" s="18" t="str">
        <f>IF(ISNUMBER(SMALL(Order_Form!$D:$D,1+($D742))),(VLOOKUP(SMALL(Order_Form!$D:$D,1+($D742)),Order_Form!$C:$Q,12,FALSE)),"")</f>
        <v/>
      </c>
      <c r="Q742" s="18" t="str">
        <f>IF(ISNUMBER(SMALL(Order_Form!$D:$D,1+($D742))),(VLOOKUP(SMALL(Order_Form!$D:$D,1+($D742)),Order_Form!$C:$Q,13,FALSE)),"")</f>
        <v/>
      </c>
      <c r="R742" s="18" t="str">
        <f>IF(ISNUMBER(SMALL(Order_Form!$D:$D,1+($D742))),(VLOOKUP(SMALL(Order_Form!$D:$D,1+($D742)),Order_Form!$C:$Q,14,FALSE)),"")</f>
        <v/>
      </c>
      <c r="S742" s="126" t="str">
        <f>IF(ISNUMBER(SMALL(Order_Form!$D:$D,1+($D742))),(VLOOKUP(SMALL(Order_Form!$D:$D,1+($D742)),Order_Form!$C:$Q,15,FALSE)),"")</f>
        <v/>
      </c>
      <c r="U742" s="2">
        <f t="shared" si="74"/>
        <v>0</v>
      </c>
      <c r="V742" s="2">
        <f t="shared" si="75"/>
        <v>0</v>
      </c>
      <c r="W742" s="2" t="str">
        <f t="shared" si="76"/>
        <v/>
      </c>
      <c r="X742" s="2">
        <f t="shared" si="77"/>
        <v>0</v>
      </c>
    </row>
    <row r="743" spans="2:24" ht="19.149999999999999" customHeight="1" x14ac:dyDescent="0.25">
      <c r="B743" s="2">
        <f t="shared" si="73"/>
        <v>0</v>
      </c>
      <c r="C743" s="2" t="str">
        <f t="shared" si="78"/>
        <v/>
      </c>
      <c r="D743" s="2">
        <v>722</v>
      </c>
      <c r="E743" s="2" t="str">
        <f>IF(ISNUMBER(SMALL(Order_Form!$D:$D,1+($D743))),(VLOOKUP(SMALL(Order_Form!$D:$D,1+($D743)),Order_Form!$C:$Q,3,FALSE)),"")</f>
        <v/>
      </c>
      <c r="F743" s="18" t="str">
        <f>IF(ISNUMBER(SMALL(Order_Form!$D:$D,1+($D743))),(VLOOKUP(SMALL(Order_Form!$D:$D,1+($D743)),Order_Form!$C:$Q,4,FALSE)),"")</f>
        <v/>
      </c>
      <c r="G743" s="18" t="str">
        <f>IF(ISNUMBER(SMALL(Order_Form!$D:$D,1+($D743))),(VLOOKUP(SMALL(Order_Form!$D:$D,1+($D743)),Order_Form!$C:$Q,5,FALSE)),"")</f>
        <v/>
      </c>
      <c r="H743" s="18" t="str">
        <f>IF(ISNUMBER(SMALL(Order_Form!$D:$D,1+($D743))),(VLOOKUP(SMALL(Order_Form!$D:$D,1+($D743)),Order_Form!$C:$Q,6,FALSE)),"")</f>
        <v/>
      </c>
      <c r="I743" s="15" t="str">
        <f>IF(ISNUMBER(SMALL(Order_Form!$D:$D,1+($D743))),(VLOOKUP(SMALL(Order_Form!$D:$D,1+($D743)),Order_Form!$C:$Q,7,FALSE)),"")</f>
        <v/>
      </c>
      <c r="J743" s="2"/>
      <c r="K743" s="2"/>
      <c r="L743" s="18" t="str">
        <f>IF(ISNUMBER(SMALL(Order_Form!$D:$D,1+($D743))),(VLOOKUP(SMALL(Order_Form!$D:$D,1+($D743)),Order_Form!$C:$Q,8,FALSE)),"")</f>
        <v/>
      </c>
      <c r="M743" s="18" t="str">
        <f>IF(ISNUMBER(SMALL(Order_Form!$D:$D,1+($D743))),(VLOOKUP(SMALL(Order_Form!$D:$D,1+($D743)),Order_Form!$C:$Q,9,FALSE)),"")</f>
        <v/>
      </c>
      <c r="N743" s="18" t="str">
        <f>IF(ISNUMBER(SMALL(Order_Form!$D:$D,1+($D743))),(VLOOKUP(SMALL(Order_Form!$D:$D,1+($D743)),Order_Form!$C:$Q,10,FALSE)),"")</f>
        <v/>
      </c>
      <c r="O743" s="18" t="str">
        <f>IF(ISNUMBER(SMALL(Order_Form!$D:$D,1+($D743))),(VLOOKUP(SMALL(Order_Form!$D:$D,1+($D743)),Order_Form!$C:$Q,11,FALSE)),"")</f>
        <v/>
      </c>
      <c r="P743" s="18" t="str">
        <f>IF(ISNUMBER(SMALL(Order_Form!$D:$D,1+($D743))),(VLOOKUP(SMALL(Order_Form!$D:$D,1+($D743)),Order_Form!$C:$Q,12,FALSE)),"")</f>
        <v/>
      </c>
      <c r="Q743" s="18" t="str">
        <f>IF(ISNUMBER(SMALL(Order_Form!$D:$D,1+($D743))),(VLOOKUP(SMALL(Order_Form!$D:$D,1+($D743)),Order_Form!$C:$Q,13,FALSE)),"")</f>
        <v/>
      </c>
      <c r="R743" s="18" t="str">
        <f>IF(ISNUMBER(SMALL(Order_Form!$D:$D,1+($D743))),(VLOOKUP(SMALL(Order_Form!$D:$D,1+($D743)),Order_Form!$C:$Q,14,FALSE)),"")</f>
        <v/>
      </c>
      <c r="S743" s="126" t="str">
        <f>IF(ISNUMBER(SMALL(Order_Form!$D:$D,1+($D743))),(VLOOKUP(SMALL(Order_Form!$D:$D,1+($D743)),Order_Form!$C:$Q,15,FALSE)),"")</f>
        <v/>
      </c>
      <c r="U743" s="2">
        <f t="shared" si="74"/>
        <v>0</v>
      </c>
      <c r="V743" s="2">
        <f t="shared" si="75"/>
        <v>0</v>
      </c>
      <c r="W743" s="2" t="str">
        <f t="shared" si="76"/>
        <v/>
      </c>
      <c r="X743" s="2">
        <f t="shared" si="77"/>
        <v>0</v>
      </c>
    </row>
    <row r="744" spans="2:24" ht="19.149999999999999" customHeight="1" x14ac:dyDescent="0.25">
      <c r="B744" s="2">
        <f t="shared" si="73"/>
        <v>0</v>
      </c>
      <c r="C744" s="2" t="str">
        <f t="shared" si="78"/>
        <v/>
      </c>
      <c r="D744" s="2">
        <v>723</v>
      </c>
      <c r="E744" s="2" t="str">
        <f>IF(ISNUMBER(SMALL(Order_Form!$D:$D,1+($D744))),(VLOOKUP(SMALL(Order_Form!$D:$D,1+($D744)),Order_Form!$C:$Q,3,FALSE)),"")</f>
        <v/>
      </c>
      <c r="F744" s="18" t="str">
        <f>IF(ISNUMBER(SMALL(Order_Form!$D:$D,1+($D744))),(VLOOKUP(SMALL(Order_Form!$D:$D,1+($D744)),Order_Form!$C:$Q,4,FALSE)),"")</f>
        <v/>
      </c>
      <c r="G744" s="18" t="str">
        <f>IF(ISNUMBER(SMALL(Order_Form!$D:$D,1+($D744))),(VLOOKUP(SMALL(Order_Form!$D:$D,1+($D744)),Order_Form!$C:$Q,5,FALSE)),"")</f>
        <v/>
      </c>
      <c r="H744" s="18" t="str">
        <f>IF(ISNUMBER(SMALL(Order_Form!$D:$D,1+($D744))),(VLOOKUP(SMALL(Order_Form!$D:$D,1+($D744)),Order_Form!$C:$Q,6,FALSE)),"")</f>
        <v/>
      </c>
      <c r="I744" s="15" t="str">
        <f>IF(ISNUMBER(SMALL(Order_Form!$D:$D,1+($D744))),(VLOOKUP(SMALL(Order_Form!$D:$D,1+($D744)),Order_Form!$C:$Q,7,FALSE)),"")</f>
        <v/>
      </c>
      <c r="J744" s="2"/>
      <c r="K744" s="2"/>
      <c r="L744" s="18" t="str">
        <f>IF(ISNUMBER(SMALL(Order_Form!$D:$D,1+($D744))),(VLOOKUP(SMALL(Order_Form!$D:$D,1+($D744)),Order_Form!$C:$Q,8,FALSE)),"")</f>
        <v/>
      </c>
      <c r="M744" s="18" t="str">
        <f>IF(ISNUMBER(SMALL(Order_Form!$D:$D,1+($D744))),(VLOOKUP(SMALL(Order_Form!$D:$D,1+($D744)),Order_Form!$C:$Q,9,FALSE)),"")</f>
        <v/>
      </c>
      <c r="N744" s="18" t="str">
        <f>IF(ISNUMBER(SMALL(Order_Form!$D:$D,1+($D744))),(VLOOKUP(SMALL(Order_Form!$D:$D,1+($D744)),Order_Form!$C:$Q,10,FALSE)),"")</f>
        <v/>
      </c>
      <c r="O744" s="18" t="str">
        <f>IF(ISNUMBER(SMALL(Order_Form!$D:$D,1+($D744))),(VLOOKUP(SMALL(Order_Form!$D:$D,1+($D744)),Order_Form!$C:$Q,11,FALSE)),"")</f>
        <v/>
      </c>
      <c r="P744" s="18" t="str">
        <f>IF(ISNUMBER(SMALL(Order_Form!$D:$D,1+($D744))),(VLOOKUP(SMALL(Order_Form!$D:$D,1+($D744)),Order_Form!$C:$Q,12,FALSE)),"")</f>
        <v/>
      </c>
      <c r="Q744" s="18" t="str">
        <f>IF(ISNUMBER(SMALL(Order_Form!$D:$D,1+($D744))),(VLOOKUP(SMALL(Order_Form!$D:$D,1+($D744)),Order_Form!$C:$Q,13,FALSE)),"")</f>
        <v/>
      </c>
      <c r="R744" s="18" t="str">
        <f>IF(ISNUMBER(SMALL(Order_Form!$D:$D,1+($D744))),(VLOOKUP(SMALL(Order_Form!$D:$D,1+($D744)),Order_Form!$C:$Q,14,FALSE)),"")</f>
        <v/>
      </c>
      <c r="S744" s="126" t="str">
        <f>IF(ISNUMBER(SMALL(Order_Form!$D:$D,1+($D744))),(VLOOKUP(SMALL(Order_Form!$D:$D,1+($D744)),Order_Form!$C:$Q,15,FALSE)),"")</f>
        <v/>
      </c>
      <c r="U744" s="2">
        <f t="shared" si="74"/>
        <v>0</v>
      </c>
      <c r="V744" s="2">
        <f t="shared" si="75"/>
        <v>0</v>
      </c>
      <c r="W744" s="2" t="str">
        <f t="shared" si="76"/>
        <v/>
      </c>
      <c r="X744" s="2">
        <f t="shared" si="77"/>
        <v>0</v>
      </c>
    </row>
    <row r="745" spans="2:24" ht="19.149999999999999" customHeight="1" x14ac:dyDescent="0.25">
      <c r="B745" s="2">
        <f t="shared" si="73"/>
        <v>0</v>
      </c>
      <c r="C745" s="2" t="str">
        <f t="shared" si="78"/>
        <v/>
      </c>
      <c r="D745" s="2">
        <v>724</v>
      </c>
      <c r="E745" s="2" t="str">
        <f>IF(ISNUMBER(SMALL(Order_Form!$D:$D,1+($D745))),(VLOOKUP(SMALL(Order_Form!$D:$D,1+($D745)),Order_Form!$C:$Q,3,FALSE)),"")</f>
        <v/>
      </c>
      <c r="F745" s="18" t="str">
        <f>IF(ISNUMBER(SMALL(Order_Form!$D:$D,1+($D745))),(VLOOKUP(SMALL(Order_Form!$D:$D,1+($D745)),Order_Form!$C:$Q,4,FALSE)),"")</f>
        <v/>
      </c>
      <c r="G745" s="18" t="str">
        <f>IF(ISNUMBER(SMALL(Order_Form!$D:$D,1+($D745))),(VLOOKUP(SMALL(Order_Form!$D:$D,1+($D745)),Order_Form!$C:$Q,5,FALSE)),"")</f>
        <v/>
      </c>
      <c r="H745" s="18" t="str">
        <f>IF(ISNUMBER(SMALL(Order_Form!$D:$D,1+($D745))),(VLOOKUP(SMALL(Order_Form!$D:$D,1+($D745)),Order_Form!$C:$Q,6,FALSE)),"")</f>
        <v/>
      </c>
      <c r="I745" s="15" t="str">
        <f>IF(ISNUMBER(SMALL(Order_Form!$D:$D,1+($D745))),(VLOOKUP(SMALL(Order_Form!$D:$D,1+($D745)),Order_Form!$C:$Q,7,FALSE)),"")</f>
        <v/>
      </c>
      <c r="J745" s="2"/>
      <c r="K745" s="2"/>
      <c r="L745" s="18" t="str">
        <f>IF(ISNUMBER(SMALL(Order_Form!$D:$D,1+($D745))),(VLOOKUP(SMALL(Order_Form!$D:$D,1+($D745)),Order_Form!$C:$Q,8,FALSE)),"")</f>
        <v/>
      </c>
      <c r="M745" s="18" t="str">
        <f>IF(ISNUMBER(SMALL(Order_Form!$D:$D,1+($D745))),(VLOOKUP(SMALL(Order_Form!$D:$D,1+($D745)),Order_Form!$C:$Q,9,FALSE)),"")</f>
        <v/>
      </c>
      <c r="N745" s="18" t="str">
        <f>IF(ISNUMBER(SMALL(Order_Form!$D:$D,1+($D745))),(VLOOKUP(SMALL(Order_Form!$D:$D,1+($D745)),Order_Form!$C:$Q,10,FALSE)),"")</f>
        <v/>
      </c>
      <c r="O745" s="18" t="str">
        <f>IF(ISNUMBER(SMALL(Order_Form!$D:$D,1+($D745))),(VLOOKUP(SMALL(Order_Form!$D:$D,1+($D745)),Order_Form!$C:$Q,11,FALSE)),"")</f>
        <v/>
      </c>
      <c r="P745" s="18" t="str">
        <f>IF(ISNUMBER(SMALL(Order_Form!$D:$D,1+($D745))),(VLOOKUP(SMALL(Order_Form!$D:$D,1+($D745)),Order_Form!$C:$Q,12,FALSE)),"")</f>
        <v/>
      </c>
      <c r="Q745" s="18" t="str">
        <f>IF(ISNUMBER(SMALL(Order_Form!$D:$D,1+($D745))),(VLOOKUP(SMALL(Order_Form!$D:$D,1+($D745)),Order_Form!$C:$Q,13,FALSE)),"")</f>
        <v/>
      </c>
      <c r="R745" s="18" t="str">
        <f>IF(ISNUMBER(SMALL(Order_Form!$D:$D,1+($D745))),(VLOOKUP(SMALL(Order_Form!$D:$D,1+($D745)),Order_Form!$C:$Q,14,FALSE)),"")</f>
        <v/>
      </c>
      <c r="S745" s="126" t="str">
        <f>IF(ISNUMBER(SMALL(Order_Form!$D:$D,1+($D745))),(VLOOKUP(SMALL(Order_Form!$D:$D,1+($D745)),Order_Form!$C:$Q,15,FALSE)),"")</f>
        <v/>
      </c>
      <c r="U745" s="2">
        <f t="shared" si="74"/>
        <v>0</v>
      </c>
      <c r="V745" s="2">
        <f t="shared" si="75"/>
        <v>0</v>
      </c>
      <c r="W745" s="2" t="str">
        <f t="shared" si="76"/>
        <v/>
      </c>
      <c r="X745" s="2">
        <f t="shared" si="77"/>
        <v>0</v>
      </c>
    </row>
    <row r="746" spans="2:24" ht="19.149999999999999" customHeight="1" x14ac:dyDescent="0.25">
      <c r="B746" s="2">
        <f t="shared" si="73"/>
        <v>0</v>
      </c>
      <c r="C746" s="2" t="str">
        <f t="shared" si="78"/>
        <v/>
      </c>
      <c r="D746" s="2">
        <v>725</v>
      </c>
      <c r="E746" s="2" t="str">
        <f>IF(ISNUMBER(SMALL(Order_Form!$D:$D,1+($D746))),(VLOOKUP(SMALL(Order_Form!$D:$D,1+($D746)),Order_Form!$C:$Q,3,FALSE)),"")</f>
        <v/>
      </c>
      <c r="F746" s="18" t="str">
        <f>IF(ISNUMBER(SMALL(Order_Form!$D:$D,1+($D746))),(VLOOKUP(SMALL(Order_Form!$D:$D,1+($D746)),Order_Form!$C:$Q,4,FALSE)),"")</f>
        <v/>
      </c>
      <c r="G746" s="18" t="str">
        <f>IF(ISNUMBER(SMALL(Order_Form!$D:$D,1+($D746))),(VLOOKUP(SMALL(Order_Form!$D:$D,1+($D746)),Order_Form!$C:$Q,5,FALSE)),"")</f>
        <v/>
      </c>
      <c r="H746" s="18" t="str">
        <f>IF(ISNUMBER(SMALL(Order_Form!$D:$D,1+($D746))),(VLOOKUP(SMALL(Order_Form!$D:$D,1+($D746)),Order_Form!$C:$Q,6,FALSE)),"")</f>
        <v/>
      </c>
      <c r="I746" s="15" t="str">
        <f>IF(ISNUMBER(SMALL(Order_Form!$D:$D,1+($D746))),(VLOOKUP(SMALL(Order_Form!$D:$D,1+($D746)),Order_Form!$C:$Q,7,FALSE)),"")</f>
        <v/>
      </c>
      <c r="J746" s="2"/>
      <c r="K746" s="2"/>
      <c r="L746" s="18" t="str">
        <f>IF(ISNUMBER(SMALL(Order_Form!$D:$D,1+($D746))),(VLOOKUP(SMALL(Order_Form!$D:$D,1+($D746)),Order_Form!$C:$Q,8,FALSE)),"")</f>
        <v/>
      </c>
      <c r="M746" s="18" t="str">
        <f>IF(ISNUMBER(SMALL(Order_Form!$D:$D,1+($D746))),(VLOOKUP(SMALL(Order_Form!$D:$D,1+($D746)),Order_Form!$C:$Q,9,FALSE)),"")</f>
        <v/>
      </c>
      <c r="N746" s="18" t="str">
        <f>IF(ISNUMBER(SMALL(Order_Form!$D:$D,1+($D746))),(VLOOKUP(SMALL(Order_Form!$D:$D,1+($D746)),Order_Form!$C:$Q,10,FALSE)),"")</f>
        <v/>
      </c>
      <c r="O746" s="18" t="str">
        <f>IF(ISNUMBER(SMALL(Order_Form!$D:$D,1+($D746))),(VLOOKUP(SMALL(Order_Form!$D:$D,1+($D746)),Order_Form!$C:$Q,11,FALSE)),"")</f>
        <v/>
      </c>
      <c r="P746" s="18" t="str">
        <f>IF(ISNUMBER(SMALL(Order_Form!$D:$D,1+($D746))),(VLOOKUP(SMALL(Order_Form!$D:$D,1+($D746)),Order_Form!$C:$Q,12,FALSE)),"")</f>
        <v/>
      </c>
      <c r="Q746" s="18" t="str">
        <f>IF(ISNUMBER(SMALL(Order_Form!$D:$D,1+($D746))),(VLOOKUP(SMALL(Order_Form!$D:$D,1+($D746)),Order_Form!$C:$Q,13,FALSE)),"")</f>
        <v/>
      </c>
      <c r="R746" s="18" t="str">
        <f>IF(ISNUMBER(SMALL(Order_Form!$D:$D,1+($D746))),(VLOOKUP(SMALL(Order_Form!$D:$D,1+($D746)),Order_Form!$C:$Q,14,FALSE)),"")</f>
        <v/>
      </c>
      <c r="S746" s="126" t="str">
        <f>IF(ISNUMBER(SMALL(Order_Form!$D:$D,1+($D746))),(VLOOKUP(SMALL(Order_Form!$D:$D,1+($D746)),Order_Form!$C:$Q,15,FALSE)),"")</f>
        <v/>
      </c>
      <c r="U746" s="2">
        <f t="shared" si="74"/>
        <v>0</v>
      </c>
      <c r="V746" s="2">
        <f t="shared" si="75"/>
        <v>0</v>
      </c>
      <c r="W746" s="2" t="str">
        <f t="shared" si="76"/>
        <v/>
      </c>
      <c r="X746" s="2">
        <f t="shared" si="77"/>
        <v>0</v>
      </c>
    </row>
    <row r="747" spans="2:24" ht="19.149999999999999" customHeight="1" x14ac:dyDescent="0.25">
      <c r="B747" s="2">
        <f t="shared" si="73"/>
        <v>0</v>
      </c>
      <c r="C747" s="2" t="str">
        <f t="shared" si="78"/>
        <v/>
      </c>
      <c r="D747" s="2">
        <v>726</v>
      </c>
      <c r="E747" s="2" t="str">
        <f>IF(ISNUMBER(SMALL(Order_Form!$D:$D,1+($D747))),(VLOOKUP(SMALL(Order_Form!$D:$D,1+($D747)),Order_Form!$C:$Q,3,FALSE)),"")</f>
        <v/>
      </c>
      <c r="F747" s="18" t="str">
        <f>IF(ISNUMBER(SMALL(Order_Form!$D:$D,1+($D747))),(VLOOKUP(SMALL(Order_Form!$D:$D,1+($D747)),Order_Form!$C:$Q,4,FALSE)),"")</f>
        <v/>
      </c>
      <c r="G747" s="18" t="str">
        <f>IF(ISNUMBER(SMALL(Order_Form!$D:$D,1+($D747))),(VLOOKUP(SMALL(Order_Form!$D:$D,1+($D747)),Order_Form!$C:$Q,5,FALSE)),"")</f>
        <v/>
      </c>
      <c r="H747" s="18" t="str">
        <f>IF(ISNUMBER(SMALL(Order_Form!$D:$D,1+($D747))),(VLOOKUP(SMALL(Order_Form!$D:$D,1+($D747)),Order_Form!$C:$Q,6,FALSE)),"")</f>
        <v/>
      </c>
      <c r="I747" s="15" t="str">
        <f>IF(ISNUMBER(SMALL(Order_Form!$D:$D,1+($D747))),(VLOOKUP(SMALL(Order_Form!$D:$D,1+($D747)),Order_Form!$C:$Q,7,FALSE)),"")</f>
        <v/>
      </c>
      <c r="J747" s="2"/>
      <c r="K747" s="2"/>
      <c r="L747" s="18" t="str">
        <f>IF(ISNUMBER(SMALL(Order_Form!$D:$D,1+($D747))),(VLOOKUP(SMALL(Order_Form!$D:$D,1+($D747)),Order_Form!$C:$Q,8,FALSE)),"")</f>
        <v/>
      </c>
      <c r="M747" s="18" t="str">
        <f>IF(ISNUMBER(SMALL(Order_Form!$D:$D,1+($D747))),(VLOOKUP(SMALL(Order_Form!$D:$D,1+($D747)),Order_Form!$C:$Q,9,FALSE)),"")</f>
        <v/>
      </c>
      <c r="N747" s="18" t="str">
        <f>IF(ISNUMBER(SMALL(Order_Form!$D:$D,1+($D747))),(VLOOKUP(SMALL(Order_Form!$D:$D,1+($D747)),Order_Form!$C:$Q,10,FALSE)),"")</f>
        <v/>
      </c>
      <c r="O747" s="18" t="str">
        <f>IF(ISNUMBER(SMALL(Order_Form!$D:$D,1+($D747))),(VLOOKUP(SMALL(Order_Form!$D:$D,1+($D747)),Order_Form!$C:$Q,11,FALSE)),"")</f>
        <v/>
      </c>
      <c r="P747" s="18" t="str">
        <f>IF(ISNUMBER(SMALL(Order_Form!$D:$D,1+($D747))),(VLOOKUP(SMALL(Order_Form!$D:$D,1+($D747)),Order_Form!$C:$Q,12,FALSE)),"")</f>
        <v/>
      </c>
      <c r="Q747" s="18" t="str">
        <f>IF(ISNUMBER(SMALL(Order_Form!$D:$D,1+($D747))),(VLOOKUP(SMALL(Order_Form!$D:$D,1+($D747)),Order_Form!$C:$Q,13,FALSE)),"")</f>
        <v/>
      </c>
      <c r="R747" s="18" t="str">
        <f>IF(ISNUMBER(SMALL(Order_Form!$D:$D,1+($D747))),(VLOOKUP(SMALL(Order_Form!$D:$D,1+($D747)),Order_Form!$C:$Q,14,FALSE)),"")</f>
        <v/>
      </c>
      <c r="S747" s="126" t="str">
        <f>IF(ISNUMBER(SMALL(Order_Form!$D:$D,1+($D747))),(VLOOKUP(SMALL(Order_Form!$D:$D,1+($D747)),Order_Form!$C:$Q,15,FALSE)),"")</f>
        <v/>
      </c>
      <c r="U747" s="2">
        <f t="shared" si="74"/>
        <v>0</v>
      </c>
      <c r="V747" s="2">
        <f t="shared" si="75"/>
        <v>0</v>
      </c>
      <c r="W747" s="2" t="str">
        <f t="shared" si="76"/>
        <v/>
      </c>
      <c r="X747" s="2">
        <f t="shared" si="77"/>
        <v>0</v>
      </c>
    </row>
    <row r="748" spans="2:24" ht="19.149999999999999" customHeight="1" x14ac:dyDescent="0.25">
      <c r="B748" s="2">
        <f t="shared" si="73"/>
        <v>0</v>
      </c>
      <c r="C748" s="2" t="str">
        <f t="shared" si="78"/>
        <v/>
      </c>
      <c r="D748" s="2">
        <v>727</v>
      </c>
      <c r="E748" s="2" t="str">
        <f>IF(ISNUMBER(SMALL(Order_Form!$D:$D,1+($D748))),(VLOOKUP(SMALL(Order_Form!$D:$D,1+($D748)),Order_Form!$C:$Q,3,FALSE)),"")</f>
        <v/>
      </c>
      <c r="F748" s="18" t="str">
        <f>IF(ISNUMBER(SMALL(Order_Form!$D:$D,1+($D748))),(VLOOKUP(SMALL(Order_Form!$D:$D,1+($D748)),Order_Form!$C:$Q,4,FALSE)),"")</f>
        <v/>
      </c>
      <c r="G748" s="18" t="str">
        <f>IF(ISNUMBER(SMALL(Order_Form!$D:$D,1+($D748))),(VLOOKUP(SMALL(Order_Form!$D:$D,1+($D748)),Order_Form!$C:$Q,5,FALSE)),"")</f>
        <v/>
      </c>
      <c r="H748" s="18" t="str">
        <f>IF(ISNUMBER(SMALL(Order_Form!$D:$D,1+($D748))),(VLOOKUP(SMALL(Order_Form!$D:$D,1+($D748)),Order_Form!$C:$Q,6,FALSE)),"")</f>
        <v/>
      </c>
      <c r="I748" s="15" t="str">
        <f>IF(ISNUMBER(SMALL(Order_Form!$D:$D,1+($D748))),(VLOOKUP(SMALL(Order_Form!$D:$D,1+($D748)),Order_Form!$C:$Q,7,FALSE)),"")</f>
        <v/>
      </c>
      <c r="J748" s="2"/>
      <c r="K748" s="2"/>
      <c r="L748" s="18" t="str">
        <f>IF(ISNUMBER(SMALL(Order_Form!$D:$D,1+($D748))),(VLOOKUP(SMALL(Order_Form!$D:$D,1+($D748)),Order_Form!$C:$Q,8,FALSE)),"")</f>
        <v/>
      </c>
      <c r="M748" s="18" t="str">
        <f>IF(ISNUMBER(SMALL(Order_Form!$D:$D,1+($D748))),(VLOOKUP(SMALL(Order_Form!$D:$D,1+($D748)),Order_Form!$C:$Q,9,FALSE)),"")</f>
        <v/>
      </c>
      <c r="N748" s="18" t="str">
        <f>IF(ISNUMBER(SMALL(Order_Form!$D:$D,1+($D748))),(VLOOKUP(SMALL(Order_Form!$D:$D,1+($D748)),Order_Form!$C:$Q,10,FALSE)),"")</f>
        <v/>
      </c>
      <c r="O748" s="18" t="str">
        <f>IF(ISNUMBER(SMALL(Order_Form!$D:$D,1+($D748))),(VLOOKUP(SMALL(Order_Form!$D:$D,1+($D748)),Order_Form!$C:$Q,11,FALSE)),"")</f>
        <v/>
      </c>
      <c r="P748" s="18" t="str">
        <f>IF(ISNUMBER(SMALL(Order_Form!$D:$D,1+($D748))),(VLOOKUP(SMALL(Order_Form!$D:$D,1+($D748)),Order_Form!$C:$Q,12,FALSE)),"")</f>
        <v/>
      </c>
      <c r="Q748" s="18" t="str">
        <f>IF(ISNUMBER(SMALL(Order_Form!$D:$D,1+($D748))),(VLOOKUP(SMALL(Order_Form!$D:$D,1+($D748)),Order_Form!$C:$Q,13,FALSE)),"")</f>
        <v/>
      </c>
      <c r="R748" s="18" t="str">
        <f>IF(ISNUMBER(SMALL(Order_Form!$D:$D,1+($D748))),(VLOOKUP(SMALL(Order_Form!$D:$D,1+($D748)),Order_Form!$C:$Q,14,FALSE)),"")</f>
        <v/>
      </c>
      <c r="S748" s="126" t="str">
        <f>IF(ISNUMBER(SMALL(Order_Form!$D:$D,1+($D748))),(VLOOKUP(SMALL(Order_Form!$D:$D,1+($D748)),Order_Form!$C:$Q,15,FALSE)),"")</f>
        <v/>
      </c>
      <c r="U748" s="2">
        <f t="shared" si="74"/>
        <v>0</v>
      </c>
      <c r="V748" s="2">
        <f t="shared" si="75"/>
        <v>0</v>
      </c>
      <c r="W748" s="2" t="str">
        <f t="shared" si="76"/>
        <v/>
      </c>
      <c r="X748" s="2">
        <f t="shared" si="77"/>
        <v>0</v>
      </c>
    </row>
    <row r="749" spans="2:24" ht="19.149999999999999" customHeight="1" x14ac:dyDescent="0.25">
      <c r="B749" s="2">
        <f t="shared" si="73"/>
        <v>0</v>
      </c>
      <c r="C749" s="2" t="str">
        <f t="shared" si="78"/>
        <v/>
      </c>
      <c r="D749" s="2">
        <v>728</v>
      </c>
      <c r="E749" s="2" t="str">
        <f>IF(ISNUMBER(SMALL(Order_Form!$D:$D,1+($D749))),(VLOOKUP(SMALL(Order_Form!$D:$D,1+($D749)),Order_Form!$C:$Q,3,FALSE)),"")</f>
        <v/>
      </c>
      <c r="F749" s="18" t="str">
        <f>IF(ISNUMBER(SMALL(Order_Form!$D:$D,1+($D749))),(VLOOKUP(SMALL(Order_Form!$D:$D,1+($D749)),Order_Form!$C:$Q,4,FALSE)),"")</f>
        <v/>
      </c>
      <c r="G749" s="18" t="str">
        <f>IF(ISNUMBER(SMALL(Order_Form!$D:$D,1+($D749))),(VLOOKUP(SMALL(Order_Form!$D:$D,1+($D749)),Order_Form!$C:$Q,5,FALSE)),"")</f>
        <v/>
      </c>
      <c r="H749" s="18" t="str">
        <f>IF(ISNUMBER(SMALL(Order_Form!$D:$D,1+($D749))),(VLOOKUP(SMALL(Order_Form!$D:$D,1+($D749)),Order_Form!$C:$Q,6,FALSE)),"")</f>
        <v/>
      </c>
      <c r="I749" s="15" t="str">
        <f>IF(ISNUMBER(SMALL(Order_Form!$D:$D,1+($D749))),(VLOOKUP(SMALL(Order_Form!$D:$D,1+($D749)),Order_Form!$C:$Q,7,FALSE)),"")</f>
        <v/>
      </c>
      <c r="J749" s="2"/>
      <c r="K749" s="2"/>
      <c r="L749" s="18" t="str">
        <f>IF(ISNUMBER(SMALL(Order_Form!$D:$D,1+($D749))),(VLOOKUP(SMALL(Order_Form!$D:$D,1+($D749)),Order_Form!$C:$Q,8,FALSE)),"")</f>
        <v/>
      </c>
      <c r="M749" s="18" t="str">
        <f>IF(ISNUMBER(SMALL(Order_Form!$D:$D,1+($D749))),(VLOOKUP(SMALL(Order_Form!$D:$D,1+($D749)),Order_Form!$C:$Q,9,FALSE)),"")</f>
        <v/>
      </c>
      <c r="N749" s="18" t="str">
        <f>IF(ISNUMBER(SMALL(Order_Form!$D:$D,1+($D749))),(VLOOKUP(SMALL(Order_Form!$D:$D,1+($D749)),Order_Form!$C:$Q,10,FALSE)),"")</f>
        <v/>
      </c>
      <c r="O749" s="18" t="str">
        <f>IF(ISNUMBER(SMALL(Order_Form!$D:$D,1+($D749))),(VLOOKUP(SMALL(Order_Form!$D:$D,1+($D749)),Order_Form!$C:$Q,11,FALSE)),"")</f>
        <v/>
      </c>
      <c r="P749" s="18" t="str">
        <f>IF(ISNUMBER(SMALL(Order_Form!$D:$D,1+($D749))),(VLOOKUP(SMALL(Order_Form!$D:$D,1+($D749)),Order_Form!$C:$Q,12,FALSE)),"")</f>
        <v/>
      </c>
      <c r="Q749" s="18" t="str">
        <f>IF(ISNUMBER(SMALL(Order_Form!$D:$D,1+($D749))),(VLOOKUP(SMALL(Order_Form!$D:$D,1+($D749)),Order_Form!$C:$Q,13,FALSE)),"")</f>
        <v/>
      </c>
      <c r="R749" s="18" t="str">
        <f>IF(ISNUMBER(SMALL(Order_Form!$D:$D,1+($D749))),(VLOOKUP(SMALL(Order_Form!$D:$D,1+($D749)),Order_Form!$C:$Q,14,FALSE)),"")</f>
        <v/>
      </c>
      <c r="S749" s="126" t="str">
        <f>IF(ISNUMBER(SMALL(Order_Form!$D:$D,1+($D749))),(VLOOKUP(SMALL(Order_Form!$D:$D,1+($D749)),Order_Form!$C:$Q,15,FALSE)),"")</f>
        <v/>
      </c>
      <c r="U749" s="2">
        <f t="shared" si="74"/>
        <v>0</v>
      </c>
      <c r="V749" s="2">
        <f t="shared" si="75"/>
        <v>0</v>
      </c>
      <c r="W749" s="2" t="str">
        <f t="shared" si="76"/>
        <v/>
      </c>
      <c r="X749" s="2">
        <f t="shared" si="77"/>
        <v>0</v>
      </c>
    </row>
    <row r="750" spans="2:24" ht="19.149999999999999" customHeight="1" x14ac:dyDescent="0.25">
      <c r="B750" s="2">
        <f t="shared" si="73"/>
        <v>0</v>
      </c>
      <c r="C750" s="2" t="str">
        <f t="shared" si="78"/>
        <v/>
      </c>
      <c r="D750" s="2">
        <v>729</v>
      </c>
      <c r="E750" s="2" t="str">
        <f>IF(ISNUMBER(SMALL(Order_Form!$D:$D,1+($D750))),(VLOOKUP(SMALL(Order_Form!$D:$D,1+($D750)),Order_Form!$C:$Q,3,FALSE)),"")</f>
        <v/>
      </c>
      <c r="F750" s="18" t="str">
        <f>IF(ISNUMBER(SMALL(Order_Form!$D:$D,1+($D750))),(VLOOKUP(SMALL(Order_Form!$D:$D,1+($D750)),Order_Form!$C:$Q,4,FALSE)),"")</f>
        <v/>
      </c>
      <c r="G750" s="18" t="str">
        <f>IF(ISNUMBER(SMALL(Order_Form!$D:$D,1+($D750))),(VLOOKUP(SMALL(Order_Form!$D:$D,1+($D750)),Order_Form!$C:$Q,5,FALSE)),"")</f>
        <v/>
      </c>
      <c r="H750" s="18" t="str">
        <f>IF(ISNUMBER(SMALL(Order_Form!$D:$D,1+($D750))),(VLOOKUP(SMALL(Order_Form!$D:$D,1+($D750)),Order_Form!$C:$Q,6,FALSE)),"")</f>
        <v/>
      </c>
      <c r="I750" s="15" t="str">
        <f>IF(ISNUMBER(SMALL(Order_Form!$D:$D,1+($D750))),(VLOOKUP(SMALL(Order_Form!$D:$D,1+($D750)),Order_Form!$C:$Q,7,FALSE)),"")</f>
        <v/>
      </c>
      <c r="J750" s="2"/>
      <c r="K750" s="2"/>
      <c r="L750" s="18" t="str">
        <f>IF(ISNUMBER(SMALL(Order_Form!$D:$D,1+($D750))),(VLOOKUP(SMALL(Order_Form!$D:$D,1+($D750)),Order_Form!$C:$Q,8,FALSE)),"")</f>
        <v/>
      </c>
      <c r="M750" s="18" t="str">
        <f>IF(ISNUMBER(SMALL(Order_Form!$D:$D,1+($D750))),(VLOOKUP(SMALL(Order_Form!$D:$D,1+($D750)),Order_Form!$C:$Q,9,FALSE)),"")</f>
        <v/>
      </c>
      <c r="N750" s="18" t="str">
        <f>IF(ISNUMBER(SMALL(Order_Form!$D:$D,1+($D750))),(VLOOKUP(SMALL(Order_Form!$D:$D,1+($D750)),Order_Form!$C:$Q,10,FALSE)),"")</f>
        <v/>
      </c>
      <c r="O750" s="18" t="str">
        <f>IF(ISNUMBER(SMALL(Order_Form!$D:$D,1+($D750))),(VLOOKUP(SMALL(Order_Form!$D:$D,1+($D750)),Order_Form!$C:$Q,11,FALSE)),"")</f>
        <v/>
      </c>
      <c r="P750" s="18" t="str">
        <f>IF(ISNUMBER(SMALL(Order_Form!$D:$D,1+($D750))),(VLOOKUP(SMALL(Order_Form!$D:$D,1+($D750)),Order_Form!$C:$Q,12,FALSE)),"")</f>
        <v/>
      </c>
      <c r="Q750" s="18" t="str">
        <f>IF(ISNUMBER(SMALL(Order_Form!$D:$D,1+($D750))),(VLOOKUP(SMALL(Order_Form!$D:$D,1+($D750)),Order_Form!$C:$Q,13,FALSE)),"")</f>
        <v/>
      </c>
      <c r="R750" s="18" t="str">
        <f>IF(ISNUMBER(SMALL(Order_Form!$D:$D,1+($D750))),(VLOOKUP(SMALL(Order_Form!$D:$D,1+($D750)),Order_Form!$C:$Q,14,FALSE)),"")</f>
        <v/>
      </c>
      <c r="S750" s="126" t="str">
        <f>IF(ISNUMBER(SMALL(Order_Form!$D:$D,1+($D750))),(VLOOKUP(SMALL(Order_Form!$D:$D,1+($D750)),Order_Form!$C:$Q,15,FALSE)),"")</f>
        <v/>
      </c>
      <c r="U750" s="2">
        <f t="shared" si="74"/>
        <v>0</v>
      </c>
      <c r="V750" s="2">
        <f t="shared" si="75"/>
        <v>0</v>
      </c>
      <c r="W750" s="2" t="str">
        <f t="shared" si="76"/>
        <v/>
      </c>
      <c r="X750" s="2">
        <f t="shared" si="77"/>
        <v>0</v>
      </c>
    </row>
    <row r="751" spans="2:24" ht="19.149999999999999" customHeight="1" x14ac:dyDescent="0.25">
      <c r="B751" s="2">
        <f t="shared" si="73"/>
        <v>0</v>
      </c>
      <c r="C751" s="2" t="str">
        <f t="shared" si="78"/>
        <v/>
      </c>
      <c r="D751" s="2">
        <v>730</v>
      </c>
      <c r="E751" s="2" t="str">
        <f>IF(ISNUMBER(SMALL(Order_Form!$D:$D,1+($D751))),(VLOOKUP(SMALL(Order_Form!$D:$D,1+($D751)),Order_Form!$C:$Q,3,FALSE)),"")</f>
        <v/>
      </c>
      <c r="F751" s="18" t="str">
        <f>IF(ISNUMBER(SMALL(Order_Form!$D:$D,1+($D751))),(VLOOKUP(SMALL(Order_Form!$D:$D,1+($D751)),Order_Form!$C:$Q,4,FALSE)),"")</f>
        <v/>
      </c>
      <c r="G751" s="18" t="str">
        <f>IF(ISNUMBER(SMALL(Order_Form!$D:$D,1+($D751))),(VLOOKUP(SMALL(Order_Form!$D:$D,1+($D751)),Order_Form!$C:$Q,5,FALSE)),"")</f>
        <v/>
      </c>
      <c r="H751" s="18" t="str">
        <f>IF(ISNUMBER(SMALL(Order_Form!$D:$D,1+($D751))),(VLOOKUP(SMALL(Order_Form!$D:$D,1+($D751)),Order_Form!$C:$Q,6,FALSE)),"")</f>
        <v/>
      </c>
      <c r="I751" s="15" t="str">
        <f>IF(ISNUMBER(SMALL(Order_Form!$D:$D,1+($D751))),(VLOOKUP(SMALL(Order_Form!$D:$D,1+($D751)),Order_Form!$C:$Q,7,FALSE)),"")</f>
        <v/>
      </c>
      <c r="J751" s="2"/>
      <c r="K751" s="2"/>
      <c r="L751" s="18" t="str">
        <f>IF(ISNUMBER(SMALL(Order_Form!$D:$D,1+($D751))),(VLOOKUP(SMALL(Order_Form!$D:$D,1+($D751)),Order_Form!$C:$Q,8,FALSE)),"")</f>
        <v/>
      </c>
      <c r="M751" s="18" t="str">
        <f>IF(ISNUMBER(SMALL(Order_Form!$D:$D,1+($D751))),(VLOOKUP(SMALL(Order_Form!$D:$D,1+($D751)),Order_Form!$C:$Q,9,FALSE)),"")</f>
        <v/>
      </c>
      <c r="N751" s="18" t="str">
        <f>IF(ISNUMBER(SMALL(Order_Form!$D:$D,1+($D751))),(VLOOKUP(SMALL(Order_Form!$D:$D,1+($D751)),Order_Form!$C:$Q,10,FALSE)),"")</f>
        <v/>
      </c>
      <c r="O751" s="18" t="str">
        <f>IF(ISNUMBER(SMALL(Order_Form!$D:$D,1+($D751))),(VLOOKUP(SMALL(Order_Form!$D:$D,1+($D751)),Order_Form!$C:$Q,11,FALSE)),"")</f>
        <v/>
      </c>
      <c r="P751" s="18" t="str">
        <f>IF(ISNUMBER(SMALL(Order_Form!$D:$D,1+($D751))),(VLOOKUP(SMALL(Order_Form!$D:$D,1+($D751)),Order_Form!$C:$Q,12,FALSE)),"")</f>
        <v/>
      </c>
      <c r="Q751" s="18" t="str">
        <f>IF(ISNUMBER(SMALL(Order_Form!$D:$D,1+($D751))),(VLOOKUP(SMALL(Order_Form!$D:$D,1+($D751)),Order_Form!$C:$Q,13,FALSE)),"")</f>
        <v/>
      </c>
      <c r="R751" s="18" t="str">
        <f>IF(ISNUMBER(SMALL(Order_Form!$D:$D,1+($D751))),(VLOOKUP(SMALL(Order_Form!$D:$D,1+($D751)),Order_Form!$C:$Q,14,FALSE)),"")</f>
        <v/>
      </c>
      <c r="S751" s="126" t="str">
        <f>IF(ISNUMBER(SMALL(Order_Form!$D:$D,1+($D751))),(VLOOKUP(SMALL(Order_Form!$D:$D,1+($D751)),Order_Form!$C:$Q,15,FALSE)),"")</f>
        <v/>
      </c>
      <c r="U751" s="2">
        <f t="shared" si="74"/>
        <v>0</v>
      </c>
      <c r="V751" s="2">
        <f t="shared" si="75"/>
        <v>0</v>
      </c>
      <c r="W751" s="2" t="str">
        <f t="shared" si="76"/>
        <v/>
      </c>
      <c r="X751" s="2">
        <f t="shared" si="77"/>
        <v>0</v>
      </c>
    </row>
    <row r="752" spans="2:24" ht="19.149999999999999" customHeight="1" x14ac:dyDescent="0.25">
      <c r="B752" s="2">
        <f t="shared" si="73"/>
        <v>0</v>
      </c>
      <c r="C752" s="2" t="str">
        <f t="shared" si="78"/>
        <v/>
      </c>
      <c r="D752" s="2">
        <v>731</v>
      </c>
      <c r="E752" s="2" t="str">
        <f>IF(ISNUMBER(SMALL(Order_Form!$D:$D,1+($D752))),(VLOOKUP(SMALL(Order_Form!$D:$D,1+($D752)),Order_Form!$C:$Q,3,FALSE)),"")</f>
        <v/>
      </c>
      <c r="F752" s="18" t="str">
        <f>IF(ISNUMBER(SMALL(Order_Form!$D:$D,1+($D752))),(VLOOKUP(SMALL(Order_Form!$D:$D,1+($D752)),Order_Form!$C:$Q,4,FALSE)),"")</f>
        <v/>
      </c>
      <c r="G752" s="18" t="str">
        <f>IF(ISNUMBER(SMALL(Order_Form!$D:$D,1+($D752))),(VLOOKUP(SMALL(Order_Form!$D:$D,1+($D752)),Order_Form!$C:$Q,5,FALSE)),"")</f>
        <v/>
      </c>
      <c r="H752" s="18" t="str">
        <f>IF(ISNUMBER(SMALL(Order_Form!$D:$D,1+($D752))),(VLOOKUP(SMALL(Order_Form!$D:$D,1+($D752)),Order_Form!$C:$Q,6,FALSE)),"")</f>
        <v/>
      </c>
      <c r="I752" s="15" t="str">
        <f>IF(ISNUMBER(SMALL(Order_Form!$D:$D,1+($D752))),(VLOOKUP(SMALL(Order_Form!$D:$D,1+($D752)),Order_Form!$C:$Q,7,FALSE)),"")</f>
        <v/>
      </c>
      <c r="J752" s="2"/>
      <c r="K752" s="2"/>
      <c r="L752" s="18" t="str">
        <f>IF(ISNUMBER(SMALL(Order_Form!$D:$D,1+($D752))),(VLOOKUP(SMALL(Order_Form!$D:$D,1+($D752)),Order_Form!$C:$Q,8,FALSE)),"")</f>
        <v/>
      </c>
      <c r="M752" s="18" t="str">
        <f>IF(ISNUMBER(SMALL(Order_Form!$D:$D,1+($D752))),(VLOOKUP(SMALL(Order_Form!$D:$D,1+($D752)),Order_Form!$C:$Q,9,FALSE)),"")</f>
        <v/>
      </c>
      <c r="N752" s="18" t="str">
        <f>IF(ISNUMBER(SMALL(Order_Form!$D:$D,1+($D752))),(VLOOKUP(SMALL(Order_Form!$D:$D,1+($D752)),Order_Form!$C:$Q,10,FALSE)),"")</f>
        <v/>
      </c>
      <c r="O752" s="18" t="str">
        <f>IF(ISNUMBER(SMALL(Order_Form!$D:$D,1+($D752))),(VLOOKUP(SMALL(Order_Form!$D:$D,1+($D752)),Order_Form!$C:$Q,11,FALSE)),"")</f>
        <v/>
      </c>
      <c r="P752" s="18" t="str">
        <f>IF(ISNUMBER(SMALL(Order_Form!$D:$D,1+($D752))),(VLOOKUP(SMALL(Order_Form!$D:$D,1+($D752)),Order_Form!$C:$Q,12,FALSE)),"")</f>
        <v/>
      </c>
      <c r="Q752" s="18" t="str">
        <f>IF(ISNUMBER(SMALL(Order_Form!$D:$D,1+($D752))),(VLOOKUP(SMALL(Order_Form!$D:$D,1+($D752)),Order_Form!$C:$Q,13,FALSE)),"")</f>
        <v/>
      </c>
      <c r="R752" s="18" t="str">
        <f>IF(ISNUMBER(SMALL(Order_Form!$D:$D,1+($D752))),(VLOOKUP(SMALL(Order_Form!$D:$D,1+($D752)),Order_Form!$C:$Q,14,FALSE)),"")</f>
        <v/>
      </c>
      <c r="S752" s="126" t="str">
        <f>IF(ISNUMBER(SMALL(Order_Form!$D:$D,1+($D752))),(VLOOKUP(SMALL(Order_Form!$D:$D,1+($D752)),Order_Form!$C:$Q,15,FALSE)),"")</f>
        <v/>
      </c>
      <c r="U752" s="2">
        <f t="shared" si="74"/>
        <v>0</v>
      </c>
      <c r="V752" s="2">
        <f t="shared" si="75"/>
        <v>0</v>
      </c>
      <c r="W752" s="2" t="str">
        <f t="shared" si="76"/>
        <v/>
      </c>
      <c r="X752" s="2">
        <f t="shared" si="77"/>
        <v>0</v>
      </c>
    </row>
    <row r="753" spans="2:24" ht="19.149999999999999" customHeight="1" x14ac:dyDescent="0.25">
      <c r="B753" s="2">
        <f t="shared" si="73"/>
        <v>0</v>
      </c>
      <c r="C753" s="2" t="str">
        <f t="shared" si="78"/>
        <v/>
      </c>
      <c r="D753" s="2">
        <v>732</v>
      </c>
      <c r="E753" s="2" t="str">
        <f>IF(ISNUMBER(SMALL(Order_Form!$D:$D,1+($D753))),(VLOOKUP(SMALL(Order_Form!$D:$D,1+($D753)),Order_Form!$C:$Q,3,FALSE)),"")</f>
        <v/>
      </c>
      <c r="F753" s="18" t="str">
        <f>IF(ISNUMBER(SMALL(Order_Form!$D:$D,1+($D753))),(VLOOKUP(SMALL(Order_Form!$D:$D,1+($D753)),Order_Form!$C:$Q,4,FALSE)),"")</f>
        <v/>
      </c>
      <c r="G753" s="18" t="str">
        <f>IF(ISNUMBER(SMALL(Order_Form!$D:$D,1+($D753))),(VLOOKUP(SMALL(Order_Form!$D:$D,1+($D753)),Order_Form!$C:$Q,5,FALSE)),"")</f>
        <v/>
      </c>
      <c r="H753" s="18" t="str">
        <f>IF(ISNUMBER(SMALL(Order_Form!$D:$D,1+($D753))),(VLOOKUP(SMALL(Order_Form!$D:$D,1+($D753)),Order_Form!$C:$Q,6,FALSE)),"")</f>
        <v/>
      </c>
      <c r="I753" s="15" t="str">
        <f>IF(ISNUMBER(SMALL(Order_Form!$D:$D,1+($D753))),(VLOOKUP(SMALL(Order_Form!$D:$D,1+($D753)),Order_Form!$C:$Q,7,FALSE)),"")</f>
        <v/>
      </c>
      <c r="J753" s="2"/>
      <c r="K753" s="2"/>
      <c r="L753" s="18" t="str">
        <f>IF(ISNUMBER(SMALL(Order_Form!$D:$D,1+($D753))),(VLOOKUP(SMALL(Order_Form!$D:$D,1+($D753)),Order_Form!$C:$Q,8,FALSE)),"")</f>
        <v/>
      </c>
      <c r="M753" s="18" t="str">
        <f>IF(ISNUMBER(SMALL(Order_Form!$D:$D,1+($D753))),(VLOOKUP(SMALL(Order_Form!$D:$D,1+($D753)),Order_Form!$C:$Q,9,FALSE)),"")</f>
        <v/>
      </c>
      <c r="N753" s="18" t="str">
        <f>IF(ISNUMBER(SMALL(Order_Form!$D:$D,1+($D753))),(VLOOKUP(SMALL(Order_Form!$D:$D,1+($D753)),Order_Form!$C:$Q,10,FALSE)),"")</f>
        <v/>
      </c>
      <c r="O753" s="18" t="str">
        <f>IF(ISNUMBER(SMALL(Order_Form!$D:$D,1+($D753))),(VLOOKUP(SMALL(Order_Form!$D:$D,1+($D753)),Order_Form!$C:$Q,11,FALSE)),"")</f>
        <v/>
      </c>
      <c r="P753" s="18" t="str">
        <f>IF(ISNUMBER(SMALL(Order_Form!$D:$D,1+($D753))),(VLOOKUP(SMALL(Order_Form!$D:$D,1+($D753)),Order_Form!$C:$Q,12,FALSE)),"")</f>
        <v/>
      </c>
      <c r="Q753" s="18" t="str">
        <f>IF(ISNUMBER(SMALL(Order_Form!$D:$D,1+($D753))),(VLOOKUP(SMALL(Order_Form!$D:$D,1+($D753)),Order_Form!$C:$Q,13,FALSE)),"")</f>
        <v/>
      </c>
      <c r="R753" s="18" t="str">
        <f>IF(ISNUMBER(SMALL(Order_Form!$D:$D,1+($D753))),(VLOOKUP(SMALL(Order_Form!$D:$D,1+($D753)),Order_Form!$C:$Q,14,FALSE)),"")</f>
        <v/>
      </c>
      <c r="S753" s="126" t="str">
        <f>IF(ISNUMBER(SMALL(Order_Form!$D:$D,1+($D753))),(VLOOKUP(SMALL(Order_Form!$D:$D,1+($D753)),Order_Form!$C:$Q,15,FALSE)),"")</f>
        <v/>
      </c>
      <c r="U753" s="2">
        <f t="shared" si="74"/>
        <v>0</v>
      </c>
      <c r="V753" s="2">
        <f t="shared" si="75"/>
        <v>0</v>
      </c>
      <c r="W753" s="2" t="str">
        <f t="shared" si="76"/>
        <v/>
      </c>
      <c r="X753" s="2">
        <f t="shared" si="77"/>
        <v>0</v>
      </c>
    </row>
    <row r="754" spans="2:24" ht="19.149999999999999" customHeight="1" x14ac:dyDescent="0.25">
      <c r="B754" s="2">
        <f t="shared" si="73"/>
        <v>0</v>
      </c>
      <c r="C754" s="2" t="str">
        <f t="shared" si="78"/>
        <v/>
      </c>
      <c r="D754" s="2">
        <v>733</v>
      </c>
      <c r="E754" s="2" t="str">
        <f>IF(ISNUMBER(SMALL(Order_Form!$D:$D,1+($D754))),(VLOOKUP(SMALL(Order_Form!$D:$D,1+($D754)),Order_Form!$C:$Q,3,FALSE)),"")</f>
        <v/>
      </c>
      <c r="F754" s="18" t="str">
        <f>IF(ISNUMBER(SMALL(Order_Form!$D:$D,1+($D754))),(VLOOKUP(SMALL(Order_Form!$D:$D,1+($D754)),Order_Form!$C:$Q,4,FALSE)),"")</f>
        <v/>
      </c>
      <c r="G754" s="18" t="str">
        <f>IF(ISNUMBER(SMALL(Order_Form!$D:$D,1+($D754))),(VLOOKUP(SMALL(Order_Form!$D:$D,1+($D754)),Order_Form!$C:$Q,5,FALSE)),"")</f>
        <v/>
      </c>
      <c r="H754" s="18" t="str">
        <f>IF(ISNUMBER(SMALL(Order_Form!$D:$D,1+($D754))),(VLOOKUP(SMALL(Order_Form!$D:$D,1+($D754)),Order_Form!$C:$Q,6,FALSE)),"")</f>
        <v/>
      </c>
      <c r="I754" s="15" t="str">
        <f>IF(ISNUMBER(SMALL(Order_Form!$D:$D,1+($D754))),(VLOOKUP(SMALL(Order_Form!$D:$D,1+($D754)),Order_Form!$C:$Q,7,FALSE)),"")</f>
        <v/>
      </c>
      <c r="J754" s="2"/>
      <c r="K754" s="2"/>
      <c r="L754" s="18" t="str">
        <f>IF(ISNUMBER(SMALL(Order_Form!$D:$D,1+($D754))),(VLOOKUP(SMALL(Order_Form!$D:$D,1+($D754)),Order_Form!$C:$Q,8,FALSE)),"")</f>
        <v/>
      </c>
      <c r="M754" s="18" t="str">
        <f>IF(ISNUMBER(SMALL(Order_Form!$D:$D,1+($D754))),(VLOOKUP(SMALL(Order_Form!$D:$D,1+($D754)),Order_Form!$C:$Q,9,FALSE)),"")</f>
        <v/>
      </c>
      <c r="N754" s="18" t="str">
        <f>IF(ISNUMBER(SMALL(Order_Form!$D:$D,1+($D754))),(VLOOKUP(SMALL(Order_Form!$D:$D,1+($D754)),Order_Form!$C:$Q,10,FALSE)),"")</f>
        <v/>
      </c>
      <c r="O754" s="18" t="str">
        <f>IF(ISNUMBER(SMALL(Order_Form!$D:$D,1+($D754))),(VLOOKUP(SMALL(Order_Form!$D:$D,1+($D754)),Order_Form!$C:$Q,11,FALSE)),"")</f>
        <v/>
      </c>
      <c r="P754" s="18" t="str">
        <f>IF(ISNUMBER(SMALL(Order_Form!$D:$D,1+($D754))),(VLOOKUP(SMALL(Order_Form!$D:$D,1+($D754)),Order_Form!$C:$Q,12,FALSE)),"")</f>
        <v/>
      </c>
      <c r="Q754" s="18" t="str">
        <f>IF(ISNUMBER(SMALL(Order_Form!$D:$D,1+($D754))),(VLOOKUP(SMALL(Order_Form!$D:$D,1+($D754)),Order_Form!$C:$Q,13,FALSE)),"")</f>
        <v/>
      </c>
      <c r="R754" s="18" t="str">
        <f>IF(ISNUMBER(SMALL(Order_Form!$D:$D,1+($D754))),(VLOOKUP(SMALL(Order_Form!$D:$D,1+($D754)),Order_Form!$C:$Q,14,FALSE)),"")</f>
        <v/>
      </c>
      <c r="S754" s="126" t="str">
        <f>IF(ISNUMBER(SMALL(Order_Form!$D:$D,1+($D754))),(VLOOKUP(SMALL(Order_Form!$D:$D,1+($D754)),Order_Form!$C:$Q,15,FALSE)),"")</f>
        <v/>
      </c>
      <c r="U754" s="2">
        <f t="shared" si="74"/>
        <v>0</v>
      </c>
      <c r="V754" s="2">
        <f t="shared" si="75"/>
        <v>0</v>
      </c>
      <c r="W754" s="2" t="str">
        <f t="shared" si="76"/>
        <v/>
      </c>
      <c r="X754" s="2">
        <f t="shared" si="77"/>
        <v>0</v>
      </c>
    </row>
    <row r="755" spans="2:24" ht="19.149999999999999" customHeight="1" x14ac:dyDescent="0.25">
      <c r="B755" s="2">
        <f t="shared" si="73"/>
        <v>0</v>
      </c>
      <c r="C755" s="2" t="str">
        <f t="shared" si="78"/>
        <v/>
      </c>
      <c r="D755" s="2">
        <v>734</v>
      </c>
      <c r="E755" s="2" t="str">
        <f>IF(ISNUMBER(SMALL(Order_Form!$D:$D,1+($D755))),(VLOOKUP(SMALL(Order_Form!$D:$D,1+($D755)),Order_Form!$C:$Q,3,FALSE)),"")</f>
        <v/>
      </c>
      <c r="F755" s="18" t="str">
        <f>IF(ISNUMBER(SMALL(Order_Form!$D:$D,1+($D755))),(VLOOKUP(SMALL(Order_Form!$D:$D,1+($D755)),Order_Form!$C:$Q,4,FALSE)),"")</f>
        <v/>
      </c>
      <c r="G755" s="18" t="str">
        <f>IF(ISNUMBER(SMALL(Order_Form!$D:$D,1+($D755))),(VLOOKUP(SMALL(Order_Form!$D:$D,1+($D755)),Order_Form!$C:$Q,5,FALSE)),"")</f>
        <v/>
      </c>
      <c r="H755" s="18" t="str">
        <f>IF(ISNUMBER(SMALL(Order_Form!$D:$D,1+($D755))),(VLOOKUP(SMALL(Order_Form!$D:$D,1+($D755)),Order_Form!$C:$Q,6,FALSE)),"")</f>
        <v/>
      </c>
      <c r="I755" s="15" t="str">
        <f>IF(ISNUMBER(SMALL(Order_Form!$D:$D,1+($D755))),(VLOOKUP(SMALL(Order_Form!$D:$D,1+($D755)),Order_Form!$C:$Q,7,FALSE)),"")</f>
        <v/>
      </c>
      <c r="J755" s="2"/>
      <c r="K755" s="2"/>
      <c r="L755" s="18" t="str">
        <f>IF(ISNUMBER(SMALL(Order_Form!$D:$D,1+($D755))),(VLOOKUP(SMALL(Order_Form!$D:$D,1+($D755)),Order_Form!$C:$Q,8,FALSE)),"")</f>
        <v/>
      </c>
      <c r="M755" s="18" t="str">
        <f>IF(ISNUMBER(SMALL(Order_Form!$D:$D,1+($D755))),(VLOOKUP(SMALL(Order_Form!$D:$D,1+($D755)),Order_Form!$C:$Q,9,FALSE)),"")</f>
        <v/>
      </c>
      <c r="N755" s="18" t="str">
        <f>IF(ISNUMBER(SMALL(Order_Form!$D:$D,1+($D755))),(VLOOKUP(SMALL(Order_Form!$D:$D,1+($D755)),Order_Form!$C:$Q,10,FALSE)),"")</f>
        <v/>
      </c>
      <c r="O755" s="18" t="str">
        <f>IF(ISNUMBER(SMALL(Order_Form!$D:$D,1+($D755))),(VLOOKUP(SMALL(Order_Form!$D:$D,1+($D755)),Order_Form!$C:$Q,11,FALSE)),"")</f>
        <v/>
      </c>
      <c r="P755" s="18" t="str">
        <f>IF(ISNUMBER(SMALL(Order_Form!$D:$D,1+($D755))),(VLOOKUP(SMALL(Order_Form!$D:$D,1+($D755)),Order_Form!$C:$Q,12,FALSE)),"")</f>
        <v/>
      </c>
      <c r="Q755" s="18" t="str">
        <f>IF(ISNUMBER(SMALL(Order_Form!$D:$D,1+($D755))),(VLOOKUP(SMALL(Order_Form!$D:$D,1+($D755)),Order_Form!$C:$Q,13,FALSE)),"")</f>
        <v/>
      </c>
      <c r="R755" s="18" t="str">
        <f>IF(ISNUMBER(SMALL(Order_Form!$D:$D,1+($D755))),(VLOOKUP(SMALL(Order_Form!$D:$D,1+($D755)),Order_Form!$C:$Q,14,FALSE)),"")</f>
        <v/>
      </c>
      <c r="S755" s="126" t="str">
        <f>IF(ISNUMBER(SMALL(Order_Form!$D:$D,1+($D755))),(VLOOKUP(SMALL(Order_Form!$D:$D,1+($D755)),Order_Form!$C:$Q,15,FALSE)),"")</f>
        <v/>
      </c>
      <c r="U755" s="2">
        <f t="shared" si="74"/>
        <v>0</v>
      </c>
      <c r="V755" s="2">
        <f t="shared" si="75"/>
        <v>0</v>
      </c>
      <c r="W755" s="2" t="str">
        <f t="shared" si="76"/>
        <v/>
      </c>
      <c r="X755" s="2">
        <f t="shared" si="77"/>
        <v>0</v>
      </c>
    </row>
    <row r="756" spans="2:24" ht="19.149999999999999" customHeight="1" x14ac:dyDescent="0.25">
      <c r="B756" s="2">
        <f t="shared" si="73"/>
        <v>0</v>
      </c>
      <c r="C756" s="2" t="str">
        <f t="shared" si="78"/>
        <v/>
      </c>
      <c r="D756" s="2">
        <v>735</v>
      </c>
      <c r="E756" s="2" t="str">
        <f>IF(ISNUMBER(SMALL(Order_Form!$D:$D,1+($D756))),(VLOOKUP(SMALL(Order_Form!$D:$D,1+($D756)),Order_Form!$C:$Q,3,FALSE)),"")</f>
        <v/>
      </c>
      <c r="F756" s="18" t="str">
        <f>IF(ISNUMBER(SMALL(Order_Form!$D:$D,1+($D756))),(VLOOKUP(SMALL(Order_Form!$D:$D,1+($D756)),Order_Form!$C:$Q,4,FALSE)),"")</f>
        <v/>
      </c>
      <c r="G756" s="18" t="str">
        <f>IF(ISNUMBER(SMALL(Order_Form!$D:$D,1+($D756))),(VLOOKUP(SMALL(Order_Form!$D:$D,1+($D756)),Order_Form!$C:$Q,5,FALSE)),"")</f>
        <v/>
      </c>
      <c r="H756" s="18" t="str">
        <f>IF(ISNUMBER(SMALL(Order_Form!$D:$D,1+($D756))),(VLOOKUP(SMALL(Order_Form!$D:$D,1+($D756)),Order_Form!$C:$Q,6,FALSE)),"")</f>
        <v/>
      </c>
      <c r="I756" s="15" t="str">
        <f>IF(ISNUMBER(SMALL(Order_Form!$D:$D,1+($D756))),(VLOOKUP(SMALL(Order_Form!$D:$D,1+($D756)),Order_Form!$C:$Q,7,FALSE)),"")</f>
        <v/>
      </c>
      <c r="J756" s="2"/>
      <c r="K756" s="2"/>
      <c r="L756" s="18" t="str">
        <f>IF(ISNUMBER(SMALL(Order_Form!$D:$D,1+($D756))),(VLOOKUP(SMALL(Order_Form!$D:$D,1+($D756)),Order_Form!$C:$Q,8,FALSE)),"")</f>
        <v/>
      </c>
      <c r="M756" s="18" t="str">
        <f>IF(ISNUMBER(SMALL(Order_Form!$D:$D,1+($D756))),(VLOOKUP(SMALL(Order_Form!$D:$D,1+($D756)),Order_Form!$C:$Q,9,FALSE)),"")</f>
        <v/>
      </c>
      <c r="N756" s="18" t="str">
        <f>IF(ISNUMBER(SMALL(Order_Form!$D:$D,1+($D756))),(VLOOKUP(SMALL(Order_Form!$D:$D,1+($D756)),Order_Form!$C:$Q,10,FALSE)),"")</f>
        <v/>
      </c>
      <c r="O756" s="18" t="str">
        <f>IF(ISNUMBER(SMALL(Order_Form!$D:$D,1+($D756))),(VLOOKUP(SMALL(Order_Form!$D:$D,1+($D756)),Order_Form!$C:$Q,11,FALSE)),"")</f>
        <v/>
      </c>
      <c r="P756" s="18" t="str">
        <f>IF(ISNUMBER(SMALL(Order_Form!$D:$D,1+($D756))),(VLOOKUP(SMALL(Order_Form!$D:$D,1+($D756)),Order_Form!$C:$Q,12,FALSE)),"")</f>
        <v/>
      </c>
      <c r="Q756" s="18" t="str">
        <f>IF(ISNUMBER(SMALL(Order_Form!$D:$D,1+($D756))),(VLOOKUP(SMALL(Order_Form!$D:$D,1+($D756)),Order_Form!$C:$Q,13,FALSE)),"")</f>
        <v/>
      </c>
      <c r="R756" s="18" t="str">
        <f>IF(ISNUMBER(SMALL(Order_Form!$D:$D,1+($D756))),(VLOOKUP(SMALL(Order_Form!$D:$D,1+($D756)),Order_Form!$C:$Q,14,FALSE)),"")</f>
        <v/>
      </c>
      <c r="S756" s="126" t="str">
        <f>IF(ISNUMBER(SMALL(Order_Form!$D:$D,1+($D756))),(VLOOKUP(SMALL(Order_Form!$D:$D,1+($D756)),Order_Form!$C:$Q,15,FALSE)),"")</f>
        <v/>
      </c>
      <c r="U756" s="2">
        <f t="shared" si="74"/>
        <v>0</v>
      </c>
      <c r="V756" s="2">
        <f t="shared" si="75"/>
        <v>0</v>
      </c>
      <c r="W756" s="2" t="str">
        <f t="shared" si="76"/>
        <v/>
      </c>
      <c r="X756" s="2">
        <f t="shared" si="77"/>
        <v>0</v>
      </c>
    </row>
    <row r="757" spans="2:24" ht="19.149999999999999" customHeight="1" x14ac:dyDescent="0.25">
      <c r="B757" s="2">
        <f t="shared" si="73"/>
        <v>0</v>
      </c>
      <c r="C757" s="2" t="str">
        <f t="shared" si="78"/>
        <v/>
      </c>
      <c r="D757" s="2">
        <v>736</v>
      </c>
      <c r="E757" s="2" t="str">
        <f>IF(ISNUMBER(SMALL(Order_Form!$D:$D,1+($D757))),(VLOOKUP(SMALL(Order_Form!$D:$D,1+($D757)),Order_Form!$C:$Q,3,FALSE)),"")</f>
        <v/>
      </c>
      <c r="F757" s="18" t="str">
        <f>IF(ISNUMBER(SMALL(Order_Form!$D:$D,1+($D757))),(VLOOKUP(SMALL(Order_Form!$D:$D,1+($D757)),Order_Form!$C:$Q,4,FALSE)),"")</f>
        <v/>
      </c>
      <c r="G757" s="18" t="str">
        <f>IF(ISNUMBER(SMALL(Order_Form!$D:$D,1+($D757))),(VLOOKUP(SMALL(Order_Form!$D:$D,1+($D757)),Order_Form!$C:$Q,5,FALSE)),"")</f>
        <v/>
      </c>
      <c r="H757" s="18" t="str">
        <f>IF(ISNUMBER(SMALL(Order_Form!$D:$D,1+($D757))),(VLOOKUP(SMALL(Order_Form!$D:$D,1+($D757)),Order_Form!$C:$Q,6,FALSE)),"")</f>
        <v/>
      </c>
      <c r="I757" s="15" t="str">
        <f>IF(ISNUMBER(SMALL(Order_Form!$D:$D,1+($D757))),(VLOOKUP(SMALL(Order_Form!$D:$D,1+($D757)),Order_Form!$C:$Q,7,FALSE)),"")</f>
        <v/>
      </c>
      <c r="J757" s="2"/>
      <c r="K757" s="2"/>
      <c r="L757" s="18" t="str">
        <f>IF(ISNUMBER(SMALL(Order_Form!$D:$D,1+($D757))),(VLOOKUP(SMALL(Order_Form!$D:$D,1+($D757)),Order_Form!$C:$Q,8,FALSE)),"")</f>
        <v/>
      </c>
      <c r="M757" s="18" t="str">
        <f>IF(ISNUMBER(SMALL(Order_Form!$D:$D,1+($D757))),(VLOOKUP(SMALL(Order_Form!$D:$D,1+($D757)),Order_Form!$C:$Q,9,FALSE)),"")</f>
        <v/>
      </c>
      <c r="N757" s="18" t="str">
        <f>IF(ISNUMBER(SMALL(Order_Form!$D:$D,1+($D757))),(VLOOKUP(SMALL(Order_Form!$D:$D,1+($D757)),Order_Form!$C:$Q,10,FALSE)),"")</f>
        <v/>
      </c>
      <c r="O757" s="18" t="str">
        <f>IF(ISNUMBER(SMALL(Order_Form!$D:$D,1+($D757))),(VLOOKUP(SMALL(Order_Form!$D:$D,1+($D757)),Order_Form!$C:$Q,11,FALSE)),"")</f>
        <v/>
      </c>
      <c r="P757" s="18" t="str">
        <f>IF(ISNUMBER(SMALL(Order_Form!$D:$D,1+($D757))),(VLOOKUP(SMALL(Order_Form!$D:$D,1+($D757)),Order_Form!$C:$Q,12,FALSE)),"")</f>
        <v/>
      </c>
      <c r="Q757" s="18" t="str">
        <f>IF(ISNUMBER(SMALL(Order_Form!$D:$D,1+($D757))),(VLOOKUP(SMALL(Order_Form!$D:$D,1+($D757)),Order_Form!$C:$Q,13,FALSE)),"")</f>
        <v/>
      </c>
      <c r="R757" s="18" t="str">
        <f>IF(ISNUMBER(SMALL(Order_Form!$D:$D,1+($D757))),(VLOOKUP(SMALL(Order_Form!$D:$D,1+($D757)),Order_Form!$C:$Q,14,FALSE)),"")</f>
        <v/>
      </c>
      <c r="S757" s="126" t="str">
        <f>IF(ISNUMBER(SMALL(Order_Form!$D:$D,1+($D757))),(VLOOKUP(SMALL(Order_Form!$D:$D,1+($D757)),Order_Form!$C:$Q,15,FALSE)),"")</f>
        <v/>
      </c>
      <c r="U757" s="2">
        <f t="shared" si="74"/>
        <v>0</v>
      </c>
      <c r="V757" s="2">
        <f t="shared" si="75"/>
        <v>0</v>
      </c>
      <c r="W757" s="2" t="str">
        <f t="shared" si="76"/>
        <v/>
      </c>
      <c r="X757" s="2">
        <f t="shared" si="77"/>
        <v>0</v>
      </c>
    </row>
    <row r="758" spans="2:24" ht="19.149999999999999" customHeight="1" x14ac:dyDescent="0.25">
      <c r="B758" s="2">
        <f t="shared" si="73"/>
        <v>0</v>
      </c>
      <c r="C758" s="2" t="str">
        <f t="shared" si="78"/>
        <v/>
      </c>
      <c r="D758" s="2">
        <v>737</v>
      </c>
      <c r="E758" s="2" t="str">
        <f>IF(ISNUMBER(SMALL(Order_Form!$D:$D,1+($D758))),(VLOOKUP(SMALL(Order_Form!$D:$D,1+($D758)),Order_Form!$C:$Q,3,FALSE)),"")</f>
        <v/>
      </c>
      <c r="F758" s="18" t="str">
        <f>IF(ISNUMBER(SMALL(Order_Form!$D:$D,1+($D758))),(VLOOKUP(SMALL(Order_Form!$D:$D,1+($D758)),Order_Form!$C:$Q,4,FALSE)),"")</f>
        <v/>
      </c>
      <c r="G758" s="18" t="str">
        <f>IF(ISNUMBER(SMALL(Order_Form!$D:$D,1+($D758))),(VLOOKUP(SMALL(Order_Form!$D:$D,1+($D758)),Order_Form!$C:$Q,5,FALSE)),"")</f>
        <v/>
      </c>
      <c r="H758" s="18" t="str">
        <f>IF(ISNUMBER(SMALL(Order_Form!$D:$D,1+($D758))),(VLOOKUP(SMALL(Order_Form!$D:$D,1+($D758)),Order_Form!$C:$Q,6,FALSE)),"")</f>
        <v/>
      </c>
      <c r="I758" s="15" t="str">
        <f>IF(ISNUMBER(SMALL(Order_Form!$D:$D,1+($D758))),(VLOOKUP(SMALL(Order_Form!$D:$D,1+($D758)),Order_Form!$C:$Q,7,FALSE)),"")</f>
        <v/>
      </c>
      <c r="J758" s="2"/>
      <c r="K758" s="2"/>
      <c r="L758" s="18" t="str">
        <f>IF(ISNUMBER(SMALL(Order_Form!$D:$D,1+($D758))),(VLOOKUP(SMALL(Order_Form!$D:$D,1+($D758)),Order_Form!$C:$Q,8,FALSE)),"")</f>
        <v/>
      </c>
      <c r="M758" s="18" t="str">
        <f>IF(ISNUMBER(SMALL(Order_Form!$D:$D,1+($D758))),(VLOOKUP(SMALL(Order_Form!$D:$D,1+($D758)),Order_Form!$C:$Q,9,FALSE)),"")</f>
        <v/>
      </c>
      <c r="N758" s="18" t="str">
        <f>IF(ISNUMBER(SMALL(Order_Form!$D:$D,1+($D758))),(VLOOKUP(SMALL(Order_Form!$D:$D,1+($D758)),Order_Form!$C:$Q,10,FALSE)),"")</f>
        <v/>
      </c>
      <c r="O758" s="18" t="str">
        <f>IF(ISNUMBER(SMALL(Order_Form!$D:$D,1+($D758))),(VLOOKUP(SMALL(Order_Form!$D:$D,1+($D758)),Order_Form!$C:$Q,11,FALSE)),"")</f>
        <v/>
      </c>
      <c r="P758" s="18" t="str">
        <f>IF(ISNUMBER(SMALL(Order_Form!$D:$D,1+($D758))),(VLOOKUP(SMALL(Order_Form!$D:$D,1+($D758)),Order_Form!$C:$Q,12,FALSE)),"")</f>
        <v/>
      </c>
      <c r="Q758" s="18" t="str">
        <f>IF(ISNUMBER(SMALL(Order_Form!$D:$D,1+($D758))),(VLOOKUP(SMALL(Order_Form!$D:$D,1+($D758)),Order_Form!$C:$Q,13,FALSE)),"")</f>
        <v/>
      </c>
      <c r="R758" s="18" t="str">
        <f>IF(ISNUMBER(SMALL(Order_Form!$D:$D,1+($D758))),(VLOOKUP(SMALL(Order_Form!$D:$D,1+($D758)),Order_Form!$C:$Q,14,FALSE)),"")</f>
        <v/>
      </c>
      <c r="S758" s="126" t="str">
        <f>IF(ISNUMBER(SMALL(Order_Form!$D:$D,1+($D758))),(VLOOKUP(SMALL(Order_Form!$D:$D,1+($D758)),Order_Form!$C:$Q,15,FALSE)),"")</f>
        <v/>
      </c>
      <c r="U758" s="2">
        <f t="shared" si="74"/>
        <v>0</v>
      </c>
      <c r="V758" s="2">
        <f t="shared" si="75"/>
        <v>0</v>
      </c>
      <c r="W758" s="2" t="str">
        <f t="shared" si="76"/>
        <v/>
      </c>
      <c r="X758" s="2">
        <f t="shared" si="77"/>
        <v>0</v>
      </c>
    </row>
    <row r="759" spans="2:24" ht="19.149999999999999" customHeight="1" x14ac:dyDescent="0.25">
      <c r="B759" s="2">
        <f t="shared" si="73"/>
        <v>0</v>
      </c>
      <c r="C759" s="2" t="str">
        <f t="shared" si="78"/>
        <v/>
      </c>
      <c r="D759" s="2">
        <v>738</v>
      </c>
      <c r="E759" s="2" t="str">
        <f>IF(ISNUMBER(SMALL(Order_Form!$D:$D,1+($D759))),(VLOOKUP(SMALL(Order_Form!$D:$D,1+($D759)),Order_Form!$C:$Q,3,FALSE)),"")</f>
        <v/>
      </c>
      <c r="F759" s="18" t="str">
        <f>IF(ISNUMBER(SMALL(Order_Form!$D:$D,1+($D759))),(VLOOKUP(SMALL(Order_Form!$D:$D,1+($D759)),Order_Form!$C:$Q,4,FALSE)),"")</f>
        <v/>
      </c>
      <c r="G759" s="18" t="str">
        <f>IF(ISNUMBER(SMALL(Order_Form!$D:$D,1+($D759))),(VLOOKUP(SMALL(Order_Form!$D:$D,1+($D759)),Order_Form!$C:$Q,5,FALSE)),"")</f>
        <v/>
      </c>
      <c r="H759" s="18" t="str">
        <f>IF(ISNUMBER(SMALL(Order_Form!$D:$D,1+($D759))),(VLOOKUP(SMALL(Order_Form!$D:$D,1+($D759)),Order_Form!$C:$Q,6,FALSE)),"")</f>
        <v/>
      </c>
      <c r="I759" s="15" t="str">
        <f>IF(ISNUMBER(SMALL(Order_Form!$D:$D,1+($D759))),(VLOOKUP(SMALL(Order_Form!$D:$D,1+($D759)),Order_Form!$C:$Q,7,FALSE)),"")</f>
        <v/>
      </c>
      <c r="J759" s="2"/>
      <c r="K759" s="2"/>
      <c r="L759" s="18" t="str">
        <f>IF(ISNUMBER(SMALL(Order_Form!$D:$D,1+($D759))),(VLOOKUP(SMALL(Order_Form!$D:$D,1+($D759)),Order_Form!$C:$Q,8,FALSE)),"")</f>
        <v/>
      </c>
      <c r="M759" s="18" t="str">
        <f>IF(ISNUMBER(SMALL(Order_Form!$D:$D,1+($D759))),(VLOOKUP(SMALL(Order_Form!$D:$D,1+($D759)),Order_Form!$C:$Q,9,FALSE)),"")</f>
        <v/>
      </c>
      <c r="N759" s="18" t="str">
        <f>IF(ISNUMBER(SMALL(Order_Form!$D:$D,1+($D759))),(VLOOKUP(SMALL(Order_Form!$D:$D,1+($D759)),Order_Form!$C:$Q,10,FALSE)),"")</f>
        <v/>
      </c>
      <c r="O759" s="18" t="str">
        <f>IF(ISNUMBER(SMALL(Order_Form!$D:$D,1+($D759))),(VLOOKUP(SMALL(Order_Form!$D:$D,1+($D759)),Order_Form!$C:$Q,11,FALSE)),"")</f>
        <v/>
      </c>
      <c r="P759" s="18" t="str">
        <f>IF(ISNUMBER(SMALL(Order_Form!$D:$D,1+($D759))),(VLOOKUP(SMALL(Order_Form!$D:$D,1+($D759)),Order_Form!$C:$Q,12,FALSE)),"")</f>
        <v/>
      </c>
      <c r="Q759" s="18" t="str">
        <f>IF(ISNUMBER(SMALL(Order_Form!$D:$D,1+($D759))),(VLOOKUP(SMALL(Order_Form!$D:$D,1+($D759)),Order_Form!$C:$Q,13,FALSE)),"")</f>
        <v/>
      </c>
      <c r="R759" s="18" t="str">
        <f>IF(ISNUMBER(SMALL(Order_Form!$D:$D,1+($D759))),(VLOOKUP(SMALL(Order_Form!$D:$D,1+($D759)),Order_Form!$C:$Q,14,FALSE)),"")</f>
        <v/>
      </c>
      <c r="S759" s="126" t="str">
        <f>IF(ISNUMBER(SMALL(Order_Form!$D:$D,1+($D759))),(VLOOKUP(SMALL(Order_Form!$D:$D,1+($D759)),Order_Form!$C:$Q,15,FALSE)),"")</f>
        <v/>
      </c>
      <c r="U759" s="2">
        <f t="shared" si="74"/>
        <v>0</v>
      </c>
      <c r="V759" s="2">
        <f t="shared" si="75"/>
        <v>0</v>
      </c>
      <c r="W759" s="2" t="str">
        <f t="shared" si="76"/>
        <v/>
      </c>
      <c r="X759" s="2">
        <f t="shared" si="77"/>
        <v>0</v>
      </c>
    </row>
    <row r="760" spans="2:24" ht="19.149999999999999" customHeight="1" x14ac:dyDescent="0.25">
      <c r="B760" s="2">
        <f t="shared" si="73"/>
        <v>0</v>
      </c>
      <c r="C760" s="2" t="str">
        <f t="shared" si="78"/>
        <v/>
      </c>
      <c r="D760" s="2">
        <v>739</v>
      </c>
      <c r="E760" s="2" t="str">
        <f>IF(ISNUMBER(SMALL(Order_Form!$D:$D,1+($D760))),(VLOOKUP(SMALL(Order_Form!$D:$D,1+($D760)),Order_Form!$C:$Q,3,FALSE)),"")</f>
        <v/>
      </c>
      <c r="F760" s="18" t="str">
        <f>IF(ISNUMBER(SMALL(Order_Form!$D:$D,1+($D760))),(VLOOKUP(SMALL(Order_Form!$D:$D,1+($D760)),Order_Form!$C:$Q,4,FALSE)),"")</f>
        <v/>
      </c>
      <c r="G760" s="18" t="str">
        <f>IF(ISNUMBER(SMALL(Order_Form!$D:$D,1+($D760))),(VLOOKUP(SMALL(Order_Form!$D:$D,1+($D760)),Order_Form!$C:$Q,5,FALSE)),"")</f>
        <v/>
      </c>
      <c r="H760" s="18" t="str">
        <f>IF(ISNUMBER(SMALL(Order_Form!$D:$D,1+($D760))),(VLOOKUP(SMALL(Order_Form!$D:$D,1+($D760)),Order_Form!$C:$Q,6,FALSE)),"")</f>
        <v/>
      </c>
      <c r="I760" s="15" t="str">
        <f>IF(ISNUMBER(SMALL(Order_Form!$D:$D,1+($D760))),(VLOOKUP(SMALL(Order_Form!$D:$D,1+($D760)),Order_Form!$C:$Q,7,FALSE)),"")</f>
        <v/>
      </c>
      <c r="J760" s="2"/>
      <c r="K760" s="2"/>
      <c r="L760" s="18" t="str">
        <f>IF(ISNUMBER(SMALL(Order_Form!$D:$D,1+($D760))),(VLOOKUP(SMALL(Order_Form!$D:$D,1+($D760)),Order_Form!$C:$Q,8,FALSE)),"")</f>
        <v/>
      </c>
      <c r="M760" s="18" t="str">
        <f>IF(ISNUMBER(SMALL(Order_Form!$D:$D,1+($D760))),(VLOOKUP(SMALL(Order_Form!$D:$D,1+($D760)),Order_Form!$C:$Q,9,FALSE)),"")</f>
        <v/>
      </c>
      <c r="N760" s="18" t="str">
        <f>IF(ISNUMBER(SMALL(Order_Form!$D:$D,1+($D760))),(VLOOKUP(SMALL(Order_Form!$D:$D,1+($D760)),Order_Form!$C:$Q,10,FALSE)),"")</f>
        <v/>
      </c>
      <c r="O760" s="18" t="str">
        <f>IF(ISNUMBER(SMALL(Order_Form!$D:$D,1+($D760))),(VLOOKUP(SMALL(Order_Form!$D:$D,1+($D760)),Order_Form!$C:$Q,11,FALSE)),"")</f>
        <v/>
      </c>
      <c r="P760" s="18" t="str">
        <f>IF(ISNUMBER(SMALL(Order_Form!$D:$D,1+($D760))),(VLOOKUP(SMALL(Order_Form!$D:$D,1+($D760)),Order_Form!$C:$Q,12,FALSE)),"")</f>
        <v/>
      </c>
      <c r="Q760" s="18" t="str">
        <f>IF(ISNUMBER(SMALL(Order_Form!$D:$D,1+($D760))),(VLOOKUP(SMALL(Order_Form!$D:$D,1+($D760)),Order_Form!$C:$Q,13,FALSE)),"")</f>
        <v/>
      </c>
      <c r="R760" s="18" t="str">
        <f>IF(ISNUMBER(SMALL(Order_Form!$D:$D,1+($D760))),(VLOOKUP(SMALL(Order_Form!$D:$D,1+($D760)),Order_Form!$C:$Q,14,FALSE)),"")</f>
        <v/>
      </c>
      <c r="S760" s="126" t="str">
        <f>IF(ISNUMBER(SMALL(Order_Form!$D:$D,1+($D760))),(VLOOKUP(SMALL(Order_Form!$D:$D,1+($D760)),Order_Form!$C:$Q,15,FALSE)),"")</f>
        <v/>
      </c>
      <c r="U760" s="2">
        <f t="shared" si="74"/>
        <v>0</v>
      </c>
      <c r="V760" s="2">
        <f t="shared" si="75"/>
        <v>0</v>
      </c>
      <c r="W760" s="2" t="str">
        <f t="shared" si="76"/>
        <v/>
      </c>
      <c r="X760" s="2">
        <f t="shared" si="77"/>
        <v>0</v>
      </c>
    </row>
    <row r="761" spans="2:24" ht="19.149999999999999" customHeight="1" x14ac:dyDescent="0.25">
      <c r="B761" s="2">
        <f t="shared" si="73"/>
        <v>0</v>
      </c>
      <c r="C761" s="2" t="str">
        <f t="shared" si="78"/>
        <v/>
      </c>
      <c r="D761" s="2">
        <v>740</v>
      </c>
      <c r="E761" s="2" t="str">
        <f>IF(ISNUMBER(SMALL(Order_Form!$D:$D,1+($D761))),(VLOOKUP(SMALL(Order_Form!$D:$D,1+($D761)),Order_Form!$C:$Q,3,FALSE)),"")</f>
        <v/>
      </c>
      <c r="F761" s="18" t="str">
        <f>IF(ISNUMBER(SMALL(Order_Form!$D:$D,1+($D761))),(VLOOKUP(SMALL(Order_Form!$D:$D,1+($D761)),Order_Form!$C:$Q,4,FALSE)),"")</f>
        <v/>
      </c>
      <c r="G761" s="18" t="str">
        <f>IF(ISNUMBER(SMALL(Order_Form!$D:$D,1+($D761))),(VLOOKUP(SMALL(Order_Form!$D:$D,1+($D761)),Order_Form!$C:$Q,5,FALSE)),"")</f>
        <v/>
      </c>
      <c r="H761" s="18" t="str">
        <f>IF(ISNUMBER(SMALL(Order_Form!$D:$D,1+($D761))),(VLOOKUP(SMALL(Order_Form!$D:$D,1+($D761)),Order_Form!$C:$Q,6,FALSE)),"")</f>
        <v/>
      </c>
      <c r="I761" s="15" t="str">
        <f>IF(ISNUMBER(SMALL(Order_Form!$D:$D,1+($D761))),(VLOOKUP(SMALL(Order_Form!$D:$D,1+($D761)),Order_Form!$C:$Q,7,FALSE)),"")</f>
        <v/>
      </c>
      <c r="J761" s="2"/>
      <c r="K761" s="2"/>
      <c r="L761" s="18" t="str">
        <f>IF(ISNUMBER(SMALL(Order_Form!$D:$D,1+($D761))),(VLOOKUP(SMALL(Order_Form!$D:$D,1+($D761)),Order_Form!$C:$Q,8,FALSE)),"")</f>
        <v/>
      </c>
      <c r="M761" s="18" t="str">
        <f>IF(ISNUMBER(SMALL(Order_Form!$D:$D,1+($D761))),(VLOOKUP(SMALL(Order_Form!$D:$D,1+($D761)),Order_Form!$C:$Q,9,FALSE)),"")</f>
        <v/>
      </c>
      <c r="N761" s="18" t="str">
        <f>IF(ISNUMBER(SMALL(Order_Form!$D:$D,1+($D761))),(VLOOKUP(SMALL(Order_Form!$D:$D,1+($D761)),Order_Form!$C:$Q,10,FALSE)),"")</f>
        <v/>
      </c>
      <c r="O761" s="18" t="str">
        <f>IF(ISNUMBER(SMALL(Order_Form!$D:$D,1+($D761))),(VLOOKUP(SMALL(Order_Form!$D:$D,1+($D761)),Order_Form!$C:$Q,11,FALSE)),"")</f>
        <v/>
      </c>
      <c r="P761" s="18" t="str">
        <f>IF(ISNUMBER(SMALL(Order_Form!$D:$D,1+($D761))),(VLOOKUP(SMALL(Order_Form!$D:$D,1+($D761)),Order_Form!$C:$Q,12,FALSE)),"")</f>
        <v/>
      </c>
      <c r="Q761" s="18" t="str">
        <f>IF(ISNUMBER(SMALL(Order_Form!$D:$D,1+($D761))),(VLOOKUP(SMALL(Order_Form!$D:$D,1+($D761)),Order_Form!$C:$Q,13,FALSE)),"")</f>
        <v/>
      </c>
      <c r="R761" s="18" t="str">
        <f>IF(ISNUMBER(SMALL(Order_Form!$D:$D,1+($D761))),(VLOOKUP(SMALL(Order_Form!$D:$D,1+($D761)),Order_Form!$C:$Q,14,FALSE)),"")</f>
        <v/>
      </c>
      <c r="S761" s="126" t="str">
        <f>IF(ISNUMBER(SMALL(Order_Form!$D:$D,1+($D761))),(VLOOKUP(SMALL(Order_Form!$D:$D,1+($D761)),Order_Form!$C:$Q,15,FALSE)),"")</f>
        <v/>
      </c>
      <c r="U761" s="2">
        <f t="shared" si="74"/>
        <v>0</v>
      </c>
      <c r="V761" s="2">
        <f t="shared" si="75"/>
        <v>0</v>
      </c>
      <c r="W761" s="2" t="str">
        <f t="shared" si="76"/>
        <v/>
      </c>
      <c r="X761" s="2">
        <f t="shared" si="77"/>
        <v>0</v>
      </c>
    </row>
    <row r="762" spans="2:24" ht="19.149999999999999" customHeight="1" x14ac:dyDescent="0.25">
      <c r="B762" s="2">
        <f t="shared" si="73"/>
        <v>0</v>
      </c>
      <c r="C762" s="2" t="str">
        <f t="shared" si="78"/>
        <v/>
      </c>
      <c r="D762" s="2">
        <v>741</v>
      </c>
      <c r="E762" s="2" t="str">
        <f>IF(ISNUMBER(SMALL(Order_Form!$D:$D,1+($D762))),(VLOOKUP(SMALL(Order_Form!$D:$D,1+($D762)),Order_Form!$C:$Q,3,FALSE)),"")</f>
        <v/>
      </c>
      <c r="F762" s="18" t="str">
        <f>IF(ISNUMBER(SMALL(Order_Form!$D:$D,1+($D762))),(VLOOKUP(SMALL(Order_Form!$D:$D,1+($D762)),Order_Form!$C:$Q,4,FALSE)),"")</f>
        <v/>
      </c>
      <c r="G762" s="18" t="str">
        <f>IF(ISNUMBER(SMALL(Order_Form!$D:$D,1+($D762))),(VLOOKUP(SMALL(Order_Form!$D:$D,1+($D762)),Order_Form!$C:$Q,5,FALSE)),"")</f>
        <v/>
      </c>
      <c r="H762" s="18" t="str">
        <f>IF(ISNUMBER(SMALL(Order_Form!$D:$D,1+($D762))),(VLOOKUP(SMALL(Order_Form!$D:$D,1+($D762)),Order_Form!$C:$Q,6,FALSE)),"")</f>
        <v/>
      </c>
      <c r="I762" s="15" t="str">
        <f>IF(ISNUMBER(SMALL(Order_Form!$D:$D,1+($D762))),(VLOOKUP(SMALL(Order_Form!$D:$D,1+($D762)),Order_Form!$C:$Q,7,FALSE)),"")</f>
        <v/>
      </c>
      <c r="J762" s="2"/>
      <c r="K762" s="2"/>
      <c r="L762" s="18" t="str">
        <f>IF(ISNUMBER(SMALL(Order_Form!$D:$D,1+($D762))),(VLOOKUP(SMALL(Order_Form!$D:$D,1+($D762)),Order_Form!$C:$Q,8,FALSE)),"")</f>
        <v/>
      </c>
      <c r="M762" s="18" t="str">
        <f>IF(ISNUMBER(SMALL(Order_Form!$D:$D,1+($D762))),(VLOOKUP(SMALL(Order_Form!$D:$D,1+($D762)),Order_Form!$C:$Q,9,FALSE)),"")</f>
        <v/>
      </c>
      <c r="N762" s="18" t="str">
        <f>IF(ISNUMBER(SMALL(Order_Form!$D:$D,1+($D762))),(VLOOKUP(SMALL(Order_Form!$D:$D,1+($D762)),Order_Form!$C:$Q,10,FALSE)),"")</f>
        <v/>
      </c>
      <c r="O762" s="18" t="str">
        <f>IF(ISNUMBER(SMALL(Order_Form!$D:$D,1+($D762))),(VLOOKUP(SMALL(Order_Form!$D:$D,1+($D762)),Order_Form!$C:$Q,11,FALSE)),"")</f>
        <v/>
      </c>
      <c r="P762" s="18" t="str">
        <f>IF(ISNUMBER(SMALL(Order_Form!$D:$D,1+($D762))),(VLOOKUP(SMALL(Order_Form!$D:$D,1+($D762)),Order_Form!$C:$Q,12,FALSE)),"")</f>
        <v/>
      </c>
      <c r="Q762" s="18" t="str">
        <f>IF(ISNUMBER(SMALL(Order_Form!$D:$D,1+($D762))),(VLOOKUP(SMALL(Order_Form!$D:$D,1+($D762)),Order_Form!$C:$Q,13,FALSE)),"")</f>
        <v/>
      </c>
      <c r="R762" s="18" t="str">
        <f>IF(ISNUMBER(SMALL(Order_Form!$D:$D,1+($D762))),(VLOOKUP(SMALL(Order_Form!$D:$D,1+($D762)),Order_Form!$C:$Q,14,FALSE)),"")</f>
        <v/>
      </c>
      <c r="S762" s="126" t="str">
        <f>IF(ISNUMBER(SMALL(Order_Form!$D:$D,1+($D762))),(VLOOKUP(SMALL(Order_Form!$D:$D,1+($D762)),Order_Form!$C:$Q,15,FALSE)),"")</f>
        <v/>
      </c>
      <c r="U762" s="2">
        <f t="shared" si="74"/>
        <v>0</v>
      </c>
      <c r="V762" s="2">
        <f t="shared" si="75"/>
        <v>0</v>
      </c>
      <c r="W762" s="2" t="str">
        <f t="shared" si="76"/>
        <v/>
      </c>
      <c r="X762" s="2">
        <f t="shared" si="77"/>
        <v>0</v>
      </c>
    </row>
    <row r="763" spans="2:24" ht="19.149999999999999" customHeight="1" x14ac:dyDescent="0.25">
      <c r="B763" s="2">
        <f t="shared" si="73"/>
        <v>0</v>
      </c>
      <c r="C763" s="2" t="str">
        <f t="shared" si="78"/>
        <v/>
      </c>
      <c r="D763" s="2">
        <v>742</v>
      </c>
      <c r="E763" s="2" t="str">
        <f>IF(ISNUMBER(SMALL(Order_Form!$D:$D,1+($D763))),(VLOOKUP(SMALL(Order_Form!$D:$D,1+($D763)),Order_Form!$C:$Q,3,FALSE)),"")</f>
        <v/>
      </c>
      <c r="F763" s="18" t="str">
        <f>IF(ISNUMBER(SMALL(Order_Form!$D:$D,1+($D763))),(VLOOKUP(SMALL(Order_Form!$D:$D,1+($D763)),Order_Form!$C:$Q,4,FALSE)),"")</f>
        <v/>
      </c>
      <c r="G763" s="18" t="str">
        <f>IF(ISNUMBER(SMALL(Order_Form!$D:$D,1+($D763))),(VLOOKUP(SMALL(Order_Form!$D:$D,1+($D763)),Order_Form!$C:$Q,5,FALSE)),"")</f>
        <v/>
      </c>
      <c r="H763" s="18" t="str">
        <f>IF(ISNUMBER(SMALL(Order_Form!$D:$D,1+($D763))),(VLOOKUP(SMALL(Order_Form!$D:$D,1+($D763)),Order_Form!$C:$Q,6,FALSE)),"")</f>
        <v/>
      </c>
      <c r="I763" s="15" t="str">
        <f>IF(ISNUMBER(SMALL(Order_Form!$D:$D,1+($D763))),(VLOOKUP(SMALL(Order_Form!$D:$D,1+($D763)),Order_Form!$C:$Q,7,FALSE)),"")</f>
        <v/>
      </c>
      <c r="J763" s="2"/>
      <c r="K763" s="2"/>
      <c r="L763" s="18" t="str">
        <f>IF(ISNUMBER(SMALL(Order_Form!$D:$D,1+($D763))),(VLOOKUP(SMALL(Order_Form!$D:$D,1+($D763)),Order_Form!$C:$Q,8,FALSE)),"")</f>
        <v/>
      </c>
      <c r="M763" s="18" t="str">
        <f>IF(ISNUMBER(SMALL(Order_Form!$D:$D,1+($D763))),(VLOOKUP(SMALL(Order_Form!$D:$D,1+($D763)),Order_Form!$C:$Q,9,FALSE)),"")</f>
        <v/>
      </c>
      <c r="N763" s="18" t="str">
        <f>IF(ISNUMBER(SMALL(Order_Form!$D:$D,1+($D763))),(VLOOKUP(SMALL(Order_Form!$D:$D,1+($D763)),Order_Form!$C:$Q,10,FALSE)),"")</f>
        <v/>
      </c>
      <c r="O763" s="18" t="str">
        <f>IF(ISNUMBER(SMALL(Order_Form!$D:$D,1+($D763))),(VLOOKUP(SMALL(Order_Form!$D:$D,1+($D763)),Order_Form!$C:$Q,11,FALSE)),"")</f>
        <v/>
      </c>
      <c r="P763" s="18" t="str">
        <f>IF(ISNUMBER(SMALL(Order_Form!$D:$D,1+($D763))),(VLOOKUP(SMALL(Order_Form!$D:$D,1+($D763)),Order_Form!$C:$Q,12,FALSE)),"")</f>
        <v/>
      </c>
      <c r="Q763" s="18" t="str">
        <f>IF(ISNUMBER(SMALL(Order_Form!$D:$D,1+($D763))),(VLOOKUP(SMALL(Order_Form!$D:$D,1+($D763)),Order_Form!$C:$Q,13,FALSE)),"")</f>
        <v/>
      </c>
      <c r="R763" s="18" t="str">
        <f>IF(ISNUMBER(SMALL(Order_Form!$D:$D,1+($D763))),(VLOOKUP(SMALL(Order_Form!$D:$D,1+($D763)),Order_Form!$C:$Q,14,FALSE)),"")</f>
        <v/>
      </c>
      <c r="S763" s="126" t="str">
        <f>IF(ISNUMBER(SMALL(Order_Form!$D:$D,1+($D763))),(VLOOKUP(SMALL(Order_Form!$D:$D,1+($D763)),Order_Form!$C:$Q,15,FALSE)),"")</f>
        <v/>
      </c>
      <c r="U763" s="2">
        <f t="shared" si="74"/>
        <v>0</v>
      </c>
      <c r="V763" s="2">
        <f t="shared" si="75"/>
        <v>0</v>
      </c>
      <c r="W763" s="2" t="str">
        <f t="shared" si="76"/>
        <v/>
      </c>
      <c r="X763" s="2">
        <f t="shared" si="77"/>
        <v>0</v>
      </c>
    </row>
    <row r="764" spans="2:24" ht="19.149999999999999" customHeight="1" x14ac:dyDescent="0.25">
      <c r="B764" s="2">
        <f t="shared" si="73"/>
        <v>0</v>
      </c>
      <c r="C764" s="2" t="str">
        <f t="shared" si="78"/>
        <v/>
      </c>
      <c r="D764" s="2">
        <v>743</v>
      </c>
      <c r="E764" s="2" t="str">
        <f>IF(ISNUMBER(SMALL(Order_Form!$D:$D,1+($D764))),(VLOOKUP(SMALL(Order_Form!$D:$D,1+($D764)),Order_Form!$C:$Q,3,FALSE)),"")</f>
        <v/>
      </c>
      <c r="F764" s="18" t="str">
        <f>IF(ISNUMBER(SMALL(Order_Form!$D:$D,1+($D764))),(VLOOKUP(SMALL(Order_Form!$D:$D,1+($D764)),Order_Form!$C:$Q,4,FALSE)),"")</f>
        <v/>
      </c>
      <c r="G764" s="18" t="str">
        <f>IF(ISNUMBER(SMALL(Order_Form!$D:$D,1+($D764))),(VLOOKUP(SMALL(Order_Form!$D:$D,1+($D764)),Order_Form!$C:$Q,5,FALSE)),"")</f>
        <v/>
      </c>
      <c r="H764" s="18" t="str">
        <f>IF(ISNUMBER(SMALL(Order_Form!$D:$D,1+($D764))),(VLOOKUP(SMALL(Order_Form!$D:$D,1+($D764)),Order_Form!$C:$Q,6,FALSE)),"")</f>
        <v/>
      </c>
      <c r="I764" s="15" t="str">
        <f>IF(ISNUMBER(SMALL(Order_Form!$D:$D,1+($D764))),(VLOOKUP(SMALL(Order_Form!$D:$D,1+($D764)),Order_Form!$C:$Q,7,FALSE)),"")</f>
        <v/>
      </c>
      <c r="J764" s="2"/>
      <c r="K764" s="2"/>
      <c r="L764" s="18" t="str">
        <f>IF(ISNUMBER(SMALL(Order_Form!$D:$D,1+($D764))),(VLOOKUP(SMALL(Order_Form!$D:$D,1+($D764)),Order_Form!$C:$Q,8,FALSE)),"")</f>
        <v/>
      </c>
      <c r="M764" s="18" t="str">
        <f>IF(ISNUMBER(SMALL(Order_Form!$D:$D,1+($D764))),(VLOOKUP(SMALL(Order_Form!$D:$D,1+($D764)),Order_Form!$C:$Q,9,FALSE)),"")</f>
        <v/>
      </c>
      <c r="N764" s="18" t="str">
        <f>IF(ISNUMBER(SMALL(Order_Form!$D:$D,1+($D764))),(VLOOKUP(SMALL(Order_Form!$D:$D,1+($D764)),Order_Form!$C:$Q,10,FALSE)),"")</f>
        <v/>
      </c>
      <c r="O764" s="18" t="str">
        <f>IF(ISNUMBER(SMALL(Order_Form!$D:$D,1+($D764))),(VLOOKUP(SMALL(Order_Form!$D:$D,1+($D764)),Order_Form!$C:$Q,11,FALSE)),"")</f>
        <v/>
      </c>
      <c r="P764" s="18" t="str">
        <f>IF(ISNUMBER(SMALL(Order_Form!$D:$D,1+($D764))),(VLOOKUP(SMALL(Order_Form!$D:$D,1+($D764)),Order_Form!$C:$Q,12,FALSE)),"")</f>
        <v/>
      </c>
      <c r="Q764" s="18" t="str">
        <f>IF(ISNUMBER(SMALL(Order_Form!$D:$D,1+($D764))),(VLOOKUP(SMALL(Order_Form!$D:$D,1+($D764)),Order_Form!$C:$Q,13,FALSE)),"")</f>
        <v/>
      </c>
      <c r="R764" s="18" t="str">
        <f>IF(ISNUMBER(SMALL(Order_Form!$D:$D,1+($D764))),(VLOOKUP(SMALL(Order_Form!$D:$D,1+($D764)),Order_Form!$C:$Q,14,FALSE)),"")</f>
        <v/>
      </c>
      <c r="S764" s="126" t="str">
        <f>IF(ISNUMBER(SMALL(Order_Form!$D:$D,1+($D764))),(VLOOKUP(SMALL(Order_Form!$D:$D,1+($D764)),Order_Form!$C:$Q,15,FALSE)),"")</f>
        <v/>
      </c>
      <c r="U764" s="2">
        <f t="shared" si="74"/>
        <v>0</v>
      </c>
      <c r="V764" s="2">
        <f t="shared" si="75"/>
        <v>0</v>
      </c>
      <c r="W764" s="2" t="str">
        <f t="shared" si="76"/>
        <v/>
      </c>
      <c r="X764" s="2">
        <f t="shared" si="77"/>
        <v>0</v>
      </c>
    </row>
    <row r="765" spans="2:24" ht="19.149999999999999" customHeight="1" x14ac:dyDescent="0.25">
      <c r="B765" s="2">
        <f t="shared" si="73"/>
        <v>0</v>
      </c>
      <c r="C765" s="2" t="str">
        <f t="shared" si="78"/>
        <v/>
      </c>
      <c r="D765" s="2">
        <v>744</v>
      </c>
      <c r="E765" s="2" t="str">
        <f>IF(ISNUMBER(SMALL(Order_Form!$D:$D,1+($D765))),(VLOOKUP(SMALL(Order_Form!$D:$D,1+($D765)),Order_Form!$C:$Q,3,FALSE)),"")</f>
        <v/>
      </c>
      <c r="F765" s="18" t="str">
        <f>IF(ISNUMBER(SMALL(Order_Form!$D:$D,1+($D765))),(VLOOKUP(SMALL(Order_Form!$D:$D,1+($D765)),Order_Form!$C:$Q,4,FALSE)),"")</f>
        <v/>
      </c>
      <c r="G765" s="18" t="str">
        <f>IF(ISNUMBER(SMALL(Order_Form!$D:$D,1+($D765))),(VLOOKUP(SMALL(Order_Form!$D:$D,1+($D765)),Order_Form!$C:$Q,5,FALSE)),"")</f>
        <v/>
      </c>
      <c r="H765" s="18" t="str">
        <f>IF(ISNUMBER(SMALL(Order_Form!$D:$D,1+($D765))),(VLOOKUP(SMALL(Order_Form!$D:$D,1+($D765)),Order_Form!$C:$Q,6,FALSE)),"")</f>
        <v/>
      </c>
      <c r="I765" s="15" t="str">
        <f>IF(ISNUMBER(SMALL(Order_Form!$D:$D,1+($D765))),(VLOOKUP(SMALL(Order_Form!$D:$D,1+($D765)),Order_Form!$C:$Q,7,FALSE)),"")</f>
        <v/>
      </c>
      <c r="J765" s="2"/>
      <c r="K765" s="2"/>
      <c r="L765" s="18" t="str">
        <f>IF(ISNUMBER(SMALL(Order_Form!$D:$D,1+($D765))),(VLOOKUP(SMALL(Order_Form!$D:$D,1+($D765)),Order_Form!$C:$Q,8,FALSE)),"")</f>
        <v/>
      </c>
      <c r="M765" s="18" t="str">
        <f>IF(ISNUMBER(SMALL(Order_Form!$D:$D,1+($D765))),(VLOOKUP(SMALL(Order_Form!$D:$D,1+($D765)),Order_Form!$C:$Q,9,FALSE)),"")</f>
        <v/>
      </c>
      <c r="N765" s="18" t="str">
        <f>IF(ISNUMBER(SMALL(Order_Form!$D:$D,1+($D765))),(VLOOKUP(SMALL(Order_Form!$D:$D,1+($D765)),Order_Form!$C:$Q,10,FALSE)),"")</f>
        <v/>
      </c>
      <c r="O765" s="18" t="str">
        <f>IF(ISNUMBER(SMALL(Order_Form!$D:$D,1+($D765))),(VLOOKUP(SMALL(Order_Form!$D:$D,1+($D765)),Order_Form!$C:$Q,11,FALSE)),"")</f>
        <v/>
      </c>
      <c r="P765" s="18" t="str">
        <f>IF(ISNUMBER(SMALL(Order_Form!$D:$D,1+($D765))),(VLOOKUP(SMALL(Order_Form!$D:$D,1+($D765)),Order_Form!$C:$Q,12,FALSE)),"")</f>
        <v/>
      </c>
      <c r="Q765" s="18" t="str">
        <f>IF(ISNUMBER(SMALL(Order_Form!$D:$D,1+($D765))),(VLOOKUP(SMALL(Order_Form!$D:$D,1+($D765)),Order_Form!$C:$Q,13,FALSE)),"")</f>
        <v/>
      </c>
      <c r="R765" s="18" t="str">
        <f>IF(ISNUMBER(SMALL(Order_Form!$D:$D,1+($D765))),(VLOOKUP(SMALL(Order_Form!$D:$D,1+($D765)),Order_Form!$C:$Q,14,FALSE)),"")</f>
        <v/>
      </c>
      <c r="S765" s="126" t="str">
        <f>IF(ISNUMBER(SMALL(Order_Form!$D:$D,1+($D765))),(VLOOKUP(SMALL(Order_Form!$D:$D,1+($D765)),Order_Form!$C:$Q,15,FALSE)),"")</f>
        <v/>
      </c>
      <c r="U765" s="2">
        <f t="shared" si="74"/>
        <v>0</v>
      </c>
      <c r="V765" s="2">
        <f t="shared" si="75"/>
        <v>0</v>
      </c>
      <c r="W765" s="2" t="str">
        <f t="shared" si="76"/>
        <v/>
      </c>
      <c r="X765" s="2">
        <f t="shared" si="77"/>
        <v>0</v>
      </c>
    </row>
    <row r="766" spans="2:24" ht="19.149999999999999" customHeight="1" x14ac:dyDescent="0.25">
      <c r="B766" s="2">
        <f t="shared" si="73"/>
        <v>0</v>
      </c>
      <c r="C766" s="2" t="str">
        <f t="shared" si="78"/>
        <v/>
      </c>
      <c r="D766" s="2">
        <v>745</v>
      </c>
      <c r="E766" s="2" t="str">
        <f>IF(ISNUMBER(SMALL(Order_Form!$D:$D,1+($D766))),(VLOOKUP(SMALL(Order_Form!$D:$D,1+($D766)),Order_Form!$C:$Q,3,FALSE)),"")</f>
        <v/>
      </c>
      <c r="F766" s="18" t="str">
        <f>IF(ISNUMBER(SMALL(Order_Form!$D:$D,1+($D766))),(VLOOKUP(SMALL(Order_Form!$D:$D,1+($D766)),Order_Form!$C:$Q,4,FALSE)),"")</f>
        <v/>
      </c>
      <c r="G766" s="18" t="str">
        <f>IF(ISNUMBER(SMALL(Order_Form!$D:$D,1+($D766))),(VLOOKUP(SMALL(Order_Form!$D:$D,1+($D766)),Order_Form!$C:$Q,5,FALSE)),"")</f>
        <v/>
      </c>
      <c r="H766" s="18" t="str">
        <f>IF(ISNUMBER(SMALL(Order_Form!$D:$D,1+($D766))),(VLOOKUP(SMALL(Order_Form!$D:$D,1+($D766)),Order_Form!$C:$Q,6,FALSE)),"")</f>
        <v/>
      </c>
      <c r="I766" s="15" t="str">
        <f>IF(ISNUMBER(SMALL(Order_Form!$D:$D,1+($D766))),(VLOOKUP(SMALL(Order_Form!$D:$D,1+($D766)),Order_Form!$C:$Q,7,FALSE)),"")</f>
        <v/>
      </c>
      <c r="J766" s="2"/>
      <c r="K766" s="2"/>
      <c r="L766" s="18" t="str">
        <f>IF(ISNUMBER(SMALL(Order_Form!$D:$D,1+($D766))),(VLOOKUP(SMALL(Order_Form!$D:$D,1+($D766)),Order_Form!$C:$Q,8,FALSE)),"")</f>
        <v/>
      </c>
      <c r="M766" s="18" t="str">
        <f>IF(ISNUMBER(SMALL(Order_Form!$D:$D,1+($D766))),(VLOOKUP(SMALL(Order_Form!$D:$D,1+($D766)),Order_Form!$C:$Q,9,FALSE)),"")</f>
        <v/>
      </c>
      <c r="N766" s="18" t="str">
        <f>IF(ISNUMBER(SMALL(Order_Form!$D:$D,1+($D766))),(VLOOKUP(SMALL(Order_Form!$D:$D,1+($D766)),Order_Form!$C:$Q,10,FALSE)),"")</f>
        <v/>
      </c>
      <c r="O766" s="18" t="str">
        <f>IF(ISNUMBER(SMALL(Order_Form!$D:$D,1+($D766))),(VLOOKUP(SMALL(Order_Form!$D:$D,1+($D766)),Order_Form!$C:$Q,11,FALSE)),"")</f>
        <v/>
      </c>
      <c r="P766" s="18" t="str">
        <f>IF(ISNUMBER(SMALL(Order_Form!$D:$D,1+($D766))),(VLOOKUP(SMALL(Order_Form!$D:$D,1+($D766)),Order_Form!$C:$Q,12,FALSE)),"")</f>
        <v/>
      </c>
      <c r="Q766" s="18" t="str">
        <f>IF(ISNUMBER(SMALL(Order_Form!$D:$D,1+($D766))),(VLOOKUP(SMALL(Order_Form!$D:$D,1+($D766)),Order_Form!$C:$Q,13,FALSE)),"")</f>
        <v/>
      </c>
      <c r="R766" s="18" t="str">
        <f>IF(ISNUMBER(SMALL(Order_Form!$D:$D,1+($D766))),(VLOOKUP(SMALL(Order_Form!$D:$D,1+($D766)),Order_Form!$C:$Q,14,FALSE)),"")</f>
        <v/>
      </c>
      <c r="S766" s="126" t="str">
        <f>IF(ISNUMBER(SMALL(Order_Form!$D:$D,1+($D766))),(VLOOKUP(SMALL(Order_Form!$D:$D,1+($D766)),Order_Form!$C:$Q,15,FALSE)),"")</f>
        <v/>
      </c>
      <c r="U766" s="2">
        <f t="shared" si="74"/>
        <v>0</v>
      </c>
      <c r="V766" s="2">
        <f t="shared" si="75"/>
        <v>0</v>
      </c>
      <c r="W766" s="2" t="str">
        <f t="shared" si="76"/>
        <v/>
      </c>
      <c r="X766" s="2">
        <f t="shared" si="77"/>
        <v>0</v>
      </c>
    </row>
    <row r="767" spans="2:24" ht="19.149999999999999" customHeight="1" x14ac:dyDescent="0.25">
      <c r="B767" s="2">
        <f t="shared" si="73"/>
        <v>0</v>
      </c>
      <c r="C767" s="2" t="str">
        <f t="shared" si="78"/>
        <v/>
      </c>
      <c r="D767" s="2">
        <v>746</v>
      </c>
      <c r="E767" s="2" t="str">
        <f>IF(ISNUMBER(SMALL(Order_Form!$D:$D,1+($D767))),(VLOOKUP(SMALL(Order_Form!$D:$D,1+($D767)),Order_Form!$C:$Q,3,FALSE)),"")</f>
        <v/>
      </c>
      <c r="F767" s="18" t="str">
        <f>IF(ISNUMBER(SMALL(Order_Form!$D:$D,1+($D767))),(VLOOKUP(SMALL(Order_Form!$D:$D,1+($D767)),Order_Form!$C:$Q,4,FALSE)),"")</f>
        <v/>
      </c>
      <c r="G767" s="18" t="str">
        <f>IF(ISNUMBER(SMALL(Order_Form!$D:$D,1+($D767))),(VLOOKUP(SMALL(Order_Form!$D:$D,1+($D767)),Order_Form!$C:$Q,5,FALSE)),"")</f>
        <v/>
      </c>
      <c r="H767" s="18" t="str">
        <f>IF(ISNUMBER(SMALL(Order_Form!$D:$D,1+($D767))),(VLOOKUP(SMALL(Order_Form!$D:$D,1+($D767)),Order_Form!$C:$Q,6,FALSE)),"")</f>
        <v/>
      </c>
      <c r="I767" s="15" t="str">
        <f>IF(ISNUMBER(SMALL(Order_Form!$D:$D,1+($D767))),(VLOOKUP(SMALL(Order_Form!$D:$D,1+($D767)),Order_Form!$C:$Q,7,FALSE)),"")</f>
        <v/>
      </c>
      <c r="J767" s="2"/>
      <c r="K767" s="2"/>
      <c r="L767" s="18" t="str">
        <f>IF(ISNUMBER(SMALL(Order_Form!$D:$D,1+($D767))),(VLOOKUP(SMALL(Order_Form!$D:$D,1+($D767)),Order_Form!$C:$Q,8,FALSE)),"")</f>
        <v/>
      </c>
      <c r="M767" s="18" t="str">
        <f>IF(ISNUMBER(SMALL(Order_Form!$D:$D,1+($D767))),(VLOOKUP(SMALL(Order_Form!$D:$D,1+($D767)),Order_Form!$C:$Q,9,FALSE)),"")</f>
        <v/>
      </c>
      <c r="N767" s="18" t="str">
        <f>IF(ISNUMBER(SMALL(Order_Form!$D:$D,1+($D767))),(VLOOKUP(SMALL(Order_Form!$D:$D,1+($D767)),Order_Form!$C:$Q,10,FALSE)),"")</f>
        <v/>
      </c>
      <c r="O767" s="18" t="str">
        <f>IF(ISNUMBER(SMALL(Order_Form!$D:$D,1+($D767))),(VLOOKUP(SMALL(Order_Form!$D:$D,1+($D767)),Order_Form!$C:$Q,11,FALSE)),"")</f>
        <v/>
      </c>
      <c r="P767" s="18" t="str">
        <f>IF(ISNUMBER(SMALL(Order_Form!$D:$D,1+($D767))),(VLOOKUP(SMALL(Order_Form!$D:$D,1+($D767)),Order_Form!$C:$Q,12,FALSE)),"")</f>
        <v/>
      </c>
      <c r="Q767" s="18" t="str">
        <f>IF(ISNUMBER(SMALL(Order_Form!$D:$D,1+($D767))),(VLOOKUP(SMALL(Order_Form!$D:$D,1+($D767)),Order_Form!$C:$Q,13,FALSE)),"")</f>
        <v/>
      </c>
      <c r="R767" s="18" t="str">
        <f>IF(ISNUMBER(SMALL(Order_Form!$D:$D,1+($D767))),(VLOOKUP(SMALL(Order_Form!$D:$D,1+($D767)),Order_Form!$C:$Q,14,FALSE)),"")</f>
        <v/>
      </c>
      <c r="S767" s="126" t="str">
        <f>IF(ISNUMBER(SMALL(Order_Form!$D:$D,1+($D767))),(VLOOKUP(SMALL(Order_Form!$D:$D,1+($D767)),Order_Form!$C:$Q,15,FALSE)),"")</f>
        <v/>
      </c>
      <c r="U767" s="2">
        <f t="shared" si="74"/>
        <v>0</v>
      </c>
      <c r="V767" s="2">
        <f t="shared" si="75"/>
        <v>0</v>
      </c>
      <c r="W767" s="2" t="str">
        <f t="shared" si="76"/>
        <v/>
      </c>
      <c r="X767" s="2">
        <f t="shared" si="77"/>
        <v>0</v>
      </c>
    </row>
    <row r="768" spans="2:24" ht="19.149999999999999" customHeight="1" x14ac:dyDescent="0.25">
      <c r="B768" s="2">
        <f t="shared" si="73"/>
        <v>0</v>
      </c>
      <c r="C768" s="2" t="str">
        <f t="shared" si="78"/>
        <v/>
      </c>
      <c r="D768" s="2">
        <v>747</v>
      </c>
      <c r="E768" s="2" t="str">
        <f>IF(ISNUMBER(SMALL(Order_Form!$D:$D,1+($D768))),(VLOOKUP(SMALL(Order_Form!$D:$D,1+($D768)),Order_Form!$C:$Q,3,FALSE)),"")</f>
        <v/>
      </c>
      <c r="F768" s="18" t="str">
        <f>IF(ISNUMBER(SMALL(Order_Form!$D:$D,1+($D768))),(VLOOKUP(SMALL(Order_Form!$D:$D,1+($D768)),Order_Form!$C:$Q,4,FALSE)),"")</f>
        <v/>
      </c>
      <c r="G768" s="18" t="str">
        <f>IF(ISNUMBER(SMALL(Order_Form!$D:$D,1+($D768))),(VLOOKUP(SMALL(Order_Form!$D:$D,1+($D768)),Order_Form!$C:$Q,5,FALSE)),"")</f>
        <v/>
      </c>
      <c r="H768" s="18" t="str">
        <f>IF(ISNUMBER(SMALL(Order_Form!$D:$D,1+($D768))),(VLOOKUP(SMALL(Order_Form!$D:$D,1+($D768)),Order_Form!$C:$Q,6,FALSE)),"")</f>
        <v/>
      </c>
      <c r="I768" s="15" t="str">
        <f>IF(ISNUMBER(SMALL(Order_Form!$D:$D,1+($D768))),(VLOOKUP(SMALL(Order_Form!$D:$D,1+($D768)),Order_Form!$C:$Q,7,FALSE)),"")</f>
        <v/>
      </c>
      <c r="J768" s="2"/>
      <c r="K768" s="2"/>
      <c r="L768" s="18" t="str">
        <f>IF(ISNUMBER(SMALL(Order_Form!$D:$D,1+($D768))),(VLOOKUP(SMALL(Order_Form!$D:$D,1+($D768)),Order_Form!$C:$Q,8,FALSE)),"")</f>
        <v/>
      </c>
      <c r="M768" s="18" t="str">
        <f>IF(ISNUMBER(SMALL(Order_Form!$D:$D,1+($D768))),(VLOOKUP(SMALL(Order_Form!$D:$D,1+($D768)),Order_Form!$C:$Q,9,FALSE)),"")</f>
        <v/>
      </c>
      <c r="N768" s="18" t="str">
        <f>IF(ISNUMBER(SMALL(Order_Form!$D:$D,1+($D768))),(VLOOKUP(SMALL(Order_Form!$D:$D,1+($D768)),Order_Form!$C:$Q,10,FALSE)),"")</f>
        <v/>
      </c>
      <c r="O768" s="18" t="str">
        <f>IF(ISNUMBER(SMALL(Order_Form!$D:$D,1+($D768))),(VLOOKUP(SMALL(Order_Form!$D:$D,1+($D768)),Order_Form!$C:$Q,11,FALSE)),"")</f>
        <v/>
      </c>
      <c r="P768" s="18" t="str">
        <f>IF(ISNUMBER(SMALL(Order_Form!$D:$D,1+($D768))),(VLOOKUP(SMALL(Order_Form!$D:$D,1+($D768)),Order_Form!$C:$Q,12,FALSE)),"")</f>
        <v/>
      </c>
      <c r="Q768" s="18" t="str">
        <f>IF(ISNUMBER(SMALL(Order_Form!$D:$D,1+($D768))),(VLOOKUP(SMALL(Order_Form!$D:$D,1+($D768)),Order_Form!$C:$Q,13,FALSE)),"")</f>
        <v/>
      </c>
      <c r="R768" s="18" t="str">
        <f>IF(ISNUMBER(SMALL(Order_Form!$D:$D,1+($D768))),(VLOOKUP(SMALL(Order_Form!$D:$D,1+($D768)),Order_Form!$C:$Q,14,FALSE)),"")</f>
        <v/>
      </c>
      <c r="S768" s="126" t="str">
        <f>IF(ISNUMBER(SMALL(Order_Form!$D:$D,1+($D768))),(VLOOKUP(SMALL(Order_Form!$D:$D,1+($D768)),Order_Form!$C:$Q,15,FALSE)),"")</f>
        <v/>
      </c>
      <c r="U768" s="2">
        <f t="shared" si="74"/>
        <v>0</v>
      </c>
      <c r="V768" s="2">
        <f t="shared" si="75"/>
        <v>0</v>
      </c>
      <c r="W768" s="2" t="str">
        <f t="shared" si="76"/>
        <v/>
      </c>
      <c r="X768" s="2">
        <f t="shared" si="77"/>
        <v>0</v>
      </c>
    </row>
    <row r="769" spans="2:24" ht="19.149999999999999" customHeight="1" x14ac:dyDescent="0.25">
      <c r="B769" s="2">
        <f t="shared" si="73"/>
        <v>0</v>
      </c>
      <c r="C769" s="2" t="str">
        <f t="shared" si="78"/>
        <v/>
      </c>
      <c r="D769" s="2">
        <v>748</v>
      </c>
      <c r="E769" s="2" t="str">
        <f>IF(ISNUMBER(SMALL(Order_Form!$D:$D,1+($D769))),(VLOOKUP(SMALL(Order_Form!$D:$D,1+($D769)),Order_Form!$C:$Q,3,FALSE)),"")</f>
        <v/>
      </c>
      <c r="F769" s="18" t="str">
        <f>IF(ISNUMBER(SMALL(Order_Form!$D:$D,1+($D769))),(VLOOKUP(SMALL(Order_Form!$D:$D,1+($D769)),Order_Form!$C:$Q,4,FALSE)),"")</f>
        <v/>
      </c>
      <c r="G769" s="18" t="str">
        <f>IF(ISNUMBER(SMALL(Order_Form!$D:$D,1+($D769))),(VLOOKUP(SMALL(Order_Form!$D:$D,1+($D769)),Order_Form!$C:$Q,5,FALSE)),"")</f>
        <v/>
      </c>
      <c r="H769" s="18" t="str">
        <f>IF(ISNUMBER(SMALL(Order_Form!$D:$D,1+($D769))),(VLOOKUP(SMALL(Order_Form!$D:$D,1+($D769)),Order_Form!$C:$Q,6,FALSE)),"")</f>
        <v/>
      </c>
      <c r="I769" s="15" t="str">
        <f>IF(ISNUMBER(SMALL(Order_Form!$D:$D,1+($D769))),(VLOOKUP(SMALL(Order_Form!$D:$D,1+($D769)),Order_Form!$C:$Q,7,FALSE)),"")</f>
        <v/>
      </c>
      <c r="J769" s="2"/>
      <c r="K769" s="2"/>
      <c r="L769" s="18" t="str">
        <f>IF(ISNUMBER(SMALL(Order_Form!$D:$D,1+($D769))),(VLOOKUP(SMALL(Order_Form!$D:$D,1+($D769)),Order_Form!$C:$Q,8,FALSE)),"")</f>
        <v/>
      </c>
      <c r="M769" s="18" t="str">
        <f>IF(ISNUMBER(SMALL(Order_Form!$D:$D,1+($D769))),(VLOOKUP(SMALL(Order_Form!$D:$D,1+($D769)),Order_Form!$C:$Q,9,FALSE)),"")</f>
        <v/>
      </c>
      <c r="N769" s="18" t="str">
        <f>IF(ISNUMBER(SMALL(Order_Form!$D:$D,1+($D769))),(VLOOKUP(SMALL(Order_Form!$D:$D,1+($D769)),Order_Form!$C:$Q,10,FALSE)),"")</f>
        <v/>
      </c>
      <c r="O769" s="18" t="str">
        <f>IF(ISNUMBER(SMALL(Order_Form!$D:$D,1+($D769))),(VLOOKUP(SMALL(Order_Form!$D:$D,1+($D769)),Order_Form!$C:$Q,11,FALSE)),"")</f>
        <v/>
      </c>
      <c r="P769" s="18" t="str">
        <f>IF(ISNUMBER(SMALL(Order_Form!$D:$D,1+($D769))),(VLOOKUP(SMALL(Order_Form!$D:$D,1+($D769)),Order_Form!$C:$Q,12,FALSE)),"")</f>
        <v/>
      </c>
      <c r="Q769" s="18" t="str">
        <f>IF(ISNUMBER(SMALL(Order_Form!$D:$D,1+($D769))),(VLOOKUP(SMALL(Order_Form!$D:$D,1+($D769)),Order_Form!$C:$Q,13,FALSE)),"")</f>
        <v/>
      </c>
      <c r="R769" s="18" t="str">
        <f>IF(ISNUMBER(SMALL(Order_Form!$D:$D,1+($D769))),(VLOOKUP(SMALL(Order_Form!$D:$D,1+($D769)),Order_Form!$C:$Q,14,FALSE)),"")</f>
        <v/>
      </c>
      <c r="S769" s="126" t="str">
        <f>IF(ISNUMBER(SMALL(Order_Form!$D:$D,1+($D769))),(VLOOKUP(SMALL(Order_Form!$D:$D,1+($D769)),Order_Form!$C:$Q,15,FALSE)),"")</f>
        <v/>
      </c>
      <c r="U769" s="2">
        <f t="shared" si="74"/>
        <v>0</v>
      </c>
      <c r="V769" s="2">
        <f t="shared" si="75"/>
        <v>0</v>
      </c>
      <c r="W769" s="2" t="str">
        <f t="shared" si="76"/>
        <v/>
      </c>
      <c r="X769" s="2">
        <f t="shared" si="77"/>
        <v>0</v>
      </c>
    </row>
    <row r="770" spans="2:24" ht="19.149999999999999" customHeight="1" x14ac:dyDescent="0.25">
      <c r="B770" s="2">
        <f t="shared" si="73"/>
        <v>0</v>
      </c>
      <c r="C770" s="2" t="str">
        <f t="shared" si="78"/>
        <v/>
      </c>
      <c r="D770" s="2">
        <v>749</v>
      </c>
      <c r="E770" s="2" t="str">
        <f>IF(ISNUMBER(SMALL(Order_Form!$D:$D,1+($D770))),(VLOOKUP(SMALL(Order_Form!$D:$D,1+($D770)),Order_Form!$C:$Q,3,FALSE)),"")</f>
        <v/>
      </c>
      <c r="F770" s="18" t="str">
        <f>IF(ISNUMBER(SMALL(Order_Form!$D:$D,1+($D770))),(VLOOKUP(SMALL(Order_Form!$D:$D,1+($D770)),Order_Form!$C:$Q,4,FALSE)),"")</f>
        <v/>
      </c>
      <c r="G770" s="18" t="str">
        <f>IF(ISNUMBER(SMALL(Order_Form!$D:$D,1+($D770))),(VLOOKUP(SMALL(Order_Form!$D:$D,1+($D770)),Order_Form!$C:$Q,5,FALSE)),"")</f>
        <v/>
      </c>
      <c r="H770" s="18" t="str">
        <f>IF(ISNUMBER(SMALL(Order_Form!$D:$D,1+($D770))),(VLOOKUP(SMALL(Order_Form!$D:$D,1+($D770)),Order_Form!$C:$Q,6,FALSE)),"")</f>
        <v/>
      </c>
      <c r="I770" s="15" t="str">
        <f>IF(ISNUMBER(SMALL(Order_Form!$D:$D,1+($D770))),(VLOOKUP(SMALL(Order_Form!$D:$D,1+($D770)),Order_Form!$C:$Q,7,FALSE)),"")</f>
        <v/>
      </c>
      <c r="J770" s="2"/>
      <c r="K770" s="2"/>
      <c r="L770" s="18" t="str">
        <f>IF(ISNUMBER(SMALL(Order_Form!$D:$D,1+($D770))),(VLOOKUP(SMALL(Order_Form!$D:$D,1+($D770)),Order_Form!$C:$Q,8,FALSE)),"")</f>
        <v/>
      </c>
      <c r="M770" s="18" t="str">
        <f>IF(ISNUMBER(SMALL(Order_Form!$D:$D,1+($D770))),(VLOOKUP(SMALL(Order_Form!$D:$D,1+($D770)),Order_Form!$C:$Q,9,FALSE)),"")</f>
        <v/>
      </c>
      <c r="N770" s="18" t="str">
        <f>IF(ISNUMBER(SMALL(Order_Form!$D:$D,1+($D770))),(VLOOKUP(SMALL(Order_Form!$D:$D,1+($D770)),Order_Form!$C:$Q,10,FALSE)),"")</f>
        <v/>
      </c>
      <c r="O770" s="18" t="str">
        <f>IF(ISNUMBER(SMALL(Order_Form!$D:$D,1+($D770))),(VLOOKUP(SMALL(Order_Form!$D:$D,1+($D770)),Order_Form!$C:$Q,11,FALSE)),"")</f>
        <v/>
      </c>
      <c r="P770" s="18" t="str">
        <f>IF(ISNUMBER(SMALL(Order_Form!$D:$D,1+($D770))),(VLOOKUP(SMALL(Order_Form!$D:$D,1+($D770)),Order_Form!$C:$Q,12,FALSE)),"")</f>
        <v/>
      </c>
      <c r="Q770" s="18" t="str">
        <f>IF(ISNUMBER(SMALL(Order_Form!$D:$D,1+($D770))),(VLOOKUP(SMALL(Order_Form!$D:$D,1+($D770)),Order_Form!$C:$Q,13,FALSE)),"")</f>
        <v/>
      </c>
      <c r="R770" s="18" t="str">
        <f>IF(ISNUMBER(SMALL(Order_Form!$D:$D,1+($D770))),(VLOOKUP(SMALL(Order_Form!$D:$D,1+($D770)),Order_Form!$C:$Q,14,FALSE)),"")</f>
        <v/>
      </c>
      <c r="S770" s="126" t="str">
        <f>IF(ISNUMBER(SMALL(Order_Form!$D:$D,1+($D770))),(VLOOKUP(SMALL(Order_Form!$D:$D,1+($D770)),Order_Form!$C:$Q,15,FALSE)),"")</f>
        <v/>
      </c>
      <c r="U770" s="2">
        <f t="shared" si="74"/>
        <v>0</v>
      </c>
      <c r="V770" s="2">
        <f t="shared" si="75"/>
        <v>0</v>
      </c>
      <c r="W770" s="2" t="str">
        <f t="shared" si="76"/>
        <v/>
      </c>
      <c r="X770" s="2">
        <f t="shared" si="77"/>
        <v>0</v>
      </c>
    </row>
    <row r="771" spans="2:24" ht="19.149999999999999" customHeight="1" x14ac:dyDescent="0.25">
      <c r="B771" s="2">
        <f t="shared" si="73"/>
        <v>0</v>
      </c>
      <c r="C771" s="2" t="str">
        <f t="shared" si="78"/>
        <v/>
      </c>
      <c r="D771" s="2">
        <v>750</v>
      </c>
      <c r="E771" s="2" t="str">
        <f>IF(ISNUMBER(SMALL(Order_Form!$D:$D,1+($D771))),(VLOOKUP(SMALL(Order_Form!$D:$D,1+($D771)),Order_Form!$C:$Q,3,FALSE)),"")</f>
        <v/>
      </c>
      <c r="F771" s="18" t="str">
        <f>IF(ISNUMBER(SMALL(Order_Form!$D:$D,1+($D771))),(VLOOKUP(SMALL(Order_Form!$D:$D,1+($D771)),Order_Form!$C:$Q,4,FALSE)),"")</f>
        <v/>
      </c>
      <c r="G771" s="18" t="str">
        <f>IF(ISNUMBER(SMALL(Order_Form!$D:$D,1+($D771))),(VLOOKUP(SMALL(Order_Form!$D:$D,1+($D771)),Order_Form!$C:$Q,5,FALSE)),"")</f>
        <v/>
      </c>
      <c r="H771" s="18" t="str">
        <f>IF(ISNUMBER(SMALL(Order_Form!$D:$D,1+($D771))),(VLOOKUP(SMALL(Order_Form!$D:$D,1+($D771)),Order_Form!$C:$Q,6,FALSE)),"")</f>
        <v/>
      </c>
      <c r="I771" s="15" t="str">
        <f>IF(ISNUMBER(SMALL(Order_Form!$D:$D,1+($D771))),(VLOOKUP(SMALL(Order_Form!$D:$D,1+($D771)),Order_Form!$C:$Q,7,FALSE)),"")</f>
        <v/>
      </c>
      <c r="J771" s="2"/>
      <c r="K771" s="2"/>
      <c r="L771" s="18" t="str">
        <f>IF(ISNUMBER(SMALL(Order_Form!$D:$D,1+($D771))),(VLOOKUP(SMALL(Order_Form!$D:$D,1+($D771)),Order_Form!$C:$Q,8,FALSE)),"")</f>
        <v/>
      </c>
      <c r="M771" s="18" t="str">
        <f>IF(ISNUMBER(SMALL(Order_Form!$D:$D,1+($D771))),(VLOOKUP(SMALL(Order_Form!$D:$D,1+($D771)),Order_Form!$C:$Q,9,FALSE)),"")</f>
        <v/>
      </c>
      <c r="N771" s="18" t="str">
        <f>IF(ISNUMBER(SMALL(Order_Form!$D:$D,1+($D771))),(VLOOKUP(SMALL(Order_Form!$D:$D,1+($D771)),Order_Form!$C:$Q,10,FALSE)),"")</f>
        <v/>
      </c>
      <c r="O771" s="18" t="str">
        <f>IF(ISNUMBER(SMALL(Order_Form!$D:$D,1+($D771))),(VLOOKUP(SMALL(Order_Form!$D:$D,1+($D771)),Order_Form!$C:$Q,11,FALSE)),"")</f>
        <v/>
      </c>
      <c r="P771" s="18" t="str">
        <f>IF(ISNUMBER(SMALL(Order_Form!$D:$D,1+($D771))),(VLOOKUP(SMALL(Order_Form!$D:$D,1+($D771)),Order_Form!$C:$Q,12,FALSE)),"")</f>
        <v/>
      </c>
      <c r="Q771" s="18" t="str">
        <f>IF(ISNUMBER(SMALL(Order_Form!$D:$D,1+($D771))),(VLOOKUP(SMALL(Order_Form!$D:$D,1+($D771)),Order_Form!$C:$Q,13,FALSE)),"")</f>
        <v/>
      </c>
      <c r="R771" s="18" t="str">
        <f>IF(ISNUMBER(SMALL(Order_Form!$D:$D,1+($D771))),(VLOOKUP(SMALL(Order_Form!$D:$D,1+($D771)),Order_Form!$C:$Q,14,FALSE)),"")</f>
        <v/>
      </c>
      <c r="S771" s="126" t="str">
        <f>IF(ISNUMBER(SMALL(Order_Form!$D:$D,1+($D771))),(VLOOKUP(SMALL(Order_Form!$D:$D,1+($D771)),Order_Form!$C:$Q,15,FALSE)),"")</f>
        <v/>
      </c>
      <c r="U771" s="2">
        <f t="shared" si="74"/>
        <v>0</v>
      </c>
      <c r="V771" s="2">
        <f t="shared" si="75"/>
        <v>0</v>
      </c>
      <c r="W771" s="2" t="str">
        <f t="shared" si="76"/>
        <v/>
      </c>
      <c r="X771" s="2">
        <f t="shared" si="77"/>
        <v>0</v>
      </c>
    </row>
    <row r="772" spans="2:24" ht="19.149999999999999" customHeight="1" x14ac:dyDescent="0.25">
      <c r="B772" s="2">
        <f t="shared" si="73"/>
        <v>0</v>
      </c>
      <c r="C772" s="2" t="str">
        <f t="shared" si="78"/>
        <v/>
      </c>
      <c r="D772" s="2">
        <v>751</v>
      </c>
      <c r="E772" s="2" t="str">
        <f>IF(ISNUMBER(SMALL(Order_Form!$D:$D,1+($D772))),(VLOOKUP(SMALL(Order_Form!$D:$D,1+($D772)),Order_Form!$C:$Q,3,FALSE)),"")</f>
        <v/>
      </c>
      <c r="F772" s="18" t="str">
        <f>IF(ISNUMBER(SMALL(Order_Form!$D:$D,1+($D772))),(VLOOKUP(SMALL(Order_Form!$D:$D,1+($D772)),Order_Form!$C:$Q,4,FALSE)),"")</f>
        <v/>
      </c>
      <c r="G772" s="18" t="str">
        <f>IF(ISNUMBER(SMALL(Order_Form!$D:$D,1+($D772))),(VLOOKUP(SMALL(Order_Form!$D:$D,1+($D772)),Order_Form!$C:$Q,5,FALSE)),"")</f>
        <v/>
      </c>
      <c r="H772" s="18" t="str">
        <f>IF(ISNUMBER(SMALL(Order_Form!$D:$D,1+($D772))),(VLOOKUP(SMALL(Order_Form!$D:$D,1+($D772)),Order_Form!$C:$Q,6,FALSE)),"")</f>
        <v/>
      </c>
      <c r="I772" s="15" t="str">
        <f>IF(ISNUMBER(SMALL(Order_Form!$D:$D,1+($D772))),(VLOOKUP(SMALL(Order_Form!$D:$D,1+($D772)),Order_Form!$C:$Q,7,FALSE)),"")</f>
        <v/>
      </c>
      <c r="J772" s="2"/>
      <c r="K772" s="2"/>
      <c r="L772" s="18" t="str">
        <f>IF(ISNUMBER(SMALL(Order_Form!$D:$D,1+($D772))),(VLOOKUP(SMALL(Order_Form!$D:$D,1+($D772)),Order_Form!$C:$Q,8,FALSE)),"")</f>
        <v/>
      </c>
      <c r="M772" s="18" t="str">
        <f>IF(ISNUMBER(SMALL(Order_Form!$D:$D,1+($D772))),(VLOOKUP(SMALL(Order_Form!$D:$D,1+($D772)),Order_Form!$C:$Q,9,FALSE)),"")</f>
        <v/>
      </c>
      <c r="N772" s="18" t="str">
        <f>IF(ISNUMBER(SMALL(Order_Form!$D:$D,1+($D772))),(VLOOKUP(SMALL(Order_Form!$D:$D,1+($D772)),Order_Form!$C:$Q,10,FALSE)),"")</f>
        <v/>
      </c>
      <c r="O772" s="18" t="str">
        <f>IF(ISNUMBER(SMALL(Order_Form!$D:$D,1+($D772))),(VLOOKUP(SMALL(Order_Form!$D:$D,1+($D772)),Order_Form!$C:$Q,11,FALSE)),"")</f>
        <v/>
      </c>
      <c r="P772" s="18" t="str">
        <f>IF(ISNUMBER(SMALL(Order_Form!$D:$D,1+($D772))),(VLOOKUP(SMALL(Order_Form!$D:$D,1+($D772)),Order_Form!$C:$Q,12,FALSE)),"")</f>
        <v/>
      </c>
      <c r="Q772" s="18" t="str">
        <f>IF(ISNUMBER(SMALL(Order_Form!$D:$D,1+($D772))),(VLOOKUP(SMALL(Order_Form!$D:$D,1+($D772)),Order_Form!$C:$Q,13,FALSE)),"")</f>
        <v/>
      </c>
      <c r="R772" s="18" t="str">
        <f>IF(ISNUMBER(SMALL(Order_Form!$D:$D,1+($D772))),(VLOOKUP(SMALL(Order_Form!$D:$D,1+($D772)),Order_Form!$C:$Q,14,FALSE)),"")</f>
        <v/>
      </c>
      <c r="S772" s="126" t="str">
        <f>IF(ISNUMBER(SMALL(Order_Form!$D:$D,1+($D772))),(VLOOKUP(SMALL(Order_Form!$D:$D,1+($D772)),Order_Form!$C:$Q,15,FALSE)),"")</f>
        <v/>
      </c>
      <c r="U772" s="2">
        <f t="shared" si="74"/>
        <v>0</v>
      </c>
      <c r="V772" s="2">
        <f t="shared" si="75"/>
        <v>0</v>
      </c>
      <c r="W772" s="2" t="str">
        <f t="shared" si="76"/>
        <v/>
      </c>
      <c r="X772" s="2">
        <f t="shared" si="77"/>
        <v>0</v>
      </c>
    </row>
    <row r="773" spans="2:24" ht="19.149999999999999" customHeight="1" x14ac:dyDescent="0.25">
      <c r="B773" s="2">
        <f t="shared" si="73"/>
        <v>0</v>
      </c>
      <c r="C773" s="2" t="str">
        <f t="shared" si="78"/>
        <v/>
      </c>
      <c r="D773" s="2">
        <v>752</v>
      </c>
      <c r="E773" s="2" t="str">
        <f>IF(ISNUMBER(SMALL(Order_Form!$D:$D,1+($D773))),(VLOOKUP(SMALL(Order_Form!$D:$D,1+($D773)),Order_Form!$C:$Q,3,FALSE)),"")</f>
        <v/>
      </c>
      <c r="F773" s="18" t="str">
        <f>IF(ISNUMBER(SMALL(Order_Form!$D:$D,1+($D773))),(VLOOKUP(SMALL(Order_Form!$D:$D,1+($D773)),Order_Form!$C:$Q,4,FALSE)),"")</f>
        <v/>
      </c>
      <c r="G773" s="18" t="str">
        <f>IF(ISNUMBER(SMALL(Order_Form!$D:$D,1+($D773))),(VLOOKUP(SMALL(Order_Form!$D:$D,1+($D773)),Order_Form!$C:$Q,5,FALSE)),"")</f>
        <v/>
      </c>
      <c r="H773" s="18" t="str">
        <f>IF(ISNUMBER(SMALL(Order_Form!$D:$D,1+($D773))),(VLOOKUP(SMALL(Order_Form!$D:$D,1+($D773)),Order_Form!$C:$Q,6,FALSE)),"")</f>
        <v/>
      </c>
      <c r="I773" s="15" t="str">
        <f>IF(ISNUMBER(SMALL(Order_Form!$D:$D,1+($D773))),(VLOOKUP(SMALL(Order_Form!$D:$D,1+($D773)),Order_Form!$C:$Q,7,FALSE)),"")</f>
        <v/>
      </c>
      <c r="J773" s="2"/>
      <c r="K773" s="2"/>
      <c r="L773" s="18" t="str">
        <f>IF(ISNUMBER(SMALL(Order_Form!$D:$D,1+($D773))),(VLOOKUP(SMALL(Order_Form!$D:$D,1+($D773)),Order_Form!$C:$Q,8,FALSE)),"")</f>
        <v/>
      </c>
      <c r="M773" s="18" t="str">
        <f>IF(ISNUMBER(SMALL(Order_Form!$D:$D,1+($D773))),(VLOOKUP(SMALL(Order_Form!$D:$D,1+($D773)),Order_Form!$C:$Q,9,FALSE)),"")</f>
        <v/>
      </c>
      <c r="N773" s="18" t="str">
        <f>IF(ISNUMBER(SMALL(Order_Form!$D:$D,1+($D773))),(VLOOKUP(SMALL(Order_Form!$D:$D,1+($D773)),Order_Form!$C:$Q,10,FALSE)),"")</f>
        <v/>
      </c>
      <c r="O773" s="18" t="str">
        <f>IF(ISNUMBER(SMALL(Order_Form!$D:$D,1+($D773))),(VLOOKUP(SMALL(Order_Form!$D:$D,1+($D773)),Order_Form!$C:$Q,11,FALSE)),"")</f>
        <v/>
      </c>
      <c r="P773" s="18" t="str">
        <f>IF(ISNUMBER(SMALL(Order_Form!$D:$D,1+($D773))),(VLOOKUP(SMALL(Order_Form!$D:$D,1+($D773)),Order_Form!$C:$Q,12,FALSE)),"")</f>
        <v/>
      </c>
      <c r="Q773" s="18" t="str">
        <f>IF(ISNUMBER(SMALL(Order_Form!$D:$D,1+($D773))),(VLOOKUP(SMALL(Order_Form!$D:$D,1+($D773)),Order_Form!$C:$Q,13,FALSE)),"")</f>
        <v/>
      </c>
      <c r="R773" s="18" t="str">
        <f>IF(ISNUMBER(SMALL(Order_Form!$D:$D,1+($D773))),(VLOOKUP(SMALL(Order_Form!$D:$D,1+($D773)),Order_Form!$C:$Q,14,FALSE)),"")</f>
        <v/>
      </c>
      <c r="S773" s="126" t="str">
        <f>IF(ISNUMBER(SMALL(Order_Form!$D:$D,1+($D773))),(VLOOKUP(SMALL(Order_Form!$D:$D,1+($D773)),Order_Form!$C:$Q,15,FALSE)),"")</f>
        <v/>
      </c>
      <c r="U773" s="2">
        <f t="shared" si="74"/>
        <v>0</v>
      </c>
      <c r="V773" s="2">
        <f t="shared" si="75"/>
        <v>0</v>
      </c>
      <c r="W773" s="2" t="str">
        <f t="shared" si="76"/>
        <v/>
      </c>
      <c r="X773" s="2">
        <f t="shared" si="77"/>
        <v>0</v>
      </c>
    </row>
    <row r="774" spans="2:24" ht="19.149999999999999" customHeight="1" x14ac:dyDescent="0.25">
      <c r="B774" s="2">
        <f t="shared" si="73"/>
        <v>0</v>
      </c>
      <c r="C774" s="2" t="str">
        <f t="shared" si="78"/>
        <v/>
      </c>
      <c r="D774" s="2">
        <v>753</v>
      </c>
      <c r="E774" s="2" t="str">
        <f>IF(ISNUMBER(SMALL(Order_Form!$D:$D,1+($D774))),(VLOOKUP(SMALL(Order_Form!$D:$D,1+($D774)),Order_Form!$C:$Q,3,FALSE)),"")</f>
        <v/>
      </c>
      <c r="F774" s="18" t="str">
        <f>IF(ISNUMBER(SMALL(Order_Form!$D:$D,1+($D774))),(VLOOKUP(SMALL(Order_Form!$D:$D,1+($D774)),Order_Form!$C:$Q,4,FALSE)),"")</f>
        <v/>
      </c>
      <c r="G774" s="18" t="str">
        <f>IF(ISNUMBER(SMALL(Order_Form!$D:$D,1+($D774))),(VLOOKUP(SMALL(Order_Form!$D:$D,1+($D774)),Order_Form!$C:$Q,5,FALSE)),"")</f>
        <v/>
      </c>
      <c r="H774" s="18" t="str">
        <f>IF(ISNUMBER(SMALL(Order_Form!$D:$D,1+($D774))),(VLOOKUP(SMALL(Order_Form!$D:$D,1+($D774)),Order_Form!$C:$Q,6,FALSE)),"")</f>
        <v/>
      </c>
      <c r="I774" s="15" t="str">
        <f>IF(ISNUMBER(SMALL(Order_Form!$D:$D,1+($D774))),(VLOOKUP(SMALL(Order_Form!$D:$D,1+($D774)),Order_Form!$C:$Q,7,FALSE)),"")</f>
        <v/>
      </c>
      <c r="J774" s="2"/>
      <c r="K774" s="2"/>
      <c r="L774" s="18" t="str">
        <f>IF(ISNUMBER(SMALL(Order_Form!$D:$D,1+($D774))),(VLOOKUP(SMALL(Order_Form!$D:$D,1+($D774)),Order_Form!$C:$Q,8,FALSE)),"")</f>
        <v/>
      </c>
      <c r="M774" s="18" t="str">
        <f>IF(ISNUMBER(SMALL(Order_Form!$D:$D,1+($D774))),(VLOOKUP(SMALL(Order_Form!$D:$D,1+($D774)),Order_Form!$C:$Q,9,FALSE)),"")</f>
        <v/>
      </c>
      <c r="N774" s="18" t="str">
        <f>IF(ISNUMBER(SMALL(Order_Form!$D:$D,1+($D774))),(VLOOKUP(SMALL(Order_Form!$D:$D,1+($D774)),Order_Form!$C:$Q,10,FALSE)),"")</f>
        <v/>
      </c>
      <c r="O774" s="18" t="str">
        <f>IF(ISNUMBER(SMALL(Order_Form!$D:$D,1+($D774))),(VLOOKUP(SMALL(Order_Form!$D:$D,1+($D774)),Order_Form!$C:$Q,11,FALSE)),"")</f>
        <v/>
      </c>
      <c r="P774" s="18" t="str">
        <f>IF(ISNUMBER(SMALL(Order_Form!$D:$D,1+($D774))),(VLOOKUP(SMALL(Order_Form!$D:$D,1+($D774)),Order_Form!$C:$Q,12,FALSE)),"")</f>
        <v/>
      </c>
      <c r="Q774" s="18" t="str">
        <f>IF(ISNUMBER(SMALL(Order_Form!$D:$D,1+($D774))),(VLOOKUP(SMALL(Order_Form!$D:$D,1+($D774)),Order_Form!$C:$Q,13,FALSE)),"")</f>
        <v/>
      </c>
      <c r="R774" s="18" t="str">
        <f>IF(ISNUMBER(SMALL(Order_Form!$D:$D,1+($D774))),(VLOOKUP(SMALL(Order_Form!$D:$D,1+($D774)),Order_Form!$C:$Q,14,FALSE)),"")</f>
        <v/>
      </c>
      <c r="S774" s="126" t="str">
        <f>IF(ISNUMBER(SMALL(Order_Form!$D:$D,1+($D774))),(VLOOKUP(SMALL(Order_Form!$D:$D,1+($D774)),Order_Form!$C:$Q,15,FALSE)),"")</f>
        <v/>
      </c>
      <c r="U774" s="2">
        <f t="shared" si="74"/>
        <v>0</v>
      </c>
      <c r="V774" s="2">
        <f t="shared" si="75"/>
        <v>0</v>
      </c>
      <c r="W774" s="2" t="str">
        <f t="shared" si="76"/>
        <v/>
      </c>
      <c r="X774" s="2">
        <f t="shared" si="77"/>
        <v>0</v>
      </c>
    </row>
    <row r="775" spans="2:24" ht="19.149999999999999" customHeight="1" x14ac:dyDescent="0.25">
      <c r="B775" s="2">
        <f t="shared" si="73"/>
        <v>0</v>
      </c>
      <c r="C775" s="2" t="str">
        <f t="shared" si="78"/>
        <v/>
      </c>
      <c r="D775" s="2">
        <v>754</v>
      </c>
      <c r="E775" s="2" t="str">
        <f>IF(ISNUMBER(SMALL(Order_Form!$D:$D,1+($D775))),(VLOOKUP(SMALL(Order_Form!$D:$D,1+($D775)),Order_Form!$C:$Q,3,FALSE)),"")</f>
        <v/>
      </c>
      <c r="F775" s="18" t="str">
        <f>IF(ISNUMBER(SMALL(Order_Form!$D:$D,1+($D775))),(VLOOKUP(SMALL(Order_Form!$D:$D,1+($D775)),Order_Form!$C:$Q,4,FALSE)),"")</f>
        <v/>
      </c>
      <c r="G775" s="18" t="str">
        <f>IF(ISNUMBER(SMALL(Order_Form!$D:$D,1+($D775))),(VLOOKUP(SMALL(Order_Form!$D:$D,1+($D775)),Order_Form!$C:$Q,5,FALSE)),"")</f>
        <v/>
      </c>
      <c r="H775" s="18" t="str">
        <f>IF(ISNUMBER(SMALL(Order_Form!$D:$D,1+($D775))),(VLOOKUP(SMALL(Order_Form!$D:$D,1+($D775)),Order_Form!$C:$Q,6,FALSE)),"")</f>
        <v/>
      </c>
      <c r="I775" s="15" t="str">
        <f>IF(ISNUMBER(SMALL(Order_Form!$D:$D,1+($D775))),(VLOOKUP(SMALL(Order_Form!$D:$D,1+($D775)),Order_Form!$C:$Q,7,FALSE)),"")</f>
        <v/>
      </c>
      <c r="J775" s="2"/>
      <c r="K775" s="2"/>
      <c r="L775" s="18" t="str">
        <f>IF(ISNUMBER(SMALL(Order_Form!$D:$D,1+($D775))),(VLOOKUP(SMALL(Order_Form!$D:$D,1+($D775)),Order_Form!$C:$Q,8,FALSE)),"")</f>
        <v/>
      </c>
      <c r="M775" s="18" t="str">
        <f>IF(ISNUMBER(SMALL(Order_Form!$D:$D,1+($D775))),(VLOOKUP(SMALL(Order_Form!$D:$D,1+($D775)),Order_Form!$C:$Q,9,FALSE)),"")</f>
        <v/>
      </c>
      <c r="N775" s="18" t="str">
        <f>IF(ISNUMBER(SMALL(Order_Form!$D:$D,1+($D775))),(VLOOKUP(SMALL(Order_Form!$D:$D,1+($D775)),Order_Form!$C:$Q,10,FALSE)),"")</f>
        <v/>
      </c>
      <c r="O775" s="18" t="str">
        <f>IF(ISNUMBER(SMALL(Order_Form!$D:$D,1+($D775))),(VLOOKUP(SMALL(Order_Form!$D:$D,1+($D775)),Order_Form!$C:$Q,11,FALSE)),"")</f>
        <v/>
      </c>
      <c r="P775" s="18" t="str">
        <f>IF(ISNUMBER(SMALL(Order_Form!$D:$D,1+($D775))),(VLOOKUP(SMALL(Order_Form!$D:$D,1+($D775)),Order_Form!$C:$Q,12,FALSE)),"")</f>
        <v/>
      </c>
      <c r="Q775" s="18" t="str">
        <f>IF(ISNUMBER(SMALL(Order_Form!$D:$D,1+($D775))),(VLOOKUP(SMALL(Order_Form!$D:$D,1+($D775)),Order_Form!$C:$Q,13,FALSE)),"")</f>
        <v/>
      </c>
      <c r="R775" s="18" t="str">
        <f>IF(ISNUMBER(SMALL(Order_Form!$D:$D,1+($D775))),(VLOOKUP(SMALL(Order_Form!$D:$D,1+($D775)),Order_Form!$C:$Q,14,FALSE)),"")</f>
        <v/>
      </c>
      <c r="S775" s="126" t="str">
        <f>IF(ISNUMBER(SMALL(Order_Form!$D:$D,1+($D775))),(VLOOKUP(SMALL(Order_Form!$D:$D,1+($D775)),Order_Form!$C:$Q,15,FALSE)),"")</f>
        <v/>
      </c>
      <c r="U775" s="2">
        <f t="shared" si="74"/>
        <v>0</v>
      </c>
      <c r="V775" s="2">
        <f t="shared" si="75"/>
        <v>0</v>
      </c>
      <c r="W775" s="2" t="str">
        <f t="shared" si="76"/>
        <v/>
      </c>
      <c r="X775" s="2">
        <f t="shared" si="77"/>
        <v>0</v>
      </c>
    </row>
    <row r="776" spans="2:24" ht="19.149999999999999" customHeight="1" x14ac:dyDescent="0.25">
      <c r="B776" s="2">
        <f t="shared" si="73"/>
        <v>0</v>
      </c>
      <c r="C776" s="2" t="str">
        <f t="shared" si="78"/>
        <v/>
      </c>
      <c r="D776" s="2">
        <v>755</v>
      </c>
      <c r="E776" s="2" t="str">
        <f>IF(ISNUMBER(SMALL(Order_Form!$D:$D,1+($D776))),(VLOOKUP(SMALL(Order_Form!$D:$D,1+($D776)),Order_Form!$C:$Q,3,FALSE)),"")</f>
        <v/>
      </c>
      <c r="F776" s="18" t="str">
        <f>IF(ISNUMBER(SMALL(Order_Form!$D:$D,1+($D776))),(VLOOKUP(SMALL(Order_Form!$D:$D,1+($D776)),Order_Form!$C:$Q,4,FALSE)),"")</f>
        <v/>
      </c>
      <c r="G776" s="18" t="str">
        <f>IF(ISNUMBER(SMALL(Order_Form!$D:$D,1+($D776))),(VLOOKUP(SMALL(Order_Form!$D:$D,1+($D776)),Order_Form!$C:$Q,5,FALSE)),"")</f>
        <v/>
      </c>
      <c r="H776" s="18" t="str">
        <f>IF(ISNUMBER(SMALL(Order_Form!$D:$D,1+($D776))),(VLOOKUP(SMALL(Order_Form!$D:$D,1+($D776)),Order_Form!$C:$Q,6,FALSE)),"")</f>
        <v/>
      </c>
      <c r="I776" s="15" t="str">
        <f>IF(ISNUMBER(SMALL(Order_Form!$D:$D,1+($D776))),(VLOOKUP(SMALL(Order_Form!$D:$D,1+($D776)),Order_Form!$C:$Q,7,FALSE)),"")</f>
        <v/>
      </c>
      <c r="J776" s="2"/>
      <c r="K776" s="2"/>
      <c r="L776" s="18" t="str">
        <f>IF(ISNUMBER(SMALL(Order_Form!$D:$D,1+($D776))),(VLOOKUP(SMALL(Order_Form!$D:$D,1+($D776)),Order_Form!$C:$Q,8,FALSE)),"")</f>
        <v/>
      </c>
      <c r="M776" s="18" t="str">
        <f>IF(ISNUMBER(SMALL(Order_Form!$D:$D,1+($D776))),(VLOOKUP(SMALL(Order_Form!$D:$D,1+($D776)),Order_Form!$C:$Q,9,FALSE)),"")</f>
        <v/>
      </c>
      <c r="N776" s="18" t="str">
        <f>IF(ISNUMBER(SMALL(Order_Form!$D:$D,1+($D776))),(VLOOKUP(SMALL(Order_Form!$D:$D,1+($D776)),Order_Form!$C:$Q,10,FALSE)),"")</f>
        <v/>
      </c>
      <c r="O776" s="18" t="str">
        <f>IF(ISNUMBER(SMALL(Order_Form!$D:$D,1+($D776))),(VLOOKUP(SMALL(Order_Form!$D:$D,1+($D776)),Order_Form!$C:$Q,11,FALSE)),"")</f>
        <v/>
      </c>
      <c r="P776" s="18" t="str">
        <f>IF(ISNUMBER(SMALL(Order_Form!$D:$D,1+($D776))),(VLOOKUP(SMALL(Order_Form!$D:$D,1+($D776)),Order_Form!$C:$Q,12,FALSE)),"")</f>
        <v/>
      </c>
      <c r="Q776" s="18" t="str">
        <f>IF(ISNUMBER(SMALL(Order_Form!$D:$D,1+($D776))),(VLOOKUP(SMALL(Order_Form!$D:$D,1+($D776)),Order_Form!$C:$Q,13,FALSE)),"")</f>
        <v/>
      </c>
      <c r="R776" s="18" t="str">
        <f>IF(ISNUMBER(SMALL(Order_Form!$D:$D,1+($D776))),(VLOOKUP(SMALL(Order_Form!$D:$D,1+($D776)),Order_Form!$C:$Q,14,FALSE)),"")</f>
        <v/>
      </c>
      <c r="S776" s="126" t="str">
        <f>IF(ISNUMBER(SMALL(Order_Form!$D:$D,1+($D776))),(VLOOKUP(SMALL(Order_Form!$D:$D,1+($D776)),Order_Form!$C:$Q,15,FALSE)),"")</f>
        <v/>
      </c>
      <c r="U776" s="2">
        <f t="shared" si="74"/>
        <v>0</v>
      </c>
      <c r="V776" s="2">
        <f t="shared" si="75"/>
        <v>0</v>
      </c>
      <c r="W776" s="2" t="str">
        <f t="shared" si="76"/>
        <v/>
      </c>
      <c r="X776" s="2">
        <f t="shared" si="77"/>
        <v>0</v>
      </c>
    </row>
    <row r="777" spans="2:24" ht="19.149999999999999" customHeight="1" x14ac:dyDescent="0.25">
      <c r="B777" s="2">
        <f t="shared" si="73"/>
        <v>0</v>
      </c>
      <c r="C777" s="2" t="str">
        <f t="shared" si="78"/>
        <v/>
      </c>
      <c r="D777" s="2">
        <v>756</v>
      </c>
      <c r="E777" s="2" t="str">
        <f>IF(ISNUMBER(SMALL(Order_Form!$D:$D,1+($D777))),(VLOOKUP(SMALL(Order_Form!$D:$D,1+($D777)),Order_Form!$C:$Q,3,FALSE)),"")</f>
        <v/>
      </c>
      <c r="F777" s="18" t="str">
        <f>IF(ISNUMBER(SMALL(Order_Form!$D:$D,1+($D777))),(VLOOKUP(SMALL(Order_Form!$D:$D,1+($D777)),Order_Form!$C:$Q,4,FALSE)),"")</f>
        <v/>
      </c>
      <c r="G777" s="18" t="str">
        <f>IF(ISNUMBER(SMALL(Order_Form!$D:$D,1+($D777))),(VLOOKUP(SMALL(Order_Form!$D:$D,1+($D777)),Order_Form!$C:$Q,5,FALSE)),"")</f>
        <v/>
      </c>
      <c r="H777" s="18" t="str">
        <f>IF(ISNUMBER(SMALL(Order_Form!$D:$D,1+($D777))),(VLOOKUP(SMALL(Order_Form!$D:$D,1+($D777)),Order_Form!$C:$Q,6,FALSE)),"")</f>
        <v/>
      </c>
      <c r="I777" s="15" t="str">
        <f>IF(ISNUMBER(SMALL(Order_Form!$D:$D,1+($D777))),(VLOOKUP(SMALL(Order_Form!$D:$D,1+($D777)),Order_Form!$C:$Q,7,FALSE)),"")</f>
        <v/>
      </c>
      <c r="J777" s="2"/>
      <c r="K777" s="2"/>
      <c r="L777" s="18" t="str">
        <f>IF(ISNUMBER(SMALL(Order_Form!$D:$D,1+($D777))),(VLOOKUP(SMALL(Order_Form!$D:$D,1+($D777)),Order_Form!$C:$Q,8,FALSE)),"")</f>
        <v/>
      </c>
      <c r="M777" s="18" t="str">
        <f>IF(ISNUMBER(SMALL(Order_Form!$D:$D,1+($D777))),(VLOOKUP(SMALL(Order_Form!$D:$D,1+($D777)),Order_Form!$C:$Q,9,FALSE)),"")</f>
        <v/>
      </c>
      <c r="N777" s="18" t="str">
        <f>IF(ISNUMBER(SMALL(Order_Form!$D:$D,1+($D777))),(VLOOKUP(SMALL(Order_Form!$D:$D,1+($D777)),Order_Form!$C:$Q,10,FALSE)),"")</f>
        <v/>
      </c>
      <c r="O777" s="18" t="str">
        <f>IF(ISNUMBER(SMALL(Order_Form!$D:$D,1+($D777))),(VLOOKUP(SMALL(Order_Form!$D:$D,1+($D777)),Order_Form!$C:$Q,11,FALSE)),"")</f>
        <v/>
      </c>
      <c r="P777" s="18" t="str">
        <f>IF(ISNUMBER(SMALL(Order_Form!$D:$D,1+($D777))),(VLOOKUP(SMALL(Order_Form!$D:$D,1+($D777)),Order_Form!$C:$Q,12,FALSE)),"")</f>
        <v/>
      </c>
      <c r="Q777" s="18" t="str">
        <f>IF(ISNUMBER(SMALL(Order_Form!$D:$D,1+($D777))),(VLOOKUP(SMALL(Order_Form!$D:$D,1+($D777)),Order_Form!$C:$Q,13,FALSE)),"")</f>
        <v/>
      </c>
      <c r="R777" s="18" t="str">
        <f>IF(ISNUMBER(SMALL(Order_Form!$D:$D,1+($D777))),(VLOOKUP(SMALL(Order_Form!$D:$D,1+($D777)),Order_Form!$C:$Q,14,FALSE)),"")</f>
        <v/>
      </c>
      <c r="S777" s="126" t="str">
        <f>IF(ISNUMBER(SMALL(Order_Form!$D:$D,1+($D777))),(VLOOKUP(SMALL(Order_Form!$D:$D,1+($D777)),Order_Form!$C:$Q,15,FALSE)),"")</f>
        <v/>
      </c>
      <c r="U777" s="2">
        <f t="shared" si="74"/>
        <v>0</v>
      </c>
      <c r="V777" s="2">
        <f t="shared" si="75"/>
        <v>0</v>
      </c>
      <c r="W777" s="2" t="str">
        <f t="shared" si="76"/>
        <v/>
      </c>
      <c r="X777" s="2">
        <f t="shared" si="77"/>
        <v>0</v>
      </c>
    </row>
    <row r="778" spans="2:24" ht="19.149999999999999" customHeight="1" x14ac:dyDescent="0.25">
      <c r="B778" s="2">
        <f t="shared" si="73"/>
        <v>0</v>
      </c>
      <c r="C778" s="2" t="str">
        <f t="shared" si="78"/>
        <v/>
      </c>
      <c r="D778" s="2">
        <v>757</v>
      </c>
      <c r="E778" s="2" t="str">
        <f>IF(ISNUMBER(SMALL(Order_Form!$D:$D,1+($D778))),(VLOOKUP(SMALL(Order_Form!$D:$D,1+($D778)),Order_Form!$C:$Q,3,FALSE)),"")</f>
        <v/>
      </c>
      <c r="F778" s="18" t="str">
        <f>IF(ISNUMBER(SMALL(Order_Form!$D:$D,1+($D778))),(VLOOKUP(SMALL(Order_Form!$D:$D,1+($D778)),Order_Form!$C:$Q,4,FALSE)),"")</f>
        <v/>
      </c>
      <c r="G778" s="18" t="str">
        <f>IF(ISNUMBER(SMALL(Order_Form!$D:$D,1+($D778))),(VLOOKUP(SMALL(Order_Form!$D:$D,1+($D778)),Order_Form!$C:$Q,5,FALSE)),"")</f>
        <v/>
      </c>
      <c r="H778" s="18" t="str">
        <f>IF(ISNUMBER(SMALL(Order_Form!$D:$D,1+($D778))),(VLOOKUP(SMALL(Order_Form!$D:$D,1+($D778)),Order_Form!$C:$Q,6,FALSE)),"")</f>
        <v/>
      </c>
      <c r="I778" s="15" t="str">
        <f>IF(ISNUMBER(SMALL(Order_Form!$D:$D,1+($D778))),(VLOOKUP(SMALL(Order_Form!$D:$D,1+($D778)),Order_Form!$C:$Q,7,FALSE)),"")</f>
        <v/>
      </c>
      <c r="J778" s="2"/>
      <c r="K778" s="2"/>
      <c r="L778" s="18" t="str">
        <f>IF(ISNUMBER(SMALL(Order_Form!$D:$D,1+($D778))),(VLOOKUP(SMALL(Order_Form!$D:$D,1+($D778)),Order_Form!$C:$Q,8,FALSE)),"")</f>
        <v/>
      </c>
      <c r="M778" s="18" t="str">
        <f>IF(ISNUMBER(SMALL(Order_Form!$D:$D,1+($D778))),(VLOOKUP(SMALL(Order_Form!$D:$D,1+($D778)),Order_Form!$C:$Q,9,FALSE)),"")</f>
        <v/>
      </c>
      <c r="N778" s="18" t="str">
        <f>IF(ISNUMBER(SMALL(Order_Form!$D:$D,1+($D778))),(VLOOKUP(SMALL(Order_Form!$D:$D,1+($D778)),Order_Form!$C:$Q,10,FALSE)),"")</f>
        <v/>
      </c>
      <c r="O778" s="18" t="str">
        <f>IF(ISNUMBER(SMALL(Order_Form!$D:$D,1+($D778))),(VLOOKUP(SMALL(Order_Form!$D:$D,1+($D778)),Order_Form!$C:$Q,11,FALSE)),"")</f>
        <v/>
      </c>
      <c r="P778" s="18" t="str">
        <f>IF(ISNUMBER(SMALL(Order_Form!$D:$D,1+($D778))),(VLOOKUP(SMALL(Order_Form!$D:$D,1+($D778)),Order_Form!$C:$Q,12,FALSE)),"")</f>
        <v/>
      </c>
      <c r="Q778" s="18" t="str">
        <f>IF(ISNUMBER(SMALL(Order_Form!$D:$D,1+($D778))),(VLOOKUP(SMALL(Order_Form!$D:$D,1+($D778)),Order_Form!$C:$Q,13,FALSE)),"")</f>
        <v/>
      </c>
      <c r="R778" s="18" t="str">
        <f>IF(ISNUMBER(SMALL(Order_Form!$D:$D,1+($D778))),(VLOOKUP(SMALL(Order_Form!$D:$D,1+($D778)),Order_Form!$C:$Q,14,FALSE)),"")</f>
        <v/>
      </c>
      <c r="S778" s="126" t="str">
        <f>IF(ISNUMBER(SMALL(Order_Form!$D:$D,1+($D778))),(VLOOKUP(SMALL(Order_Form!$D:$D,1+($D778)),Order_Form!$C:$Q,15,FALSE)),"")</f>
        <v/>
      </c>
      <c r="U778" s="2">
        <f t="shared" si="74"/>
        <v>0</v>
      </c>
      <c r="V778" s="2">
        <f t="shared" si="75"/>
        <v>0</v>
      </c>
      <c r="W778" s="2" t="str">
        <f t="shared" si="76"/>
        <v/>
      </c>
      <c r="X778" s="2">
        <f t="shared" si="77"/>
        <v>0</v>
      </c>
    </row>
    <row r="779" spans="2:24" ht="19.149999999999999" customHeight="1" x14ac:dyDescent="0.25">
      <c r="B779" s="2">
        <f t="shared" si="73"/>
        <v>0</v>
      </c>
      <c r="C779" s="2" t="str">
        <f t="shared" si="78"/>
        <v/>
      </c>
      <c r="D779" s="2">
        <v>758</v>
      </c>
      <c r="E779" s="2" t="str">
        <f>IF(ISNUMBER(SMALL(Order_Form!$D:$D,1+($D779))),(VLOOKUP(SMALL(Order_Form!$D:$D,1+($D779)),Order_Form!$C:$Q,3,FALSE)),"")</f>
        <v/>
      </c>
      <c r="F779" s="18" t="str">
        <f>IF(ISNUMBER(SMALL(Order_Form!$D:$D,1+($D779))),(VLOOKUP(SMALL(Order_Form!$D:$D,1+($D779)),Order_Form!$C:$Q,4,FALSE)),"")</f>
        <v/>
      </c>
      <c r="G779" s="18" t="str">
        <f>IF(ISNUMBER(SMALL(Order_Form!$D:$D,1+($D779))),(VLOOKUP(SMALL(Order_Form!$D:$D,1+($D779)),Order_Form!$C:$Q,5,FALSE)),"")</f>
        <v/>
      </c>
      <c r="H779" s="18" t="str">
        <f>IF(ISNUMBER(SMALL(Order_Form!$D:$D,1+($D779))),(VLOOKUP(SMALL(Order_Form!$D:$D,1+($D779)),Order_Form!$C:$Q,6,FALSE)),"")</f>
        <v/>
      </c>
      <c r="I779" s="15" t="str">
        <f>IF(ISNUMBER(SMALL(Order_Form!$D:$D,1+($D779))),(VLOOKUP(SMALL(Order_Form!$D:$D,1+($D779)),Order_Form!$C:$Q,7,FALSE)),"")</f>
        <v/>
      </c>
      <c r="J779" s="2"/>
      <c r="K779" s="2"/>
      <c r="L779" s="18" t="str">
        <f>IF(ISNUMBER(SMALL(Order_Form!$D:$D,1+($D779))),(VLOOKUP(SMALL(Order_Form!$D:$D,1+($D779)),Order_Form!$C:$Q,8,FALSE)),"")</f>
        <v/>
      </c>
      <c r="M779" s="18" t="str">
        <f>IF(ISNUMBER(SMALL(Order_Form!$D:$D,1+($D779))),(VLOOKUP(SMALL(Order_Form!$D:$D,1+($D779)),Order_Form!$C:$Q,9,FALSE)),"")</f>
        <v/>
      </c>
      <c r="N779" s="18" t="str">
        <f>IF(ISNUMBER(SMALL(Order_Form!$D:$D,1+($D779))),(VLOOKUP(SMALL(Order_Form!$D:$D,1+($D779)),Order_Form!$C:$Q,10,FALSE)),"")</f>
        <v/>
      </c>
      <c r="O779" s="18" t="str">
        <f>IF(ISNUMBER(SMALL(Order_Form!$D:$D,1+($D779))),(VLOOKUP(SMALL(Order_Form!$D:$D,1+($D779)),Order_Form!$C:$Q,11,FALSE)),"")</f>
        <v/>
      </c>
      <c r="P779" s="18" t="str">
        <f>IF(ISNUMBER(SMALL(Order_Form!$D:$D,1+($D779))),(VLOOKUP(SMALL(Order_Form!$D:$D,1+($D779)),Order_Form!$C:$Q,12,FALSE)),"")</f>
        <v/>
      </c>
      <c r="Q779" s="18" t="str">
        <f>IF(ISNUMBER(SMALL(Order_Form!$D:$D,1+($D779))),(VLOOKUP(SMALL(Order_Form!$D:$D,1+($D779)),Order_Form!$C:$Q,13,FALSE)),"")</f>
        <v/>
      </c>
      <c r="R779" s="18" t="str">
        <f>IF(ISNUMBER(SMALL(Order_Form!$D:$D,1+($D779))),(VLOOKUP(SMALL(Order_Form!$D:$D,1+($D779)),Order_Form!$C:$Q,14,FALSE)),"")</f>
        <v/>
      </c>
      <c r="S779" s="126" t="str">
        <f>IF(ISNUMBER(SMALL(Order_Form!$D:$D,1+($D779))),(VLOOKUP(SMALL(Order_Form!$D:$D,1+($D779)),Order_Form!$C:$Q,15,FALSE)),"")</f>
        <v/>
      </c>
      <c r="U779" s="2">
        <f t="shared" si="74"/>
        <v>0</v>
      </c>
      <c r="V779" s="2">
        <f t="shared" si="75"/>
        <v>0</v>
      </c>
      <c r="W779" s="2" t="str">
        <f t="shared" si="76"/>
        <v/>
      </c>
      <c r="X779" s="2">
        <f t="shared" si="77"/>
        <v>0</v>
      </c>
    </row>
    <row r="780" spans="2:24" ht="19.149999999999999" customHeight="1" x14ac:dyDescent="0.25">
      <c r="B780" s="2">
        <f t="shared" si="73"/>
        <v>0</v>
      </c>
      <c r="C780" s="2" t="str">
        <f t="shared" si="78"/>
        <v/>
      </c>
      <c r="D780" s="2">
        <v>759</v>
      </c>
      <c r="E780" s="2" t="str">
        <f>IF(ISNUMBER(SMALL(Order_Form!$D:$D,1+($D780))),(VLOOKUP(SMALL(Order_Form!$D:$D,1+($D780)),Order_Form!$C:$Q,3,FALSE)),"")</f>
        <v/>
      </c>
      <c r="F780" s="18" t="str">
        <f>IF(ISNUMBER(SMALL(Order_Form!$D:$D,1+($D780))),(VLOOKUP(SMALL(Order_Form!$D:$D,1+($D780)),Order_Form!$C:$Q,4,FALSE)),"")</f>
        <v/>
      </c>
      <c r="G780" s="18" t="str">
        <f>IF(ISNUMBER(SMALL(Order_Form!$D:$D,1+($D780))),(VLOOKUP(SMALL(Order_Form!$D:$D,1+($D780)),Order_Form!$C:$Q,5,FALSE)),"")</f>
        <v/>
      </c>
      <c r="H780" s="18" t="str">
        <f>IF(ISNUMBER(SMALL(Order_Form!$D:$D,1+($D780))),(VLOOKUP(SMALL(Order_Form!$D:$D,1+($D780)),Order_Form!$C:$Q,6,FALSE)),"")</f>
        <v/>
      </c>
      <c r="I780" s="15" t="str">
        <f>IF(ISNUMBER(SMALL(Order_Form!$D:$D,1+($D780))),(VLOOKUP(SMALL(Order_Form!$D:$D,1+($D780)),Order_Form!$C:$Q,7,FALSE)),"")</f>
        <v/>
      </c>
      <c r="J780" s="2"/>
      <c r="K780" s="2"/>
      <c r="L780" s="18" t="str">
        <f>IF(ISNUMBER(SMALL(Order_Form!$D:$D,1+($D780))),(VLOOKUP(SMALL(Order_Form!$D:$D,1+($D780)),Order_Form!$C:$Q,8,FALSE)),"")</f>
        <v/>
      </c>
      <c r="M780" s="18" t="str">
        <f>IF(ISNUMBER(SMALL(Order_Form!$D:$D,1+($D780))),(VLOOKUP(SMALL(Order_Form!$D:$D,1+($D780)),Order_Form!$C:$Q,9,FALSE)),"")</f>
        <v/>
      </c>
      <c r="N780" s="18" t="str">
        <f>IF(ISNUMBER(SMALL(Order_Form!$D:$D,1+($D780))),(VLOOKUP(SMALL(Order_Form!$D:$D,1+($D780)),Order_Form!$C:$Q,10,FALSE)),"")</f>
        <v/>
      </c>
      <c r="O780" s="18" t="str">
        <f>IF(ISNUMBER(SMALL(Order_Form!$D:$D,1+($D780))),(VLOOKUP(SMALL(Order_Form!$D:$D,1+($D780)),Order_Form!$C:$Q,11,FALSE)),"")</f>
        <v/>
      </c>
      <c r="P780" s="18" t="str">
        <f>IF(ISNUMBER(SMALL(Order_Form!$D:$D,1+($D780))),(VLOOKUP(SMALL(Order_Form!$D:$D,1+($D780)),Order_Form!$C:$Q,12,FALSE)),"")</f>
        <v/>
      </c>
      <c r="Q780" s="18" t="str">
        <f>IF(ISNUMBER(SMALL(Order_Form!$D:$D,1+($D780))),(VLOOKUP(SMALL(Order_Form!$D:$D,1+($D780)),Order_Form!$C:$Q,13,FALSE)),"")</f>
        <v/>
      </c>
      <c r="R780" s="18" t="str">
        <f>IF(ISNUMBER(SMALL(Order_Form!$D:$D,1+($D780))),(VLOOKUP(SMALL(Order_Form!$D:$D,1+($D780)),Order_Form!$C:$Q,14,FALSE)),"")</f>
        <v/>
      </c>
      <c r="S780" s="126" t="str">
        <f>IF(ISNUMBER(SMALL(Order_Form!$D:$D,1+($D780))),(VLOOKUP(SMALL(Order_Form!$D:$D,1+($D780)),Order_Form!$C:$Q,15,FALSE)),"")</f>
        <v/>
      </c>
      <c r="U780" s="2">
        <f t="shared" si="74"/>
        <v>0</v>
      </c>
      <c r="V780" s="2">
        <f t="shared" si="75"/>
        <v>0</v>
      </c>
      <c r="W780" s="2" t="str">
        <f t="shared" si="76"/>
        <v/>
      </c>
      <c r="X780" s="2">
        <f t="shared" si="77"/>
        <v>0</v>
      </c>
    </row>
    <row r="781" spans="2:24" ht="19.149999999999999" customHeight="1" x14ac:dyDescent="0.25">
      <c r="B781" s="2">
        <f t="shared" si="73"/>
        <v>0</v>
      </c>
      <c r="C781" s="2" t="str">
        <f t="shared" si="78"/>
        <v/>
      </c>
      <c r="D781" s="2">
        <v>760</v>
      </c>
      <c r="E781" s="2" t="str">
        <f>IF(ISNUMBER(SMALL(Order_Form!$D:$D,1+($D781))),(VLOOKUP(SMALL(Order_Form!$D:$D,1+($D781)),Order_Form!$C:$Q,3,FALSE)),"")</f>
        <v/>
      </c>
      <c r="F781" s="18" t="str">
        <f>IF(ISNUMBER(SMALL(Order_Form!$D:$D,1+($D781))),(VLOOKUP(SMALL(Order_Form!$D:$D,1+($D781)),Order_Form!$C:$Q,4,FALSE)),"")</f>
        <v/>
      </c>
      <c r="G781" s="18" t="str">
        <f>IF(ISNUMBER(SMALL(Order_Form!$D:$D,1+($D781))),(VLOOKUP(SMALL(Order_Form!$D:$D,1+($D781)),Order_Form!$C:$Q,5,FALSE)),"")</f>
        <v/>
      </c>
      <c r="H781" s="18" t="str">
        <f>IF(ISNUMBER(SMALL(Order_Form!$D:$D,1+($D781))),(VLOOKUP(SMALL(Order_Form!$D:$D,1+($D781)),Order_Form!$C:$Q,6,FALSE)),"")</f>
        <v/>
      </c>
      <c r="I781" s="15" t="str">
        <f>IF(ISNUMBER(SMALL(Order_Form!$D:$D,1+($D781))),(VLOOKUP(SMALL(Order_Form!$D:$D,1+($D781)),Order_Form!$C:$Q,7,FALSE)),"")</f>
        <v/>
      </c>
      <c r="J781" s="2"/>
      <c r="K781" s="2"/>
      <c r="L781" s="18" t="str">
        <f>IF(ISNUMBER(SMALL(Order_Form!$D:$D,1+($D781))),(VLOOKUP(SMALL(Order_Form!$D:$D,1+($D781)),Order_Form!$C:$Q,8,FALSE)),"")</f>
        <v/>
      </c>
      <c r="M781" s="18" t="str">
        <f>IF(ISNUMBER(SMALL(Order_Form!$D:$D,1+($D781))),(VLOOKUP(SMALL(Order_Form!$D:$D,1+($D781)),Order_Form!$C:$Q,9,FALSE)),"")</f>
        <v/>
      </c>
      <c r="N781" s="18" t="str">
        <f>IF(ISNUMBER(SMALL(Order_Form!$D:$D,1+($D781))),(VLOOKUP(SMALL(Order_Form!$D:$D,1+($D781)),Order_Form!$C:$Q,10,FALSE)),"")</f>
        <v/>
      </c>
      <c r="O781" s="18" t="str">
        <f>IF(ISNUMBER(SMALL(Order_Form!$D:$D,1+($D781))),(VLOOKUP(SMALL(Order_Form!$D:$D,1+($D781)),Order_Form!$C:$Q,11,FALSE)),"")</f>
        <v/>
      </c>
      <c r="P781" s="18" t="str">
        <f>IF(ISNUMBER(SMALL(Order_Form!$D:$D,1+($D781))),(VLOOKUP(SMALL(Order_Form!$D:$D,1+($D781)),Order_Form!$C:$Q,12,FALSE)),"")</f>
        <v/>
      </c>
      <c r="Q781" s="18" t="str">
        <f>IF(ISNUMBER(SMALL(Order_Form!$D:$D,1+($D781))),(VLOOKUP(SMALL(Order_Form!$D:$D,1+($D781)),Order_Form!$C:$Q,13,FALSE)),"")</f>
        <v/>
      </c>
      <c r="R781" s="18" t="str">
        <f>IF(ISNUMBER(SMALL(Order_Form!$D:$D,1+($D781))),(VLOOKUP(SMALL(Order_Form!$D:$D,1+($D781)),Order_Form!$C:$Q,14,FALSE)),"")</f>
        <v/>
      </c>
      <c r="S781" s="126" t="str">
        <f>IF(ISNUMBER(SMALL(Order_Form!$D:$D,1+($D781))),(VLOOKUP(SMALL(Order_Form!$D:$D,1+($D781)),Order_Form!$C:$Q,15,FALSE)),"")</f>
        <v/>
      </c>
      <c r="U781" s="2">
        <f t="shared" si="74"/>
        <v>0</v>
      </c>
      <c r="V781" s="2">
        <f t="shared" si="75"/>
        <v>0</v>
      </c>
      <c r="W781" s="2" t="str">
        <f t="shared" si="76"/>
        <v/>
      </c>
      <c r="X781" s="2">
        <f t="shared" si="77"/>
        <v>0</v>
      </c>
    </row>
    <row r="782" spans="2:24" ht="19.149999999999999" customHeight="1" x14ac:dyDescent="0.25">
      <c r="B782" s="2">
        <f t="shared" si="73"/>
        <v>0</v>
      </c>
      <c r="C782" s="2" t="str">
        <f t="shared" si="78"/>
        <v/>
      </c>
      <c r="D782" s="2">
        <v>761</v>
      </c>
      <c r="E782" s="2" t="str">
        <f>IF(ISNUMBER(SMALL(Order_Form!$D:$D,1+($D782))),(VLOOKUP(SMALL(Order_Form!$D:$D,1+($D782)),Order_Form!$C:$Q,3,FALSE)),"")</f>
        <v/>
      </c>
      <c r="F782" s="18" t="str">
        <f>IF(ISNUMBER(SMALL(Order_Form!$D:$D,1+($D782))),(VLOOKUP(SMALL(Order_Form!$D:$D,1+($D782)),Order_Form!$C:$Q,4,FALSE)),"")</f>
        <v/>
      </c>
      <c r="G782" s="18" t="str">
        <f>IF(ISNUMBER(SMALL(Order_Form!$D:$D,1+($D782))),(VLOOKUP(SMALL(Order_Form!$D:$D,1+($D782)),Order_Form!$C:$Q,5,FALSE)),"")</f>
        <v/>
      </c>
      <c r="H782" s="18" t="str">
        <f>IF(ISNUMBER(SMALL(Order_Form!$D:$D,1+($D782))),(VLOOKUP(SMALL(Order_Form!$D:$D,1+($D782)),Order_Form!$C:$Q,6,FALSE)),"")</f>
        <v/>
      </c>
      <c r="I782" s="15" t="str">
        <f>IF(ISNUMBER(SMALL(Order_Form!$D:$D,1+($D782))),(VLOOKUP(SMALL(Order_Form!$D:$D,1+($D782)),Order_Form!$C:$Q,7,FALSE)),"")</f>
        <v/>
      </c>
      <c r="J782" s="2"/>
      <c r="K782" s="2"/>
      <c r="L782" s="18" t="str">
        <f>IF(ISNUMBER(SMALL(Order_Form!$D:$D,1+($D782))),(VLOOKUP(SMALL(Order_Form!$D:$D,1+($D782)),Order_Form!$C:$Q,8,FALSE)),"")</f>
        <v/>
      </c>
      <c r="M782" s="18" t="str">
        <f>IF(ISNUMBER(SMALL(Order_Form!$D:$D,1+($D782))),(VLOOKUP(SMALL(Order_Form!$D:$D,1+($D782)),Order_Form!$C:$Q,9,FALSE)),"")</f>
        <v/>
      </c>
      <c r="N782" s="18" t="str">
        <f>IF(ISNUMBER(SMALL(Order_Form!$D:$D,1+($D782))),(VLOOKUP(SMALL(Order_Form!$D:$D,1+($D782)),Order_Form!$C:$Q,10,FALSE)),"")</f>
        <v/>
      </c>
      <c r="O782" s="18" t="str">
        <f>IF(ISNUMBER(SMALL(Order_Form!$D:$D,1+($D782))),(VLOOKUP(SMALL(Order_Form!$D:$D,1+($D782)),Order_Form!$C:$Q,11,FALSE)),"")</f>
        <v/>
      </c>
      <c r="P782" s="18" t="str">
        <f>IF(ISNUMBER(SMALL(Order_Form!$D:$D,1+($D782))),(VLOOKUP(SMALL(Order_Form!$D:$D,1+($D782)),Order_Form!$C:$Q,12,FALSE)),"")</f>
        <v/>
      </c>
      <c r="Q782" s="18" t="str">
        <f>IF(ISNUMBER(SMALL(Order_Form!$D:$D,1+($D782))),(VLOOKUP(SMALL(Order_Form!$D:$D,1+($D782)),Order_Form!$C:$Q,13,FALSE)),"")</f>
        <v/>
      </c>
      <c r="R782" s="18" t="str">
        <f>IF(ISNUMBER(SMALL(Order_Form!$D:$D,1+($D782))),(VLOOKUP(SMALL(Order_Form!$D:$D,1+($D782)),Order_Form!$C:$Q,14,FALSE)),"")</f>
        <v/>
      </c>
      <c r="S782" s="126" t="str">
        <f>IF(ISNUMBER(SMALL(Order_Form!$D:$D,1+($D782))),(VLOOKUP(SMALL(Order_Form!$D:$D,1+($D782)),Order_Form!$C:$Q,15,FALSE)),"")</f>
        <v/>
      </c>
      <c r="U782" s="2">
        <f t="shared" si="74"/>
        <v>0</v>
      </c>
      <c r="V782" s="2">
        <f t="shared" si="75"/>
        <v>0</v>
      </c>
      <c r="W782" s="2" t="str">
        <f t="shared" si="76"/>
        <v/>
      </c>
      <c r="X782" s="2">
        <f t="shared" si="77"/>
        <v>0</v>
      </c>
    </row>
    <row r="783" spans="2:24" ht="19.149999999999999" customHeight="1" x14ac:dyDescent="0.25">
      <c r="B783" s="2">
        <f t="shared" si="73"/>
        <v>0</v>
      </c>
      <c r="C783" s="2" t="str">
        <f t="shared" si="78"/>
        <v/>
      </c>
      <c r="D783" s="2">
        <v>762</v>
      </c>
      <c r="E783" s="2" t="str">
        <f>IF(ISNUMBER(SMALL(Order_Form!$D:$D,1+($D783))),(VLOOKUP(SMALL(Order_Form!$D:$D,1+($D783)),Order_Form!$C:$Q,3,FALSE)),"")</f>
        <v/>
      </c>
      <c r="F783" s="18" t="str">
        <f>IF(ISNUMBER(SMALL(Order_Form!$D:$D,1+($D783))),(VLOOKUP(SMALL(Order_Form!$D:$D,1+($D783)),Order_Form!$C:$Q,4,FALSE)),"")</f>
        <v/>
      </c>
      <c r="G783" s="18" t="str">
        <f>IF(ISNUMBER(SMALL(Order_Form!$D:$D,1+($D783))),(VLOOKUP(SMALL(Order_Form!$D:$D,1+($D783)),Order_Form!$C:$Q,5,FALSE)),"")</f>
        <v/>
      </c>
      <c r="H783" s="18" t="str">
        <f>IF(ISNUMBER(SMALL(Order_Form!$D:$D,1+($D783))),(VLOOKUP(SMALL(Order_Form!$D:$D,1+($D783)),Order_Form!$C:$Q,6,FALSE)),"")</f>
        <v/>
      </c>
      <c r="I783" s="15" t="str">
        <f>IF(ISNUMBER(SMALL(Order_Form!$D:$D,1+($D783))),(VLOOKUP(SMALL(Order_Form!$D:$D,1+($D783)),Order_Form!$C:$Q,7,FALSE)),"")</f>
        <v/>
      </c>
      <c r="J783" s="2"/>
      <c r="K783" s="2"/>
      <c r="L783" s="18" t="str">
        <f>IF(ISNUMBER(SMALL(Order_Form!$D:$D,1+($D783))),(VLOOKUP(SMALL(Order_Form!$D:$D,1+($D783)),Order_Form!$C:$Q,8,FALSE)),"")</f>
        <v/>
      </c>
      <c r="M783" s="18" t="str">
        <f>IF(ISNUMBER(SMALL(Order_Form!$D:$D,1+($D783))),(VLOOKUP(SMALL(Order_Form!$D:$D,1+($D783)),Order_Form!$C:$Q,9,FALSE)),"")</f>
        <v/>
      </c>
      <c r="N783" s="18" t="str">
        <f>IF(ISNUMBER(SMALL(Order_Form!$D:$D,1+($D783))),(VLOOKUP(SMALL(Order_Form!$D:$D,1+($D783)),Order_Form!$C:$Q,10,FALSE)),"")</f>
        <v/>
      </c>
      <c r="O783" s="18" t="str">
        <f>IF(ISNUMBER(SMALL(Order_Form!$D:$D,1+($D783))),(VLOOKUP(SMALL(Order_Form!$D:$D,1+($D783)),Order_Form!$C:$Q,11,FALSE)),"")</f>
        <v/>
      </c>
      <c r="P783" s="18" t="str">
        <f>IF(ISNUMBER(SMALL(Order_Form!$D:$D,1+($D783))),(VLOOKUP(SMALL(Order_Form!$D:$D,1+($D783)),Order_Form!$C:$Q,12,FALSE)),"")</f>
        <v/>
      </c>
      <c r="Q783" s="18" t="str">
        <f>IF(ISNUMBER(SMALL(Order_Form!$D:$D,1+($D783))),(VLOOKUP(SMALL(Order_Form!$D:$D,1+($D783)),Order_Form!$C:$Q,13,FALSE)),"")</f>
        <v/>
      </c>
      <c r="R783" s="18" t="str">
        <f>IF(ISNUMBER(SMALL(Order_Form!$D:$D,1+($D783))),(VLOOKUP(SMALL(Order_Form!$D:$D,1+($D783)),Order_Form!$C:$Q,14,FALSE)),"")</f>
        <v/>
      </c>
      <c r="S783" s="126" t="str">
        <f>IF(ISNUMBER(SMALL(Order_Form!$D:$D,1+($D783))),(VLOOKUP(SMALL(Order_Form!$D:$D,1+($D783)),Order_Form!$C:$Q,15,FALSE)),"")</f>
        <v/>
      </c>
      <c r="U783" s="2">
        <f t="shared" si="74"/>
        <v>0</v>
      </c>
      <c r="V783" s="2">
        <f t="shared" si="75"/>
        <v>0</v>
      </c>
      <c r="W783" s="2" t="str">
        <f t="shared" si="76"/>
        <v/>
      </c>
      <c r="X783" s="2">
        <f t="shared" si="77"/>
        <v>0</v>
      </c>
    </row>
    <row r="784" spans="2:24" ht="19.149999999999999" customHeight="1" x14ac:dyDescent="0.25">
      <c r="B784" s="2">
        <f t="shared" si="73"/>
        <v>0</v>
      </c>
      <c r="C784" s="2" t="str">
        <f t="shared" si="78"/>
        <v/>
      </c>
      <c r="D784" s="2">
        <v>763</v>
      </c>
      <c r="E784" s="2" t="str">
        <f>IF(ISNUMBER(SMALL(Order_Form!$D:$D,1+($D784))),(VLOOKUP(SMALL(Order_Form!$D:$D,1+($D784)),Order_Form!$C:$Q,3,FALSE)),"")</f>
        <v/>
      </c>
      <c r="F784" s="18" t="str">
        <f>IF(ISNUMBER(SMALL(Order_Form!$D:$D,1+($D784))),(VLOOKUP(SMALL(Order_Form!$D:$D,1+($D784)),Order_Form!$C:$Q,4,FALSE)),"")</f>
        <v/>
      </c>
      <c r="G784" s="18" t="str">
        <f>IF(ISNUMBER(SMALL(Order_Form!$D:$D,1+($D784))),(VLOOKUP(SMALL(Order_Form!$D:$D,1+($D784)),Order_Form!$C:$Q,5,FALSE)),"")</f>
        <v/>
      </c>
      <c r="H784" s="18" t="str">
        <f>IF(ISNUMBER(SMALL(Order_Form!$D:$D,1+($D784))),(VLOOKUP(SMALL(Order_Form!$D:$D,1+($D784)),Order_Form!$C:$Q,6,FALSE)),"")</f>
        <v/>
      </c>
      <c r="I784" s="15" t="str">
        <f>IF(ISNUMBER(SMALL(Order_Form!$D:$D,1+($D784))),(VLOOKUP(SMALL(Order_Form!$D:$D,1+($D784)),Order_Form!$C:$Q,7,FALSE)),"")</f>
        <v/>
      </c>
      <c r="J784" s="2"/>
      <c r="K784" s="2"/>
      <c r="L784" s="18" t="str">
        <f>IF(ISNUMBER(SMALL(Order_Form!$D:$D,1+($D784))),(VLOOKUP(SMALL(Order_Form!$D:$D,1+($D784)),Order_Form!$C:$Q,8,FALSE)),"")</f>
        <v/>
      </c>
      <c r="M784" s="18" t="str">
        <f>IF(ISNUMBER(SMALL(Order_Form!$D:$D,1+($D784))),(VLOOKUP(SMALL(Order_Form!$D:$D,1+($D784)),Order_Form!$C:$Q,9,FALSE)),"")</f>
        <v/>
      </c>
      <c r="N784" s="18" t="str">
        <f>IF(ISNUMBER(SMALL(Order_Form!$D:$D,1+($D784))),(VLOOKUP(SMALL(Order_Form!$D:$D,1+($D784)),Order_Form!$C:$Q,10,FALSE)),"")</f>
        <v/>
      </c>
      <c r="O784" s="18" t="str">
        <f>IF(ISNUMBER(SMALL(Order_Form!$D:$D,1+($D784))),(VLOOKUP(SMALL(Order_Form!$D:$D,1+($D784)),Order_Form!$C:$Q,11,FALSE)),"")</f>
        <v/>
      </c>
      <c r="P784" s="18" t="str">
        <f>IF(ISNUMBER(SMALL(Order_Form!$D:$D,1+($D784))),(VLOOKUP(SMALL(Order_Form!$D:$D,1+($D784)),Order_Form!$C:$Q,12,FALSE)),"")</f>
        <v/>
      </c>
      <c r="Q784" s="18" t="str">
        <f>IF(ISNUMBER(SMALL(Order_Form!$D:$D,1+($D784))),(VLOOKUP(SMALL(Order_Form!$D:$D,1+($D784)),Order_Form!$C:$Q,13,FALSE)),"")</f>
        <v/>
      </c>
      <c r="R784" s="18" t="str">
        <f>IF(ISNUMBER(SMALL(Order_Form!$D:$D,1+($D784))),(VLOOKUP(SMALL(Order_Form!$D:$D,1+($D784)),Order_Form!$C:$Q,14,FALSE)),"")</f>
        <v/>
      </c>
      <c r="S784" s="126" t="str">
        <f>IF(ISNUMBER(SMALL(Order_Form!$D:$D,1+($D784))),(VLOOKUP(SMALL(Order_Form!$D:$D,1+($D784)),Order_Form!$C:$Q,15,FALSE)),"")</f>
        <v/>
      </c>
      <c r="U784" s="2">
        <f t="shared" si="74"/>
        <v>0</v>
      </c>
      <c r="V784" s="2">
        <f t="shared" si="75"/>
        <v>0</v>
      </c>
      <c r="W784" s="2" t="str">
        <f t="shared" si="76"/>
        <v/>
      </c>
      <c r="X784" s="2">
        <f t="shared" si="77"/>
        <v>0</v>
      </c>
    </row>
    <row r="785" spans="2:24" ht="19.149999999999999" customHeight="1" x14ac:dyDescent="0.25">
      <c r="B785" s="2">
        <f t="shared" si="73"/>
        <v>0</v>
      </c>
      <c r="C785" s="2" t="str">
        <f t="shared" si="78"/>
        <v/>
      </c>
      <c r="D785" s="2">
        <v>764</v>
      </c>
      <c r="E785" s="2" t="str">
        <f>IF(ISNUMBER(SMALL(Order_Form!$D:$D,1+($D785))),(VLOOKUP(SMALL(Order_Form!$D:$D,1+($D785)),Order_Form!$C:$Q,3,FALSE)),"")</f>
        <v/>
      </c>
      <c r="F785" s="18" t="str">
        <f>IF(ISNUMBER(SMALL(Order_Form!$D:$D,1+($D785))),(VLOOKUP(SMALL(Order_Form!$D:$D,1+($D785)),Order_Form!$C:$Q,4,FALSE)),"")</f>
        <v/>
      </c>
      <c r="G785" s="18" t="str">
        <f>IF(ISNUMBER(SMALL(Order_Form!$D:$D,1+($D785))),(VLOOKUP(SMALL(Order_Form!$D:$D,1+($D785)),Order_Form!$C:$Q,5,FALSE)),"")</f>
        <v/>
      </c>
      <c r="H785" s="18" t="str">
        <f>IF(ISNUMBER(SMALL(Order_Form!$D:$D,1+($D785))),(VLOOKUP(SMALL(Order_Form!$D:$D,1+($D785)),Order_Form!$C:$Q,6,FALSE)),"")</f>
        <v/>
      </c>
      <c r="I785" s="15" t="str">
        <f>IF(ISNUMBER(SMALL(Order_Form!$D:$D,1+($D785))),(VLOOKUP(SMALL(Order_Form!$D:$D,1+($D785)),Order_Form!$C:$Q,7,FALSE)),"")</f>
        <v/>
      </c>
      <c r="J785" s="2"/>
      <c r="K785" s="2"/>
      <c r="L785" s="18" t="str">
        <f>IF(ISNUMBER(SMALL(Order_Form!$D:$D,1+($D785))),(VLOOKUP(SMALL(Order_Form!$D:$D,1+($D785)),Order_Form!$C:$Q,8,FALSE)),"")</f>
        <v/>
      </c>
      <c r="M785" s="18" t="str">
        <f>IF(ISNUMBER(SMALL(Order_Form!$D:$D,1+($D785))),(VLOOKUP(SMALL(Order_Form!$D:$D,1+($D785)),Order_Form!$C:$Q,9,FALSE)),"")</f>
        <v/>
      </c>
      <c r="N785" s="18" t="str">
        <f>IF(ISNUMBER(SMALL(Order_Form!$D:$D,1+($D785))),(VLOOKUP(SMALL(Order_Form!$D:$D,1+($D785)),Order_Form!$C:$Q,10,FALSE)),"")</f>
        <v/>
      </c>
      <c r="O785" s="18" t="str">
        <f>IF(ISNUMBER(SMALL(Order_Form!$D:$D,1+($D785))),(VLOOKUP(SMALL(Order_Form!$D:$D,1+($D785)),Order_Form!$C:$Q,11,FALSE)),"")</f>
        <v/>
      </c>
      <c r="P785" s="18" t="str">
        <f>IF(ISNUMBER(SMALL(Order_Form!$D:$D,1+($D785))),(VLOOKUP(SMALL(Order_Form!$D:$D,1+($D785)),Order_Form!$C:$Q,12,FALSE)),"")</f>
        <v/>
      </c>
      <c r="Q785" s="18" t="str">
        <f>IF(ISNUMBER(SMALL(Order_Form!$D:$D,1+($D785))),(VLOOKUP(SMALL(Order_Form!$D:$D,1+($D785)),Order_Form!$C:$Q,13,FALSE)),"")</f>
        <v/>
      </c>
      <c r="R785" s="18" t="str">
        <f>IF(ISNUMBER(SMALL(Order_Form!$D:$D,1+($D785))),(VLOOKUP(SMALL(Order_Form!$D:$D,1+($D785)),Order_Form!$C:$Q,14,FALSE)),"")</f>
        <v/>
      </c>
      <c r="S785" s="126" t="str">
        <f>IF(ISNUMBER(SMALL(Order_Form!$D:$D,1+($D785))),(VLOOKUP(SMALL(Order_Form!$D:$D,1+($D785)),Order_Form!$C:$Q,15,FALSE)),"")</f>
        <v/>
      </c>
      <c r="U785" s="2">
        <f t="shared" si="74"/>
        <v>0</v>
      </c>
      <c r="V785" s="2">
        <f t="shared" si="75"/>
        <v>0</v>
      </c>
      <c r="W785" s="2" t="str">
        <f t="shared" si="76"/>
        <v/>
      </c>
      <c r="X785" s="2">
        <f t="shared" si="77"/>
        <v>0</v>
      </c>
    </row>
    <row r="786" spans="2:24" ht="19.149999999999999" customHeight="1" x14ac:dyDescent="0.25">
      <c r="B786" s="2">
        <f t="shared" si="73"/>
        <v>0</v>
      </c>
      <c r="C786" s="2" t="str">
        <f t="shared" si="78"/>
        <v/>
      </c>
      <c r="D786" s="2">
        <v>765</v>
      </c>
      <c r="E786" s="2" t="str">
        <f>IF(ISNUMBER(SMALL(Order_Form!$D:$D,1+($D786))),(VLOOKUP(SMALL(Order_Form!$D:$D,1+($D786)),Order_Form!$C:$Q,3,FALSE)),"")</f>
        <v/>
      </c>
      <c r="F786" s="18" t="str">
        <f>IF(ISNUMBER(SMALL(Order_Form!$D:$D,1+($D786))),(VLOOKUP(SMALL(Order_Form!$D:$D,1+($D786)),Order_Form!$C:$Q,4,FALSE)),"")</f>
        <v/>
      </c>
      <c r="G786" s="18" t="str">
        <f>IF(ISNUMBER(SMALL(Order_Form!$D:$D,1+($D786))),(VLOOKUP(SMALL(Order_Form!$D:$D,1+($D786)),Order_Form!$C:$Q,5,FALSE)),"")</f>
        <v/>
      </c>
      <c r="H786" s="18" t="str">
        <f>IF(ISNUMBER(SMALL(Order_Form!$D:$D,1+($D786))),(VLOOKUP(SMALL(Order_Form!$D:$D,1+($D786)),Order_Form!$C:$Q,6,FALSE)),"")</f>
        <v/>
      </c>
      <c r="I786" s="15" t="str">
        <f>IF(ISNUMBER(SMALL(Order_Form!$D:$D,1+($D786))),(VLOOKUP(SMALL(Order_Form!$D:$D,1+($D786)),Order_Form!$C:$Q,7,FALSE)),"")</f>
        <v/>
      </c>
      <c r="J786" s="2"/>
      <c r="K786" s="2"/>
      <c r="L786" s="18" t="str">
        <f>IF(ISNUMBER(SMALL(Order_Form!$D:$D,1+($D786))),(VLOOKUP(SMALL(Order_Form!$D:$D,1+($D786)),Order_Form!$C:$Q,8,FALSE)),"")</f>
        <v/>
      </c>
      <c r="M786" s="18" t="str">
        <f>IF(ISNUMBER(SMALL(Order_Form!$D:$D,1+($D786))),(VLOOKUP(SMALL(Order_Form!$D:$D,1+($D786)),Order_Form!$C:$Q,9,FALSE)),"")</f>
        <v/>
      </c>
      <c r="N786" s="18" t="str">
        <f>IF(ISNUMBER(SMALL(Order_Form!$D:$D,1+($D786))),(VLOOKUP(SMALL(Order_Form!$D:$D,1+($D786)),Order_Form!$C:$Q,10,FALSE)),"")</f>
        <v/>
      </c>
      <c r="O786" s="18" t="str">
        <f>IF(ISNUMBER(SMALL(Order_Form!$D:$D,1+($D786))),(VLOOKUP(SMALL(Order_Form!$D:$D,1+($D786)),Order_Form!$C:$Q,11,FALSE)),"")</f>
        <v/>
      </c>
      <c r="P786" s="18" t="str">
        <f>IF(ISNUMBER(SMALL(Order_Form!$D:$D,1+($D786))),(VLOOKUP(SMALL(Order_Form!$D:$D,1+($D786)),Order_Form!$C:$Q,12,FALSE)),"")</f>
        <v/>
      </c>
      <c r="Q786" s="18" t="str">
        <f>IF(ISNUMBER(SMALL(Order_Form!$D:$D,1+($D786))),(VLOOKUP(SMALL(Order_Form!$D:$D,1+($D786)),Order_Form!$C:$Q,13,FALSE)),"")</f>
        <v/>
      </c>
      <c r="R786" s="18" t="str">
        <f>IF(ISNUMBER(SMALL(Order_Form!$D:$D,1+($D786))),(VLOOKUP(SMALL(Order_Form!$D:$D,1+($D786)),Order_Form!$C:$Q,14,FALSE)),"")</f>
        <v/>
      </c>
      <c r="S786" s="126" t="str">
        <f>IF(ISNUMBER(SMALL(Order_Form!$D:$D,1+($D786))),(VLOOKUP(SMALL(Order_Form!$D:$D,1+($D786)),Order_Form!$C:$Q,15,FALSE)),"")</f>
        <v/>
      </c>
      <c r="U786" s="2">
        <f t="shared" si="74"/>
        <v>0</v>
      </c>
      <c r="V786" s="2">
        <f t="shared" si="75"/>
        <v>0</v>
      </c>
      <c r="W786" s="2" t="str">
        <f t="shared" si="76"/>
        <v/>
      </c>
      <c r="X786" s="2">
        <f t="shared" si="77"/>
        <v>0</v>
      </c>
    </row>
    <row r="787" spans="2:24" ht="19.149999999999999" customHeight="1" x14ac:dyDescent="0.25">
      <c r="B787" s="2">
        <f t="shared" si="73"/>
        <v>0</v>
      </c>
      <c r="C787" s="2" t="str">
        <f t="shared" si="78"/>
        <v/>
      </c>
      <c r="D787" s="2">
        <v>766</v>
      </c>
      <c r="E787" s="2" t="str">
        <f>IF(ISNUMBER(SMALL(Order_Form!$D:$D,1+($D787))),(VLOOKUP(SMALL(Order_Form!$D:$D,1+($D787)),Order_Form!$C:$Q,3,FALSE)),"")</f>
        <v/>
      </c>
      <c r="F787" s="18" t="str">
        <f>IF(ISNUMBER(SMALL(Order_Form!$D:$D,1+($D787))),(VLOOKUP(SMALL(Order_Form!$D:$D,1+($D787)),Order_Form!$C:$Q,4,FALSE)),"")</f>
        <v/>
      </c>
      <c r="G787" s="18" t="str">
        <f>IF(ISNUMBER(SMALL(Order_Form!$D:$D,1+($D787))),(VLOOKUP(SMALL(Order_Form!$D:$D,1+($D787)),Order_Form!$C:$Q,5,FALSE)),"")</f>
        <v/>
      </c>
      <c r="H787" s="18" t="str">
        <f>IF(ISNUMBER(SMALL(Order_Form!$D:$D,1+($D787))),(VLOOKUP(SMALL(Order_Form!$D:$D,1+($D787)),Order_Form!$C:$Q,6,FALSE)),"")</f>
        <v/>
      </c>
      <c r="I787" s="15" t="str">
        <f>IF(ISNUMBER(SMALL(Order_Form!$D:$D,1+($D787))),(VLOOKUP(SMALL(Order_Form!$D:$D,1+($D787)),Order_Form!$C:$Q,7,FALSE)),"")</f>
        <v/>
      </c>
      <c r="J787" s="2"/>
      <c r="K787" s="2"/>
      <c r="L787" s="18" t="str">
        <f>IF(ISNUMBER(SMALL(Order_Form!$D:$D,1+($D787))),(VLOOKUP(SMALL(Order_Form!$D:$D,1+($D787)),Order_Form!$C:$Q,8,FALSE)),"")</f>
        <v/>
      </c>
      <c r="M787" s="18" t="str">
        <f>IF(ISNUMBER(SMALL(Order_Form!$D:$D,1+($D787))),(VLOOKUP(SMALL(Order_Form!$D:$D,1+($D787)),Order_Form!$C:$Q,9,FALSE)),"")</f>
        <v/>
      </c>
      <c r="N787" s="18" t="str">
        <f>IF(ISNUMBER(SMALL(Order_Form!$D:$D,1+($D787))),(VLOOKUP(SMALL(Order_Form!$D:$D,1+($D787)),Order_Form!$C:$Q,10,FALSE)),"")</f>
        <v/>
      </c>
      <c r="O787" s="18" t="str">
        <f>IF(ISNUMBER(SMALL(Order_Form!$D:$D,1+($D787))),(VLOOKUP(SMALL(Order_Form!$D:$D,1+($D787)),Order_Form!$C:$Q,11,FALSE)),"")</f>
        <v/>
      </c>
      <c r="P787" s="18" t="str">
        <f>IF(ISNUMBER(SMALL(Order_Form!$D:$D,1+($D787))),(VLOOKUP(SMALL(Order_Form!$D:$D,1+($D787)),Order_Form!$C:$Q,12,FALSE)),"")</f>
        <v/>
      </c>
      <c r="Q787" s="18" t="str">
        <f>IF(ISNUMBER(SMALL(Order_Form!$D:$D,1+($D787))),(VLOOKUP(SMALL(Order_Form!$D:$D,1+($D787)),Order_Form!$C:$Q,13,FALSE)),"")</f>
        <v/>
      </c>
      <c r="R787" s="18" t="str">
        <f>IF(ISNUMBER(SMALL(Order_Form!$D:$D,1+($D787))),(VLOOKUP(SMALL(Order_Form!$D:$D,1+($D787)),Order_Form!$C:$Q,14,FALSE)),"")</f>
        <v/>
      </c>
      <c r="S787" s="126" t="str">
        <f>IF(ISNUMBER(SMALL(Order_Form!$D:$D,1+($D787))),(VLOOKUP(SMALL(Order_Form!$D:$D,1+($D787)),Order_Form!$C:$Q,15,FALSE)),"")</f>
        <v/>
      </c>
      <c r="U787" s="2">
        <f t="shared" si="74"/>
        <v>0</v>
      </c>
      <c r="V787" s="2">
        <f t="shared" si="75"/>
        <v>0</v>
      </c>
      <c r="W787" s="2" t="str">
        <f t="shared" si="76"/>
        <v/>
      </c>
      <c r="X787" s="2">
        <f t="shared" si="77"/>
        <v>0</v>
      </c>
    </row>
    <row r="788" spans="2:24" ht="19.149999999999999" customHeight="1" x14ac:dyDescent="0.25">
      <c r="B788" s="2">
        <f t="shared" ref="B788:B840" si="79">IF(AND(H788&gt;0,ISNONTEXT(H788)),1,0)</f>
        <v>0</v>
      </c>
      <c r="C788" s="2" t="str">
        <f t="shared" si="78"/>
        <v/>
      </c>
      <c r="D788" s="2">
        <v>767</v>
      </c>
      <c r="E788" s="2" t="str">
        <f>IF(ISNUMBER(SMALL(Order_Form!$D:$D,1+($D788))),(VLOOKUP(SMALL(Order_Form!$D:$D,1+($D788)),Order_Form!$C:$Q,3,FALSE)),"")</f>
        <v/>
      </c>
      <c r="F788" s="18" t="str">
        <f>IF(ISNUMBER(SMALL(Order_Form!$D:$D,1+($D788))),(VLOOKUP(SMALL(Order_Form!$D:$D,1+($D788)),Order_Form!$C:$Q,4,FALSE)),"")</f>
        <v/>
      </c>
      <c r="G788" s="18" t="str">
        <f>IF(ISNUMBER(SMALL(Order_Form!$D:$D,1+($D788))),(VLOOKUP(SMALL(Order_Form!$D:$D,1+($D788)),Order_Form!$C:$Q,5,FALSE)),"")</f>
        <v/>
      </c>
      <c r="H788" s="18" t="str">
        <f>IF(ISNUMBER(SMALL(Order_Form!$D:$D,1+($D788))),(VLOOKUP(SMALL(Order_Form!$D:$D,1+($D788)),Order_Form!$C:$Q,6,FALSE)),"")</f>
        <v/>
      </c>
      <c r="I788" s="15" t="str">
        <f>IF(ISNUMBER(SMALL(Order_Form!$D:$D,1+($D788))),(VLOOKUP(SMALL(Order_Form!$D:$D,1+($D788)),Order_Form!$C:$Q,7,FALSE)),"")</f>
        <v/>
      </c>
      <c r="J788" s="2"/>
      <c r="K788" s="2"/>
      <c r="L788" s="18" t="str">
        <f>IF(ISNUMBER(SMALL(Order_Form!$D:$D,1+($D788))),(VLOOKUP(SMALL(Order_Form!$D:$D,1+($D788)),Order_Form!$C:$Q,8,FALSE)),"")</f>
        <v/>
      </c>
      <c r="M788" s="18" t="str">
        <f>IF(ISNUMBER(SMALL(Order_Form!$D:$D,1+($D788))),(VLOOKUP(SMALL(Order_Form!$D:$D,1+($D788)),Order_Form!$C:$Q,9,FALSE)),"")</f>
        <v/>
      </c>
      <c r="N788" s="18" t="str">
        <f>IF(ISNUMBER(SMALL(Order_Form!$D:$D,1+($D788))),(VLOOKUP(SMALL(Order_Form!$D:$D,1+($D788)),Order_Form!$C:$Q,10,FALSE)),"")</f>
        <v/>
      </c>
      <c r="O788" s="18" t="str">
        <f>IF(ISNUMBER(SMALL(Order_Form!$D:$D,1+($D788))),(VLOOKUP(SMALL(Order_Form!$D:$D,1+($D788)),Order_Form!$C:$Q,11,FALSE)),"")</f>
        <v/>
      </c>
      <c r="P788" s="18" t="str">
        <f>IF(ISNUMBER(SMALL(Order_Form!$D:$D,1+($D788))),(VLOOKUP(SMALL(Order_Form!$D:$D,1+($D788)),Order_Form!$C:$Q,12,FALSE)),"")</f>
        <v/>
      </c>
      <c r="Q788" s="18" t="str">
        <f>IF(ISNUMBER(SMALL(Order_Form!$D:$D,1+($D788))),(VLOOKUP(SMALL(Order_Form!$D:$D,1+($D788)),Order_Form!$C:$Q,13,FALSE)),"")</f>
        <v/>
      </c>
      <c r="R788" s="18" t="str">
        <f>IF(ISNUMBER(SMALL(Order_Form!$D:$D,1+($D788))),(VLOOKUP(SMALL(Order_Form!$D:$D,1+($D788)),Order_Form!$C:$Q,14,FALSE)),"")</f>
        <v/>
      </c>
      <c r="S788" s="126" t="str">
        <f>IF(ISNUMBER(SMALL(Order_Form!$D:$D,1+($D788))),(VLOOKUP(SMALL(Order_Form!$D:$D,1+($D788)),Order_Form!$C:$Q,15,FALSE)),"")</f>
        <v/>
      </c>
      <c r="U788" s="2">
        <f t="shared" si="74"/>
        <v>0</v>
      </c>
      <c r="V788" s="2">
        <f t="shared" si="75"/>
        <v>0</v>
      </c>
      <c r="W788" s="2" t="str">
        <f t="shared" si="76"/>
        <v/>
      </c>
      <c r="X788" s="2">
        <f t="shared" si="77"/>
        <v>0</v>
      </c>
    </row>
    <row r="789" spans="2:24" ht="19.149999999999999" customHeight="1" x14ac:dyDescent="0.25">
      <c r="B789" s="2">
        <f t="shared" si="79"/>
        <v>0</v>
      </c>
      <c r="C789" s="2" t="str">
        <f t="shared" si="78"/>
        <v/>
      </c>
      <c r="D789" s="2">
        <v>768</v>
      </c>
      <c r="E789" s="2" t="str">
        <f>IF(ISNUMBER(SMALL(Order_Form!$D:$D,1+($D789))),(VLOOKUP(SMALL(Order_Form!$D:$D,1+($D789)),Order_Form!$C:$Q,3,FALSE)),"")</f>
        <v/>
      </c>
      <c r="F789" s="18" t="str">
        <f>IF(ISNUMBER(SMALL(Order_Form!$D:$D,1+($D789))),(VLOOKUP(SMALL(Order_Form!$D:$D,1+($D789)),Order_Form!$C:$Q,4,FALSE)),"")</f>
        <v/>
      </c>
      <c r="G789" s="18" t="str">
        <f>IF(ISNUMBER(SMALL(Order_Form!$D:$D,1+($D789))),(VLOOKUP(SMALL(Order_Form!$D:$D,1+($D789)),Order_Form!$C:$Q,5,FALSE)),"")</f>
        <v/>
      </c>
      <c r="H789" s="18" t="str">
        <f>IF(ISNUMBER(SMALL(Order_Form!$D:$D,1+($D789))),(VLOOKUP(SMALL(Order_Form!$D:$D,1+($D789)),Order_Form!$C:$Q,6,FALSE)),"")</f>
        <v/>
      </c>
      <c r="I789" s="15" t="str">
        <f>IF(ISNUMBER(SMALL(Order_Form!$D:$D,1+($D789))),(VLOOKUP(SMALL(Order_Form!$D:$D,1+($D789)),Order_Form!$C:$Q,7,FALSE)),"")</f>
        <v/>
      </c>
      <c r="J789" s="2"/>
      <c r="K789" s="2"/>
      <c r="L789" s="18" t="str">
        <f>IF(ISNUMBER(SMALL(Order_Form!$D:$D,1+($D789))),(VLOOKUP(SMALL(Order_Form!$D:$D,1+($D789)),Order_Form!$C:$Q,8,FALSE)),"")</f>
        <v/>
      </c>
      <c r="M789" s="18" t="str">
        <f>IF(ISNUMBER(SMALL(Order_Form!$D:$D,1+($D789))),(VLOOKUP(SMALL(Order_Form!$D:$D,1+($D789)),Order_Form!$C:$Q,9,FALSE)),"")</f>
        <v/>
      </c>
      <c r="N789" s="18" t="str">
        <f>IF(ISNUMBER(SMALL(Order_Form!$D:$D,1+($D789))),(VLOOKUP(SMALL(Order_Form!$D:$D,1+($D789)),Order_Form!$C:$Q,10,FALSE)),"")</f>
        <v/>
      </c>
      <c r="O789" s="18" t="str">
        <f>IF(ISNUMBER(SMALL(Order_Form!$D:$D,1+($D789))),(VLOOKUP(SMALL(Order_Form!$D:$D,1+($D789)),Order_Form!$C:$Q,11,FALSE)),"")</f>
        <v/>
      </c>
      <c r="P789" s="18" t="str">
        <f>IF(ISNUMBER(SMALL(Order_Form!$D:$D,1+($D789))),(VLOOKUP(SMALL(Order_Form!$D:$D,1+($D789)),Order_Form!$C:$Q,12,FALSE)),"")</f>
        <v/>
      </c>
      <c r="Q789" s="18" t="str">
        <f>IF(ISNUMBER(SMALL(Order_Form!$D:$D,1+($D789))),(VLOOKUP(SMALL(Order_Form!$D:$D,1+($D789)),Order_Form!$C:$Q,13,FALSE)),"")</f>
        <v/>
      </c>
      <c r="R789" s="18" t="str">
        <f>IF(ISNUMBER(SMALL(Order_Form!$D:$D,1+($D789))),(VLOOKUP(SMALL(Order_Form!$D:$D,1+($D789)),Order_Form!$C:$Q,14,FALSE)),"")</f>
        <v/>
      </c>
      <c r="S789" s="126" t="str">
        <f>IF(ISNUMBER(SMALL(Order_Form!$D:$D,1+($D789))),(VLOOKUP(SMALL(Order_Form!$D:$D,1+($D789)),Order_Form!$C:$Q,15,FALSE)),"")</f>
        <v/>
      </c>
      <c r="U789" s="2">
        <f t="shared" ref="U789:U852" si="80">IF(OR(E789=1,V789=1),1,0)</f>
        <v>0</v>
      </c>
      <c r="V789" s="2">
        <f t="shared" ref="V789:V852" si="81">IF(OR(B789=1,E789=2),1,0)</f>
        <v>0</v>
      </c>
      <c r="W789" s="2" t="str">
        <f t="shared" ref="W789:W852" si="82">IF(ISNUMBER(H789),H789,"")</f>
        <v/>
      </c>
      <c r="X789" s="2">
        <f t="shared" ref="X789:X852" si="83">IF(OR(AND(L789&gt;0,ISNONTEXT(L789)),L789="Assorted"),1,0)</f>
        <v>0</v>
      </c>
    </row>
    <row r="790" spans="2:24" ht="19.149999999999999" customHeight="1" x14ac:dyDescent="0.25">
      <c r="B790" s="2">
        <f t="shared" si="79"/>
        <v>0</v>
      </c>
      <c r="C790" s="2" t="str">
        <f t="shared" si="78"/>
        <v/>
      </c>
      <c r="D790" s="2">
        <v>769</v>
      </c>
      <c r="E790" s="2" t="str">
        <f>IF(ISNUMBER(SMALL(Order_Form!$D:$D,1+($D790))),(VLOOKUP(SMALL(Order_Form!$D:$D,1+($D790)),Order_Form!$C:$Q,3,FALSE)),"")</f>
        <v/>
      </c>
      <c r="F790" s="18" t="str">
        <f>IF(ISNUMBER(SMALL(Order_Form!$D:$D,1+($D790))),(VLOOKUP(SMALL(Order_Form!$D:$D,1+($D790)),Order_Form!$C:$Q,4,FALSE)),"")</f>
        <v/>
      </c>
      <c r="G790" s="18" t="str">
        <f>IF(ISNUMBER(SMALL(Order_Form!$D:$D,1+($D790))),(VLOOKUP(SMALL(Order_Form!$D:$D,1+($D790)),Order_Form!$C:$Q,5,FALSE)),"")</f>
        <v/>
      </c>
      <c r="H790" s="18" t="str">
        <f>IF(ISNUMBER(SMALL(Order_Form!$D:$D,1+($D790))),(VLOOKUP(SMALL(Order_Form!$D:$D,1+($D790)),Order_Form!$C:$Q,6,FALSE)),"")</f>
        <v/>
      </c>
      <c r="I790" s="15" t="str">
        <f>IF(ISNUMBER(SMALL(Order_Form!$D:$D,1+($D790))),(VLOOKUP(SMALL(Order_Form!$D:$D,1+($D790)),Order_Form!$C:$Q,7,FALSE)),"")</f>
        <v/>
      </c>
      <c r="J790" s="2"/>
      <c r="K790" s="2"/>
      <c r="L790" s="18" t="str">
        <f>IF(ISNUMBER(SMALL(Order_Form!$D:$D,1+($D790))),(VLOOKUP(SMALL(Order_Form!$D:$D,1+($D790)),Order_Form!$C:$Q,8,FALSE)),"")</f>
        <v/>
      </c>
      <c r="M790" s="18" t="str">
        <f>IF(ISNUMBER(SMALL(Order_Form!$D:$D,1+($D790))),(VLOOKUP(SMALL(Order_Form!$D:$D,1+($D790)),Order_Form!$C:$Q,9,FALSE)),"")</f>
        <v/>
      </c>
      <c r="N790" s="18" t="str">
        <f>IF(ISNUMBER(SMALL(Order_Form!$D:$D,1+($D790))),(VLOOKUP(SMALL(Order_Form!$D:$D,1+($D790)),Order_Form!$C:$Q,10,FALSE)),"")</f>
        <v/>
      </c>
      <c r="O790" s="18" t="str">
        <f>IF(ISNUMBER(SMALL(Order_Form!$D:$D,1+($D790))),(VLOOKUP(SMALL(Order_Form!$D:$D,1+($D790)),Order_Form!$C:$Q,11,FALSE)),"")</f>
        <v/>
      </c>
      <c r="P790" s="18" t="str">
        <f>IF(ISNUMBER(SMALL(Order_Form!$D:$D,1+($D790))),(VLOOKUP(SMALL(Order_Form!$D:$D,1+($D790)),Order_Form!$C:$Q,12,FALSE)),"")</f>
        <v/>
      </c>
      <c r="Q790" s="18" t="str">
        <f>IF(ISNUMBER(SMALL(Order_Form!$D:$D,1+($D790))),(VLOOKUP(SMALL(Order_Form!$D:$D,1+($D790)),Order_Form!$C:$Q,13,FALSE)),"")</f>
        <v/>
      </c>
      <c r="R790" s="18" t="str">
        <f>IF(ISNUMBER(SMALL(Order_Form!$D:$D,1+($D790))),(VLOOKUP(SMALL(Order_Form!$D:$D,1+($D790)),Order_Form!$C:$Q,14,FALSE)),"")</f>
        <v/>
      </c>
      <c r="S790" s="126" t="str">
        <f>IF(ISNUMBER(SMALL(Order_Form!$D:$D,1+($D790))),(VLOOKUP(SMALL(Order_Form!$D:$D,1+($D790)),Order_Form!$C:$Q,15,FALSE)),"")</f>
        <v/>
      </c>
      <c r="U790" s="2">
        <f t="shared" si="80"/>
        <v>0</v>
      </c>
      <c r="V790" s="2">
        <f t="shared" si="81"/>
        <v>0</v>
      </c>
      <c r="W790" s="2" t="str">
        <f t="shared" si="82"/>
        <v/>
      </c>
      <c r="X790" s="2">
        <f t="shared" si="83"/>
        <v>0</v>
      </c>
    </row>
    <row r="791" spans="2:24" ht="19.149999999999999" customHeight="1" x14ac:dyDescent="0.25">
      <c r="B791" s="2">
        <f t="shared" si="79"/>
        <v>0</v>
      </c>
      <c r="C791" s="2" t="str">
        <f t="shared" si="78"/>
        <v/>
      </c>
      <c r="D791" s="2">
        <v>770</v>
      </c>
      <c r="E791" s="2" t="str">
        <f>IF(ISNUMBER(SMALL(Order_Form!$D:$D,1+($D791))),(VLOOKUP(SMALL(Order_Form!$D:$D,1+($D791)),Order_Form!$C:$Q,3,FALSE)),"")</f>
        <v/>
      </c>
      <c r="F791" s="18" t="str">
        <f>IF(ISNUMBER(SMALL(Order_Form!$D:$D,1+($D791))),(VLOOKUP(SMALL(Order_Form!$D:$D,1+($D791)),Order_Form!$C:$Q,4,FALSE)),"")</f>
        <v/>
      </c>
      <c r="G791" s="18" t="str">
        <f>IF(ISNUMBER(SMALL(Order_Form!$D:$D,1+($D791))),(VLOOKUP(SMALL(Order_Form!$D:$D,1+($D791)),Order_Form!$C:$Q,5,FALSE)),"")</f>
        <v/>
      </c>
      <c r="H791" s="18" t="str">
        <f>IF(ISNUMBER(SMALL(Order_Form!$D:$D,1+($D791))),(VLOOKUP(SMALL(Order_Form!$D:$D,1+($D791)),Order_Form!$C:$Q,6,FALSE)),"")</f>
        <v/>
      </c>
      <c r="I791" s="15" t="str">
        <f>IF(ISNUMBER(SMALL(Order_Form!$D:$D,1+($D791))),(VLOOKUP(SMALL(Order_Form!$D:$D,1+($D791)),Order_Form!$C:$Q,7,FALSE)),"")</f>
        <v/>
      </c>
      <c r="J791" s="2"/>
      <c r="K791" s="2"/>
      <c r="L791" s="18" t="str">
        <f>IF(ISNUMBER(SMALL(Order_Form!$D:$D,1+($D791))),(VLOOKUP(SMALL(Order_Form!$D:$D,1+($D791)),Order_Form!$C:$Q,8,FALSE)),"")</f>
        <v/>
      </c>
      <c r="M791" s="18" t="str">
        <f>IF(ISNUMBER(SMALL(Order_Form!$D:$D,1+($D791))),(VLOOKUP(SMALL(Order_Form!$D:$D,1+($D791)),Order_Form!$C:$Q,9,FALSE)),"")</f>
        <v/>
      </c>
      <c r="N791" s="18" t="str">
        <f>IF(ISNUMBER(SMALL(Order_Form!$D:$D,1+($D791))),(VLOOKUP(SMALL(Order_Form!$D:$D,1+($D791)),Order_Form!$C:$Q,10,FALSE)),"")</f>
        <v/>
      </c>
      <c r="O791" s="18" t="str">
        <f>IF(ISNUMBER(SMALL(Order_Form!$D:$D,1+($D791))),(VLOOKUP(SMALL(Order_Form!$D:$D,1+($D791)),Order_Form!$C:$Q,11,FALSE)),"")</f>
        <v/>
      </c>
      <c r="P791" s="18" t="str">
        <f>IF(ISNUMBER(SMALL(Order_Form!$D:$D,1+($D791))),(VLOOKUP(SMALL(Order_Form!$D:$D,1+($D791)),Order_Form!$C:$Q,12,FALSE)),"")</f>
        <v/>
      </c>
      <c r="Q791" s="18" t="str">
        <f>IF(ISNUMBER(SMALL(Order_Form!$D:$D,1+($D791))),(VLOOKUP(SMALL(Order_Form!$D:$D,1+($D791)),Order_Form!$C:$Q,13,FALSE)),"")</f>
        <v/>
      </c>
      <c r="R791" s="18" t="str">
        <f>IF(ISNUMBER(SMALL(Order_Form!$D:$D,1+($D791))),(VLOOKUP(SMALL(Order_Form!$D:$D,1+($D791)),Order_Form!$C:$Q,14,FALSE)),"")</f>
        <v/>
      </c>
      <c r="S791" s="126" t="str">
        <f>IF(ISNUMBER(SMALL(Order_Form!$D:$D,1+($D791))),(VLOOKUP(SMALL(Order_Form!$D:$D,1+($D791)),Order_Form!$C:$Q,15,FALSE)),"")</f>
        <v/>
      </c>
      <c r="U791" s="2">
        <f t="shared" si="80"/>
        <v>0</v>
      </c>
      <c r="V791" s="2">
        <f t="shared" si="81"/>
        <v>0</v>
      </c>
      <c r="W791" s="2" t="str">
        <f t="shared" si="82"/>
        <v/>
      </c>
      <c r="X791" s="2">
        <f t="shared" si="83"/>
        <v>0</v>
      </c>
    </row>
    <row r="792" spans="2:24" ht="19.149999999999999" customHeight="1" x14ac:dyDescent="0.25">
      <c r="B792" s="2">
        <f t="shared" si="79"/>
        <v>0</v>
      </c>
      <c r="C792" s="2" t="str">
        <f t="shared" si="78"/>
        <v/>
      </c>
      <c r="D792" s="2">
        <v>771</v>
      </c>
      <c r="E792" s="2" t="str">
        <f>IF(ISNUMBER(SMALL(Order_Form!$D:$D,1+($D792))),(VLOOKUP(SMALL(Order_Form!$D:$D,1+($D792)),Order_Form!$C:$Q,3,FALSE)),"")</f>
        <v/>
      </c>
      <c r="F792" s="18" t="str">
        <f>IF(ISNUMBER(SMALL(Order_Form!$D:$D,1+($D792))),(VLOOKUP(SMALL(Order_Form!$D:$D,1+($D792)),Order_Form!$C:$Q,4,FALSE)),"")</f>
        <v/>
      </c>
      <c r="G792" s="18" t="str">
        <f>IF(ISNUMBER(SMALL(Order_Form!$D:$D,1+($D792))),(VLOOKUP(SMALL(Order_Form!$D:$D,1+($D792)),Order_Form!$C:$Q,5,FALSE)),"")</f>
        <v/>
      </c>
      <c r="H792" s="18" t="str">
        <f>IF(ISNUMBER(SMALL(Order_Form!$D:$D,1+($D792))),(VLOOKUP(SMALL(Order_Form!$D:$D,1+($D792)),Order_Form!$C:$Q,6,FALSE)),"")</f>
        <v/>
      </c>
      <c r="I792" s="15" t="str">
        <f>IF(ISNUMBER(SMALL(Order_Form!$D:$D,1+($D792))),(VLOOKUP(SMALL(Order_Form!$D:$D,1+($D792)),Order_Form!$C:$Q,7,FALSE)),"")</f>
        <v/>
      </c>
      <c r="J792" s="2"/>
      <c r="K792" s="2"/>
      <c r="L792" s="18" t="str">
        <f>IF(ISNUMBER(SMALL(Order_Form!$D:$D,1+($D792))),(VLOOKUP(SMALL(Order_Form!$D:$D,1+($D792)),Order_Form!$C:$Q,8,FALSE)),"")</f>
        <v/>
      </c>
      <c r="M792" s="18" t="str">
        <f>IF(ISNUMBER(SMALL(Order_Form!$D:$D,1+($D792))),(VLOOKUP(SMALL(Order_Form!$D:$D,1+($D792)),Order_Form!$C:$Q,9,FALSE)),"")</f>
        <v/>
      </c>
      <c r="N792" s="18" t="str">
        <f>IF(ISNUMBER(SMALL(Order_Form!$D:$D,1+($D792))),(VLOOKUP(SMALL(Order_Form!$D:$D,1+($D792)),Order_Form!$C:$Q,10,FALSE)),"")</f>
        <v/>
      </c>
      <c r="O792" s="18" t="str">
        <f>IF(ISNUMBER(SMALL(Order_Form!$D:$D,1+($D792))),(VLOOKUP(SMALL(Order_Form!$D:$D,1+($D792)),Order_Form!$C:$Q,11,FALSE)),"")</f>
        <v/>
      </c>
      <c r="P792" s="18" t="str">
        <f>IF(ISNUMBER(SMALL(Order_Form!$D:$D,1+($D792))),(VLOOKUP(SMALL(Order_Form!$D:$D,1+($D792)),Order_Form!$C:$Q,12,FALSE)),"")</f>
        <v/>
      </c>
      <c r="Q792" s="18" t="str">
        <f>IF(ISNUMBER(SMALL(Order_Form!$D:$D,1+($D792))),(VLOOKUP(SMALL(Order_Form!$D:$D,1+($D792)),Order_Form!$C:$Q,13,FALSE)),"")</f>
        <v/>
      </c>
      <c r="R792" s="18" t="str">
        <f>IF(ISNUMBER(SMALL(Order_Form!$D:$D,1+($D792))),(VLOOKUP(SMALL(Order_Form!$D:$D,1+($D792)),Order_Form!$C:$Q,14,FALSE)),"")</f>
        <v/>
      </c>
      <c r="S792" s="126" t="str">
        <f>IF(ISNUMBER(SMALL(Order_Form!$D:$D,1+($D792))),(VLOOKUP(SMALL(Order_Form!$D:$D,1+($D792)),Order_Form!$C:$Q,15,FALSE)),"")</f>
        <v/>
      </c>
      <c r="U792" s="2">
        <f t="shared" si="80"/>
        <v>0</v>
      </c>
      <c r="V792" s="2">
        <f t="shared" si="81"/>
        <v>0</v>
      </c>
      <c r="W792" s="2" t="str">
        <f t="shared" si="82"/>
        <v/>
      </c>
      <c r="X792" s="2">
        <f t="shared" si="83"/>
        <v>0</v>
      </c>
    </row>
    <row r="793" spans="2:24" ht="19.149999999999999" customHeight="1" x14ac:dyDescent="0.25">
      <c r="B793" s="2">
        <f t="shared" si="79"/>
        <v>0</v>
      </c>
      <c r="C793" s="2" t="str">
        <f t="shared" si="78"/>
        <v/>
      </c>
      <c r="D793" s="2">
        <v>772</v>
      </c>
      <c r="E793" s="2" t="str">
        <f>IF(ISNUMBER(SMALL(Order_Form!$D:$D,1+($D793))),(VLOOKUP(SMALL(Order_Form!$D:$D,1+($D793)),Order_Form!$C:$Q,3,FALSE)),"")</f>
        <v/>
      </c>
      <c r="F793" s="18" t="str">
        <f>IF(ISNUMBER(SMALL(Order_Form!$D:$D,1+($D793))),(VLOOKUP(SMALL(Order_Form!$D:$D,1+($D793)),Order_Form!$C:$Q,4,FALSE)),"")</f>
        <v/>
      </c>
      <c r="G793" s="18" t="str">
        <f>IF(ISNUMBER(SMALL(Order_Form!$D:$D,1+($D793))),(VLOOKUP(SMALL(Order_Form!$D:$D,1+($D793)),Order_Form!$C:$Q,5,FALSE)),"")</f>
        <v/>
      </c>
      <c r="H793" s="18" t="str">
        <f>IF(ISNUMBER(SMALL(Order_Form!$D:$D,1+($D793))),(VLOOKUP(SMALL(Order_Form!$D:$D,1+($D793)),Order_Form!$C:$Q,6,FALSE)),"")</f>
        <v/>
      </c>
      <c r="I793" s="15" t="str">
        <f>IF(ISNUMBER(SMALL(Order_Form!$D:$D,1+($D793))),(VLOOKUP(SMALL(Order_Form!$D:$D,1+($D793)),Order_Form!$C:$Q,7,FALSE)),"")</f>
        <v/>
      </c>
      <c r="J793" s="2"/>
      <c r="K793" s="2"/>
      <c r="L793" s="18" t="str">
        <f>IF(ISNUMBER(SMALL(Order_Form!$D:$D,1+($D793))),(VLOOKUP(SMALL(Order_Form!$D:$D,1+($D793)),Order_Form!$C:$Q,8,FALSE)),"")</f>
        <v/>
      </c>
      <c r="M793" s="18" t="str">
        <f>IF(ISNUMBER(SMALL(Order_Form!$D:$D,1+($D793))),(VLOOKUP(SMALL(Order_Form!$D:$D,1+($D793)),Order_Form!$C:$Q,9,FALSE)),"")</f>
        <v/>
      </c>
      <c r="N793" s="18" t="str">
        <f>IF(ISNUMBER(SMALL(Order_Form!$D:$D,1+($D793))),(VLOOKUP(SMALL(Order_Form!$D:$D,1+($D793)),Order_Form!$C:$Q,10,FALSE)),"")</f>
        <v/>
      </c>
      <c r="O793" s="18" t="str">
        <f>IF(ISNUMBER(SMALL(Order_Form!$D:$D,1+($D793))),(VLOOKUP(SMALL(Order_Form!$D:$D,1+($D793)),Order_Form!$C:$Q,11,FALSE)),"")</f>
        <v/>
      </c>
      <c r="P793" s="18" t="str">
        <f>IF(ISNUMBER(SMALL(Order_Form!$D:$D,1+($D793))),(VLOOKUP(SMALL(Order_Form!$D:$D,1+($D793)),Order_Form!$C:$Q,12,FALSE)),"")</f>
        <v/>
      </c>
      <c r="Q793" s="18" t="str">
        <f>IF(ISNUMBER(SMALL(Order_Form!$D:$D,1+($D793))),(VLOOKUP(SMALL(Order_Form!$D:$D,1+($D793)),Order_Form!$C:$Q,13,FALSE)),"")</f>
        <v/>
      </c>
      <c r="R793" s="18" t="str">
        <f>IF(ISNUMBER(SMALL(Order_Form!$D:$D,1+($D793))),(VLOOKUP(SMALL(Order_Form!$D:$D,1+($D793)),Order_Form!$C:$Q,14,FALSE)),"")</f>
        <v/>
      </c>
      <c r="S793" s="126" t="str">
        <f>IF(ISNUMBER(SMALL(Order_Form!$D:$D,1+($D793))),(VLOOKUP(SMALL(Order_Form!$D:$D,1+($D793)),Order_Form!$C:$Q,15,FALSE)),"")</f>
        <v/>
      </c>
      <c r="U793" s="2">
        <f t="shared" si="80"/>
        <v>0</v>
      </c>
      <c r="V793" s="2">
        <f t="shared" si="81"/>
        <v>0</v>
      </c>
      <c r="W793" s="2" t="str">
        <f t="shared" si="82"/>
        <v/>
      </c>
      <c r="X793" s="2">
        <f t="shared" si="83"/>
        <v>0</v>
      </c>
    </row>
    <row r="794" spans="2:24" ht="19.149999999999999" customHeight="1" x14ac:dyDescent="0.25">
      <c r="B794" s="2">
        <f t="shared" si="79"/>
        <v>0</v>
      </c>
      <c r="C794" s="2" t="str">
        <f t="shared" si="78"/>
        <v/>
      </c>
      <c r="D794" s="2">
        <v>773</v>
      </c>
      <c r="E794" s="2" t="str">
        <f>IF(ISNUMBER(SMALL(Order_Form!$D:$D,1+($D794))),(VLOOKUP(SMALL(Order_Form!$D:$D,1+($D794)),Order_Form!$C:$Q,3,FALSE)),"")</f>
        <v/>
      </c>
      <c r="F794" s="18" t="str">
        <f>IF(ISNUMBER(SMALL(Order_Form!$D:$D,1+($D794))),(VLOOKUP(SMALL(Order_Form!$D:$D,1+($D794)),Order_Form!$C:$Q,4,FALSE)),"")</f>
        <v/>
      </c>
      <c r="G794" s="18" t="str">
        <f>IF(ISNUMBER(SMALL(Order_Form!$D:$D,1+($D794))),(VLOOKUP(SMALL(Order_Form!$D:$D,1+($D794)),Order_Form!$C:$Q,5,FALSE)),"")</f>
        <v/>
      </c>
      <c r="H794" s="18" t="str">
        <f>IF(ISNUMBER(SMALL(Order_Form!$D:$D,1+($D794))),(VLOOKUP(SMALL(Order_Form!$D:$D,1+($D794)),Order_Form!$C:$Q,6,FALSE)),"")</f>
        <v/>
      </c>
      <c r="I794" s="15" t="str">
        <f>IF(ISNUMBER(SMALL(Order_Form!$D:$D,1+($D794))),(VLOOKUP(SMALL(Order_Form!$D:$D,1+($D794)),Order_Form!$C:$Q,7,FALSE)),"")</f>
        <v/>
      </c>
      <c r="J794" s="2"/>
      <c r="K794" s="2"/>
      <c r="L794" s="18" t="str">
        <f>IF(ISNUMBER(SMALL(Order_Form!$D:$D,1+($D794))),(VLOOKUP(SMALL(Order_Form!$D:$D,1+($D794)),Order_Form!$C:$Q,8,FALSE)),"")</f>
        <v/>
      </c>
      <c r="M794" s="18" t="str">
        <f>IF(ISNUMBER(SMALL(Order_Form!$D:$D,1+($D794))),(VLOOKUP(SMALL(Order_Form!$D:$D,1+($D794)),Order_Form!$C:$Q,9,FALSE)),"")</f>
        <v/>
      </c>
      <c r="N794" s="18" t="str">
        <f>IF(ISNUMBER(SMALL(Order_Form!$D:$D,1+($D794))),(VLOOKUP(SMALL(Order_Form!$D:$D,1+($D794)),Order_Form!$C:$Q,10,FALSE)),"")</f>
        <v/>
      </c>
      <c r="O794" s="18" t="str">
        <f>IF(ISNUMBER(SMALL(Order_Form!$D:$D,1+($D794))),(VLOOKUP(SMALL(Order_Form!$D:$D,1+($D794)),Order_Form!$C:$Q,11,FALSE)),"")</f>
        <v/>
      </c>
      <c r="P794" s="18" t="str">
        <f>IF(ISNUMBER(SMALL(Order_Form!$D:$D,1+($D794))),(VLOOKUP(SMALL(Order_Form!$D:$D,1+($D794)),Order_Form!$C:$Q,12,FALSE)),"")</f>
        <v/>
      </c>
      <c r="Q794" s="18" t="str">
        <f>IF(ISNUMBER(SMALL(Order_Form!$D:$D,1+($D794))),(VLOOKUP(SMALL(Order_Form!$D:$D,1+($D794)),Order_Form!$C:$Q,13,FALSE)),"")</f>
        <v/>
      </c>
      <c r="R794" s="18" t="str">
        <f>IF(ISNUMBER(SMALL(Order_Form!$D:$D,1+($D794))),(VLOOKUP(SMALL(Order_Form!$D:$D,1+($D794)),Order_Form!$C:$Q,14,FALSE)),"")</f>
        <v/>
      </c>
      <c r="S794" s="126" t="str">
        <f>IF(ISNUMBER(SMALL(Order_Form!$D:$D,1+($D794))),(VLOOKUP(SMALL(Order_Form!$D:$D,1+($D794)),Order_Form!$C:$Q,15,FALSE)),"")</f>
        <v/>
      </c>
      <c r="U794" s="2">
        <f t="shared" si="80"/>
        <v>0</v>
      </c>
      <c r="V794" s="2">
        <f t="shared" si="81"/>
        <v>0</v>
      </c>
      <c r="W794" s="2" t="str">
        <f t="shared" si="82"/>
        <v/>
      </c>
      <c r="X794" s="2">
        <f t="shared" si="83"/>
        <v>0</v>
      </c>
    </row>
    <row r="795" spans="2:24" ht="19.149999999999999" customHeight="1" x14ac:dyDescent="0.25">
      <c r="B795" s="2">
        <f t="shared" si="79"/>
        <v>0</v>
      </c>
      <c r="C795" s="2" t="str">
        <f t="shared" si="78"/>
        <v/>
      </c>
      <c r="D795" s="2">
        <v>774</v>
      </c>
      <c r="E795" s="2" t="str">
        <f>IF(ISNUMBER(SMALL(Order_Form!$D:$D,1+($D795))),(VLOOKUP(SMALL(Order_Form!$D:$D,1+($D795)),Order_Form!$C:$Q,3,FALSE)),"")</f>
        <v/>
      </c>
      <c r="F795" s="18" t="str">
        <f>IF(ISNUMBER(SMALL(Order_Form!$D:$D,1+($D795))),(VLOOKUP(SMALL(Order_Form!$D:$D,1+($D795)),Order_Form!$C:$Q,4,FALSE)),"")</f>
        <v/>
      </c>
      <c r="G795" s="18" t="str">
        <f>IF(ISNUMBER(SMALL(Order_Form!$D:$D,1+($D795))),(VLOOKUP(SMALL(Order_Form!$D:$D,1+($D795)),Order_Form!$C:$Q,5,FALSE)),"")</f>
        <v/>
      </c>
      <c r="H795" s="18" t="str">
        <f>IF(ISNUMBER(SMALL(Order_Form!$D:$D,1+($D795))),(VLOOKUP(SMALL(Order_Form!$D:$D,1+($D795)),Order_Form!$C:$Q,6,FALSE)),"")</f>
        <v/>
      </c>
      <c r="I795" s="15" t="str">
        <f>IF(ISNUMBER(SMALL(Order_Form!$D:$D,1+($D795))),(VLOOKUP(SMALL(Order_Form!$D:$D,1+($D795)),Order_Form!$C:$Q,7,FALSE)),"")</f>
        <v/>
      </c>
      <c r="J795" s="2"/>
      <c r="K795" s="2"/>
      <c r="L795" s="18" t="str">
        <f>IF(ISNUMBER(SMALL(Order_Form!$D:$D,1+($D795))),(VLOOKUP(SMALL(Order_Form!$D:$D,1+($D795)),Order_Form!$C:$Q,8,FALSE)),"")</f>
        <v/>
      </c>
      <c r="M795" s="18" t="str">
        <f>IF(ISNUMBER(SMALL(Order_Form!$D:$D,1+($D795))),(VLOOKUP(SMALL(Order_Form!$D:$D,1+($D795)),Order_Form!$C:$Q,9,FALSE)),"")</f>
        <v/>
      </c>
      <c r="N795" s="18" t="str">
        <f>IF(ISNUMBER(SMALL(Order_Form!$D:$D,1+($D795))),(VLOOKUP(SMALL(Order_Form!$D:$D,1+($D795)),Order_Form!$C:$Q,10,FALSE)),"")</f>
        <v/>
      </c>
      <c r="O795" s="18" t="str">
        <f>IF(ISNUMBER(SMALL(Order_Form!$D:$D,1+($D795))),(VLOOKUP(SMALL(Order_Form!$D:$D,1+($D795)),Order_Form!$C:$Q,11,FALSE)),"")</f>
        <v/>
      </c>
      <c r="P795" s="18" t="str">
        <f>IF(ISNUMBER(SMALL(Order_Form!$D:$D,1+($D795))),(VLOOKUP(SMALL(Order_Form!$D:$D,1+($D795)),Order_Form!$C:$Q,12,FALSE)),"")</f>
        <v/>
      </c>
      <c r="Q795" s="18" t="str">
        <f>IF(ISNUMBER(SMALL(Order_Form!$D:$D,1+($D795))),(VLOOKUP(SMALL(Order_Form!$D:$D,1+($D795)),Order_Form!$C:$Q,13,FALSE)),"")</f>
        <v/>
      </c>
      <c r="R795" s="18" t="str">
        <f>IF(ISNUMBER(SMALL(Order_Form!$D:$D,1+($D795))),(VLOOKUP(SMALL(Order_Form!$D:$D,1+($D795)),Order_Form!$C:$Q,14,FALSE)),"")</f>
        <v/>
      </c>
      <c r="S795" s="126" t="str">
        <f>IF(ISNUMBER(SMALL(Order_Form!$D:$D,1+($D795))),(VLOOKUP(SMALL(Order_Form!$D:$D,1+($D795)),Order_Form!$C:$Q,15,FALSE)),"")</f>
        <v/>
      </c>
      <c r="U795" s="2">
        <f t="shared" si="80"/>
        <v>0</v>
      </c>
      <c r="V795" s="2">
        <f t="shared" si="81"/>
        <v>0</v>
      </c>
      <c r="W795" s="2" t="str">
        <f t="shared" si="82"/>
        <v/>
      </c>
      <c r="X795" s="2">
        <f t="shared" si="83"/>
        <v>0</v>
      </c>
    </row>
    <row r="796" spans="2:24" ht="19.149999999999999" customHeight="1" x14ac:dyDescent="0.25">
      <c r="B796" s="2">
        <f t="shared" si="79"/>
        <v>0</v>
      </c>
      <c r="C796" s="2" t="str">
        <f t="shared" ref="C796:C840" si="84">IF(B796=1,D796,"")</f>
        <v/>
      </c>
      <c r="D796" s="2">
        <v>775</v>
      </c>
      <c r="E796" s="2" t="str">
        <f>IF(ISNUMBER(SMALL(Order_Form!$D:$D,1+($D796))),(VLOOKUP(SMALL(Order_Form!$D:$D,1+($D796)),Order_Form!$C:$Q,3,FALSE)),"")</f>
        <v/>
      </c>
      <c r="F796" s="18" t="str">
        <f>IF(ISNUMBER(SMALL(Order_Form!$D:$D,1+($D796))),(VLOOKUP(SMALL(Order_Form!$D:$D,1+($D796)),Order_Form!$C:$Q,4,FALSE)),"")</f>
        <v/>
      </c>
      <c r="G796" s="18" t="str">
        <f>IF(ISNUMBER(SMALL(Order_Form!$D:$D,1+($D796))),(VLOOKUP(SMALL(Order_Form!$D:$D,1+($D796)),Order_Form!$C:$Q,5,FALSE)),"")</f>
        <v/>
      </c>
      <c r="H796" s="18" t="str">
        <f>IF(ISNUMBER(SMALL(Order_Form!$D:$D,1+($D796))),(VLOOKUP(SMALL(Order_Form!$D:$D,1+($D796)),Order_Form!$C:$Q,6,FALSE)),"")</f>
        <v/>
      </c>
      <c r="I796" s="15" t="str">
        <f>IF(ISNUMBER(SMALL(Order_Form!$D:$D,1+($D796))),(VLOOKUP(SMALL(Order_Form!$D:$D,1+($D796)),Order_Form!$C:$Q,7,FALSE)),"")</f>
        <v/>
      </c>
      <c r="J796" s="2"/>
      <c r="K796" s="2"/>
      <c r="L796" s="18" t="str">
        <f>IF(ISNUMBER(SMALL(Order_Form!$D:$D,1+($D796))),(VLOOKUP(SMALL(Order_Form!$D:$D,1+($D796)),Order_Form!$C:$Q,8,FALSE)),"")</f>
        <v/>
      </c>
      <c r="M796" s="18" t="str">
        <f>IF(ISNUMBER(SMALL(Order_Form!$D:$D,1+($D796))),(VLOOKUP(SMALL(Order_Form!$D:$D,1+($D796)),Order_Form!$C:$Q,9,FALSE)),"")</f>
        <v/>
      </c>
      <c r="N796" s="18" t="str">
        <f>IF(ISNUMBER(SMALL(Order_Form!$D:$D,1+($D796))),(VLOOKUP(SMALL(Order_Form!$D:$D,1+($D796)),Order_Form!$C:$Q,10,FALSE)),"")</f>
        <v/>
      </c>
      <c r="O796" s="18" t="str">
        <f>IF(ISNUMBER(SMALL(Order_Form!$D:$D,1+($D796))),(VLOOKUP(SMALL(Order_Form!$D:$D,1+($D796)),Order_Form!$C:$Q,11,FALSE)),"")</f>
        <v/>
      </c>
      <c r="P796" s="18" t="str">
        <f>IF(ISNUMBER(SMALL(Order_Form!$D:$D,1+($D796))),(VLOOKUP(SMALL(Order_Form!$D:$D,1+($D796)),Order_Form!$C:$Q,12,FALSE)),"")</f>
        <v/>
      </c>
      <c r="Q796" s="18" t="str">
        <f>IF(ISNUMBER(SMALL(Order_Form!$D:$D,1+($D796))),(VLOOKUP(SMALL(Order_Form!$D:$D,1+($D796)),Order_Form!$C:$Q,13,FALSE)),"")</f>
        <v/>
      </c>
      <c r="R796" s="18" t="str">
        <f>IF(ISNUMBER(SMALL(Order_Form!$D:$D,1+($D796))),(VLOOKUP(SMALL(Order_Form!$D:$D,1+($D796)),Order_Form!$C:$Q,14,FALSE)),"")</f>
        <v/>
      </c>
      <c r="S796" s="126" t="str">
        <f>IF(ISNUMBER(SMALL(Order_Form!$D:$D,1+($D796))),(VLOOKUP(SMALL(Order_Form!$D:$D,1+($D796)),Order_Form!$C:$Q,15,FALSE)),"")</f>
        <v/>
      </c>
      <c r="U796" s="2">
        <f t="shared" si="80"/>
        <v>0</v>
      </c>
      <c r="V796" s="2">
        <f t="shared" si="81"/>
        <v>0</v>
      </c>
      <c r="W796" s="2" t="str">
        <f t="shared" si="82"/>
        <v/>
      </c>
      <c r="X796" s="2">
        <f t="shared" si="83"/>
        <v>0</v>
      </c>
    </row>
    <row r="797" spans="2:24" ht="19.149999999999999" customHeight="1" x14ac:dyDescent="0.25">
      <c r="B797" s="2">
        <f t="shared" si="79"/>
        <v>0</v>
      </c>
      <c r="C797" s="2" t="str">
        <f t="shared" si="84"/>
        <v/>
      </c>
      <c r="D797" s="2">
        <v>776</v>
      </c>
      <c r="E797" s="2" t="str">
        <f>IF(ISNUMBER(SMALL(Order_Form!$D:$D,1+($D797))),(VLOOKUP(SMALL(Order_Form!$D:$D,1+($D797)),Order_Form!$C:$Q,3,FALSE)),"")</f>
        <v/>
      </c>
      <c r="F797" s="18" t="str">
        <f>IF(ISNUMBER(SMALL(Order_Form!$D:$D,1+($D797))),(VLOOKUP(SMALL(Order_Form!$D:$D,1+($D797)),Order_Form!$C:$Q,4,FALSE)),"")</f>
        <v/>
      </c>
      <c r="G797" s="18" t="str">
        <f>IF(ISNUMBER(SMALL(Order_Form!$D:$D,1+($D797))),(VLOOKUP(SMALL(Order_Form!$D:$D,1+($D797)),Order_Form!$C:$Q,5,FALSE)),"")</f>
        <v/>
      </c>
      <c r="H797" s="18" t="str">
        <f>IF(ISNUMBER(SMALL(Order_Form!$D:$D,1+($D797))),(VLOOKUP(SMALL(Order_Form!$D:$D,1+($D797)),Order_Form!$C:$Q,6,FALSE)),"")</f>
        <v/>
      </c>
      <c r="I797" s="15" t="str">
        <f>IF(ISNUMBER(SMALL(Order_Form!$D:$D,1+($D797))),(VLOOKUP(SMALL(Order_Form!$D:$D,1+($D797)),Order_Form!$C:$Q,7,FALSE)),"")</f>
        <v/>
      </c>
      <c r="J797" s="2"/>
      <c r="K797" s="2"/>
      <c r="L797" s="18" t="str">
        <f>IF(ISNUMBER(SMALL(Order_Form!$D:$D,1+($D797))),(VLOOKUP(SMALL(Order_Form!$D:$D,1+($D797)),Order_Form!$C:$Q,8,FALSE)),"")</f>
        <v/>
      </c>
      <c r="M797" s="18" t="str">
        <f>IF(ISNUMBER(SMALL(Order_Form!$D:$D,1+($D797))),(VLOOKUP(SMALL(Order_Form!$D:$D,1+($D797)),Order_Form!$C:$Q,9,FALSE)),"")</f>
        <v/>
      </c>
      <c r="N797" s="18" t="str">
        <f>IF(ISNUMBER(SMALL(Order_Form!$D:$D,1+($D797))),(VLOOKUP(SMALL(Order_Form!$D:$D,1+($D797)),Order_Form!$C:$Q,10,FALSE)),"")</f>
        <v/>
      </c>
      <c r="O797" s="18" t="str">
        <f>IF(ISNUMBER(SMALL(Order_Form!$D:$D,1+($D797))),(VLOOKUP(SMALL(Order_Form!$D:$D,1+($D797)),Order_Form!$C:$Q,11,FALSE)),"")</f>
        <v/>
      </c>
      <c r="P797" s="18" t="str">
        <f>IF(ISNUMBER(SMALL(Order_Form!$D:$D,1+($D797))),(VLOOKUP(SMALL(Order_Form!$D:$D,1+($D797)),Order_Form!$C:$Q,12,FALSE)),"")</f>
        <v/>
      </c>
      <c r="Q797" s="18" t="str">
        <f>IF(ISNUMBER(SMALL(Order_Form!$D:$D,1+($D797))),(VLOOKUP(SMALL(Order_Form!$D:$D,1+($D797)),Order_Form!$C:$Q,13,FALSE)),"")</f>
        <v/>
      </c>
      <c r="R797" s="18" t="str">
        <f>IF(ISNUMBER(SMALL(Order_Form!$D:$D,1+($D797))),(VLOOKUP(SMALL(Order_Form!$D:$D,1+($D797)),Order_Form!$C:$Q,14,FALSE)),"")</f>
        <v/>
      </c>
      <c r="S797" s="126" t="str">
        <f>IF(ISNUMBER(SMALL(Order_Form!$D:$D,1+($D797))),(VLOOKUP(SMALL(Order_Form!$D:$D,1+($D797)),Order_Form!$C:$Q,15,FALSE)),"")</f>
        <v/>
      </c>
      <c r="U797" s="2">
        <f t="shared" si="80"/>
        <v>0</v>
      </c>
      <c r="V797" s="2">
        <f t="shared" si="81"/>
        <v>0</v>
      </c>
      <c r="W797" s="2" t="str">
        <f t="shared" si="82"/>
        <v/>
      </c>
      <c r="X797" s="2">
        <f t="shared" si="83"/>
        <v>0</v>
      </c>
    </row>
    <row r="798" spans="2:24" ht="19.149999999999999" customHeight="1" x14ac:dyDescent="0.25">
      <c r="B798" s="2">
        <f t="shared" si="79"/>
        <v>0</v>
      </c>
      <c r="C798" s="2" t="str">
        <f t="shared" si="84"/>
        <v/>
      </c>
      <c r="D798" s="2">
        <v>777</v>
      </c>
      <c r="E798" s="2" t="str">
        <f>IF(ISNUMBER(SMALL(Order_Form!$D:$D,1+($D798))),(VLOOKUP(SMALL(Order_Form!$D:$D,1+($D798)),Order_Form!$C:$Q,3,FALSE)),"")</f>
        <v/>
      </c>
      <c r="F798" s="18" t="str">
        <f>IF(ISNUMBER(SMALL(Order_Form!$D:$D,1+($D798))),(VLOOKUP(SMALL(Order_Form!$D:$D,1+($D798)),Order_Form!$C:$Q,4,FALSE)),"")</f>
        <v/>
      </c>
      <c r="G798" s="18" t="str">
        <f>IF(ISNUMBER(SMALL(Order_Form!$D:$D,1+($D798))),(VLOOKUP(SMALL(Order_Form!$D:$D,1+($D798)),Order_Form!$C:$Q,5,FALSE)),"")</f>
        <v/>
      </c>
      <c r="H798" s="18" t="str">
        <f>IF(ISNUMBER(SMALL(Order_Form!$D:$D,1+($D798))),(VLOOKUP(SMALL(Order_Form!$D:$D,1+($D798)),Order_Form!$C:$Q,6,FALSE)),"")</f>
        <v/>
      </c>
      <c r="I798" s="15" t="str">
        <f>IF(ISNUMBER(SMALL(Order_Form!$D:$D,1+($D798))),(VLOOKUP(SMALL(Order_Form!$D:$D,1+($D798)),Order_Form!$C:$Q,7,FALSE)),"")</f>
        <v/>
      </c>
      <c r="J798" s="2"/>
      <c r="K798" s="2"/>
      <c r="L798" s="18" t="str">
        <f>IF(ISNUMBER(SMALL(Order_Form!$D:$D,1+($D798))),(VLOOKUP(SMALL(Order_Form!$D:$D,1+($D798)),Order_Form!$C:$Q,8,FALSE)),"")</f>
        <v/>
      </c>
      <c r="M798" s="18" t="str">
        <f>IF(ISNUMBER(SMALL(Order_Form!$D:$D,1+($D798))),(VLOOKUP(SMALL(Order_Form!$D:$D,1+($D798)),Order_Form!$C:$Q,9,FALSE)),"")</f>
        <v/>
      </c>
      <c r="N798" s="18" t="str">
        <f>IF(ISNUMBER(SMALL(Order_Form!$D:$D,1+($D798))),(VLOOKUP(SMALL(Order_Form!$D:$D,1+($D798)),Order_Form!$C:$Q,10,FALSE)),"")</f>
        <v/>
      </c>
      <c r="O798" s="18" t="str">
        <f>IF(ISNUMBER(SMALL(Order_Form!$D:$D,1+($D798))),(VLOOKUP(SMALL(Order_Form!$D:$D,1+($D798)),Order_Form!$C:$Q,11,FALSE)),"")</f>
        <v/>
      </c>
      <c r="P798" s="18" t="str">
        <f>IF(ISNUMBER(SMALL(Order_Form!$D:$D,1+($D798))),(VLOOKUP(SMALL(Order_Form!$D:$D,1+($D798)),Order_Form!$C:$Q,12,FALSE)),"")</f>
        <v/>
      </c>
      <c r="Q798" s="18" t="str">
        <f>IF(ISNUMBER(SMALL(Order_Form!$D:$D,1+($D798))),(VLOOKUP(SMALL(Order_Form!$D:$D,1+($D798)),Order_Form!$C:$Q,13,FALSE)),"")</f>
        <v/>
      </c>
      <c r="R798" s="18" t="str">
        <f>IF(ISNUMBER(SMALL(Order_Form!$D:$D,1+($D798))),(VLOOKUP(SMALL(Order_Form!$D:$D,1+($D798)),Order_Form!$C:$Q,14,FALSE)),"")</f>
        <v/>
      </c>
      <c r="S798" s="126" t="str">
        <f>IF(ISNUMBER(SMALL(Order_Form!$D:$D,1+($D798))),(VLOOKUP(SMALL(Order_Form!$D:$D,1+($D798)),Order_Form!$C:$Q,15,FALSE)),"")</f>
        <v/>
      </c>
      <c r="U798" s="2">
        <f t="shared" si="80"/>
        <v>0</v>
      </c>
      <c r="V798" s="2">
        <f t="shared" si="81"/>
        <v>0</v>
      </c>
      <c r="W798" s="2" t="str">
        <f t="shared" si="82"/>
        <v/>
      </c>
      <c r="X798" s="2">
        <f t="shared" si="83"/>
        <v>0</v>
      </c>
    </row>
    <row r="799" spans="2:24" ht="19.149999999999999" customHeight="1" x14ac:dyDescent="0.25">
      <c r="B799" s="2">
        <f t="shared" si="79"/>
        <v>0</v>
      </c>
      <c r="C799" s="2" t="str">
        <f t="shared" si="84"/>
        <v/>
      </c>
      <c r="D799" s="2">
        <v>778</v>
      </c>
      <c r="E799" s="2" t="str">
        <f>IF(ISNUMBER(SMALL(Order_Form!$D:$D,1+($D799))),(VLOOKUP(SMALL(Order_Form!$D:$D,1+($D799)),Order_Form!$C:$Q,3,FALSE)),"")</f>
        <v/>
      </c>
      <c r="F799" s="18" t="str">
        <f>IF(ISNUMBER(SMALL(Order_Form!$D:$D,1+($D799))),(VLOOKUP(SMALL(Order_Form!$D:$D,1+($D799)),Order_Form!$C:$Q,4,FALSE)),"")</f>
        <v/>
      </c>
      <c r="G799" s="18" t="str">
        <f>IF(ISNUMBER(SMALL(Order_Form!$D:$D,1+($D799))),(VLOOKUP(SMALL(Order_Form!$D:$D,1+($D799)),Order_Form!$C:$Q,5,FALSE)),"")</f>
        <v/>
      </c>
      <c r="H799" s="18" t="str">
        <f>IF(ISNUMBER(SMALL(Order_Form!$D:$D,1+($D799))),(VLOOKUP(SMALL(Order_Form!$D:$D,1+($D799)),Order_Form!$C:$Q,6,FALSE)),"")</f>
        <v/>
      </c>
      <c r="I799" s="15" t="str">
        <f>IF(ISNUMBER(SMALL(Order_Form!$D:$D,1+($D799))),(VLOOKUP(SMALL(Order_Form!$D:$D,1+($D799)),Order_Form!$C:$Q,7,FALSE)),"")</f>
        <v/>
      </c>
      <c r="J799" s="2"/>
      <c r="K799" s="2"/>
      <c r="L799" s="18" t="str">
        <f>IF(ISNUMBER(SMALL(Order_Form!$D:$D,1+($D799))),(VLOOKUP(SMALL(Order_Form!$D:$D,1+($D799)),Order_Form!$C:$Q,8,FALSE)),"")</f>
        <v/>
      </c>
      <c r="M799" s="18" t="str">
        <f>IF(ISNUMBER(SMALL(Order_Form!$D:$D,1+($D799))),(VLOOKUP(SMALL(Order_Form!$D:$D,1+($D799)),Order_Form!$C:$Q,9,FALSE)),"")</f>
        <v/>
      </c>
      <c r="N799" s="18" t="str">
        <f>IF(ISNUMBER(SMALL(Order_Form!$D:$D,1+($D799))),(VLOOKUP(SMALL(Order_Form!$D:$D,1+($D799)),Order_Form!$C:$Q,10,FALSE)),"")</f>
        <v/>
      </c>
      <c r="O799" s="18" t="str">
        <f>IF(ISNUMBER(SMALL(Order_Form!$D:$D,1+($D799))),(VLOOKUP(SMALL(Order_Form!$D:$D,1+($D799)),Order_Form!$C:$Q,11,FALSE)),"")</f>
        <v/>
      </c>
      <c r="P799" s="18" t="str">
        <f>IF(ISNUMBER(SMALL(Order_Form!$D:$D,1+($D799))),(VLOOKUP(SMALL(Order_Form!$D:$D,1+($D799)),Order_Form!$C:$Q,12,FALSE)),"")</f>
        <v/>
      </c>
      <c r="Q799" s="18" t="str">
        <f>IF(ISNUMBER(SMALL(Order_Form!$D:$D,1+($D799))),(VLOOKUP(SMALL(Order_Form!$D:$D,1+($D799)),Order_Form!$C:$Q,13,FALSE)),"")</f>
        <v/>
      </c>
      <c r="R799" s="18" t="str">
        <f>IF(ISNUMBER(SMALL(Order_Form!$D:$D,1+($D799))),(VLOOKUP(SMALL(Order_Form!$D:$D,1+($D799)),Order_Form!$C:$Q,14,FALSE)),"")</f>
        <v/>
      </c>
      <c r="S799" s="126" t="str">
        <f>IF(ISNUMBER(SMALL(Order_Form!$D:$D,1+($D799))),(VLOOKUP(SMALL(Order_Form!$D:$D,1+($D799)),Order_Form!$C:$Q,15,FALSE)),"")</f>
        <v/>
      </c>
      <c r="U799" s="2">
        <f t="shared" si="80"/>
        <v>0</v>
      </c>
      <c r="V799" s="2">
        <f t="shared" si="81"/>
        <v>0</v>
      </c>
      <c r="W799" s="2" t="str">
        <f t="shared" si="82"/>
        <v/>
      </c>
      <c r="X799" s="2">
        <f t="shared" si="83"/>
        <v>0</v>
      </c>
    </row>
    <row r="800" spans="2:24" ht="19.149999999999999" customHeight="1" x14ac:dyDescent="0.25">
      <c r="B800" s="2">
        <f t="shared" si="79"/>
        <v>0</v>
      </c>
      <c r="C800" s="2" t="str">
        <f t="shared" si="84"/>
        <v/>
      </c>
      <c r="D800" s="2">
        <v>779</v>
      </c>
      <c r="E800" s="2" t="str">
        <f>IF(ISNUMBER(SMALL(Order_Form!$D:$D,1+($D800))),(VLOOKUP(SMALL(Order_Form!$D:$D,1+($D800)),Order_Form!$C:$Q,3,FALSE)),"")</f>
        <v/>
      </c>
      <c r="F800" s="18" t="str">
        <f>IF(ISNUMBER(SMALL(Order_Form!$D:$D,1+($D800))),(VLOOKUP(SMALL(Order_Form!$D:$D,1+($D800)),Order_Form!$C:$Q,4,FALSE)),"")</f>
        <v/>
      </c>
      <c r="G800" s="18" t="str">
        <f>IF(ISNUMBER(SMALL(Order_Form!$D:$D,1+($D800))),(VLOOKUP(SMALL(Order_Form!$D:$D,1+($D800)),Order_Form!$C:$Q,5,FALSE)),"")</f>
        <v/>
      </c>
      <c r="H800" s="18" t="str">
        <f>IF(ISNUMBER(SMALL(Order_Form!$D:$D,1+($D800))),(VLOOKUP(SMALL(Order_Form!$D:$D,1+($D800)),Order_Form!$C:$Q,6,FALSE)),"")</f>
        <v/>
      </c>
      <c r="I800" s="15" t="str">
        <f>IF(ISNUMBER(SMALL(Order_Form!$D:$D,1+($D800))),(VLOOKUP(SMALL(Order_Form!$D:$D,1+($D800)),Order_Form!$C:$Q,7,FALSE)),"")</f>
        <v/>
      </c>
      <c r="J800" s="2"/>
      <c r="K800" s="2"/>
      <c r="L800" s="18" t="str">
        <f>IF(ISNUMBER(SMALL(Order_Form!$D:$D,1+($D800))),(VLOOKUP(SMALL(Order_Form!$D:$D,1+($D800)),Order_Form!$C:$Q,8,FALSE)),"")</f>
        <v/>
      </c>
      <c r="M800" s="18" t="str">
        <f>IF(ISNUMBER(SMALL(Order_Form!$D:$D,1+($D800))),(VLOOKUP(SMALL(Order_Form!$D:$D,1+($D800)),Order_Form!$C:$Q,9,FALSE)),"")</f>
        <v/>
      </c>
      <c r="N800" s="18" t="str">
        <f>IF(ISNUMBER(SMALL(Order_Form!$D:$D,1+($D800))),(VLOOKUP(SMALL(Order_Form!$D:$D,1+($D800)),Order_Form!$C:$Q,10,FALSE)),"")</f>
        <v/>
      </c>
      <c r="O800" s="18" t="str">
        <f>IF(ISNUMBER(SMALL(Order_Form!$D:$D,1+($D800))),(VLOOKUP(SMALL(Order_Form!$D:$D,1+($D800)),Order_Form!$C:$Q,11,FALSE)),"")</f>
        <v/>
      </c>
      <c r="P800" s="18" t="str">
        <f>IF(ISNUMBER(SMALL(Order_Form!$D:$D,1+($D800))),(VLOOKUP(SMALL(Order_Form!$D:$D,1+($D800)),Order_Form!$C:$Q,12,FALSE)),"")</f>
        <v/>
      </c>
      <c r="Q800" s="18" t="str">
        <f>IF(ISNUMBER(SMALL(Order_Form!$D:$D,1+($D800))),(VLOOKUP(SMALL(Order_Form!$D:$D,1+($D800)),Order_Form!$C:$Q,13,FALSE)),"")</f>
        <v/>
      </c>
      <c r="R800" s="18" t="str">
        <f>IF(ISNUMBER(SMALL(Order_Form!$D:$D,1+($D800))),(VLOOKUP(SMALL(Order_Form!$D:$D,1+($D800)),Order_Form!$C:$Q,14,FALSE)),"")</f>
        <v/>
      </c>
      <c r="S800" s="126" t="str">
        <f>IF(ISNUMBER(SMALL(Order_Form!$D:$D,1+($D800))),(VLOOKUP(SMALL(Order_Form!$D:$D,1+($D800)),Order_Form!$C:$Q,15,FALSE)),"")</f>
        <v/>
      </c>
      <c r="U800" s="2">
        <f t="shared" si="80"/>
        <v>0</v>
      </c>
      <c r="V800" s="2">
        <f t="shared" si="81"/>
        <v>0</v>
      </c>
      <c r="W800" s="2" t="str">
        <f t="shared" si="82"/>
        <v/>
      </c>
      <c r="X800" s="2">
        <f t="shared" si="83"/>
        <v>0</v>
      </c>
    </row>
    <row r="801" spans="2:24" ht="19.149999999999999" customHeight="1" x14ac:dyDescent="0.25">
      <c r="B801" s="2">
        <f t="shared" si="79"/>
        <v>0</v>
      </c>
      <c r="C801" s="2" t="str">
        <f t="shared" si="84"/>
        <v/>
      </c>
      <c r="D801" s="2">
        <v>780</v>
      </c>
      <c r="E801" s="2" t="str">
        <f>IF(ISNUMBER(SMALL(Order_Form!$D:$D,1+($D801))),(VLOOKUP(SMALL(Order_Form!$D:$D,1+($D801)),Order_Form!$C:$Q,3,FALSE)),"")</f>
        <v/>
      </c>
      <c r="F801" s="18" t="str">
        <f>IF(ISNUMBER(SMALL(Order_Form!$D:$D,1+($D801))),(VLOOKUP(SMALL(Order_Form!$D:$D,1+($D801)),Order_Form!$C:$Q,4,FALSE)),"")</f>
        <v/>
      </c>
      <c r="G801" s="18" t="str">
        <f>IF(ISNUMBER(SMALL(Order_Form!$D:$D,1+($D801))),(VLOOKUP(SMALL(Order_Form!$D:$D,1+($D801)),Order_Form!$C:$Q,5,FALSE)),"")</f>
        <v/>
      </c>
      <c r="H801" s="18" t="str">
        <f>IF(ISNUMBER(SMALL(Order_Form!$D:$D,1+($D801))),(VLOOKUP(SMALL(Order_Form!$D:$D,1+($D801)),Order_Form!$C:$Q,6,FALSE)),"")</f>
        <v/>
      </c>
      <c r="I801" s="15" t="str">
        <f>IF(ISNUMBER(SMALL(Order_Form!$D:$D,1+($D801))),(VLOOKUP(SMALL(Order_Form!$D:$D,1+($D801)),Order_Form!$C:$Q,7,FALSE)),"")</f>
        <v/>
      </c>
      <c r="J801" s="2"/>
      <c r="K801" s="2"/>
      <c r="L801" s="18" t="str">
        <f>IF(ISNUMBER(SMALL(Order_Form!$D:$D,1+($D801))),(VLOOKUP(SMALL(Order_Form!$D:$D,1+($D801)),Order_Form!$C:$Q,8,FALSE)),"")</f>
        <v/>
      </c>
      <c r="M801" s="18" t="str">
        <f>IF(ISNUMBER(SMALL(Order_Form!$D:$D,1+($D801))),(VLOOKUP(SMALL(Order_Form!$D:$D,1+($D801)),Order_Form!$C:$Q,9,FALSE)),"")</f>
        <v/>
      </c>
      <c r="N801" s="18" t="str">
        <f>IF(ISNUMBER(SMALL(Order_Form!$D:$D,1+($D801))),(VLOOKUP(SMALL(Order_Form!$D:$D,1+($D801)),Order_Form!$C:$Q,10,FALSE)),"")</f>
        <v/>
      </c>
      <c r="O801" s="18" t="str">
        <f>IF(ISNUMBER(SMALL(Order_Form!$D:$D,1+($D801))),(VLOOKUP(SMALL(Order_Form!$D:$D,1+($D801)),Order_Form!$C:$Q,11,FALSE)),"")</f>
        <v/>
      </c>
      <c r="P801" s="18" t="str">
        <f>IF(ISNUMBER(SMALL(Order_Form!$D:$D,1+($D801))),(VLOOKUP(SMALL(Order_Form!$D:$D,1+($D801)),Order_Form!$C:$Q,12,FALSE)),"")</f>
        <v/>
      </c>
      <c r="Q801" s="18" t="str">
        <f>IF(ISNUMBER(SMALL(Order_Form!$D:$D,1+($D801))),(VLOOKUP(SMALL(Order_Form!$D:$D,1+($D801)),Order_Form!$C:$Q,13,FALSE)),"")</f>
        <v/>
      </c>
      <c r="R801" s="18" t="str">
        <f>IF(ISNUMBER(SMALL(Order_Form!$D:$D,1+($D801))),(VLOOKUP(SMALL(Order_Form!$D:$D,1+($D801)),Order_Form!$C:$Q,14,FALSE)),"")</f>
        <v/>
      </c>
      <c r="S801" s="126" t="str">
        <f>IF(ISNUMBER(SMALL(Order_Form!$D:$D,1+($D801))),(VLOOKUP(SMALL(Order_Form!$D:$D,1+($D801)),Order_Form!$C:$Q,15,FALSE)),"")</f>
        <v/>
      </c>
      <c r="U801" s="2">
        <f t="shared" si="80"/>
        <v>0</v>
      </c>
      <c r="V801" s="2">
        <f t="shared" si="81"/>
        <v>0</v>
      </c>
      <c r="W801" s="2" t="str">
        <f t="shared" si="82"/>
        <v/>
      </c>
      <c r="X801" s="2">
        <f t="shared" si="83"/>
        <v>0</v>
      </c>
    </row>
    <row r="802" spans="2:24" ht="19.149999999999999" customHeight="1" x14ac:dyDescent="0.25">
      <c r="B802" s="2">
        <f t="shared" si="79"/>
        <v>0</v>
      </c>
      <c r="C802" s="2" t="str">
        <f t="shared" si="84"/>
        <v/>
      </c>
      <c r="D802" s="2">
        <v>781</v>
      </c>
      <c r="E802" s="2" t="str">
        <f>IF(ISNUMBER(SMALL(Order_Form!$D:$D,1+($D802))),(VLOOKUP(SMALL(Order_Form!$D:$D,1+($D802)),Order_Form!$C:$Q,3,FALSE)),"")</f>
        <v/>
      </c>
      <c r="F802" s="18" t="str">
        <f>IF(ISNUMBER(SMALL(Order_Form!$D:$D,1+($D802))),(VLOOKUP(SMALL(Order_Form!$D:$D,1+($D802)),Order_Form!$C:$Q,4,FALSE)),"")</f>
        <v/>
      </c>
      <c r="G802" s="18" t="str">
        <f>IF(ISNUMBER(SMALL(Order_Form!$D:$D,1+($D802))),(VLOOKUP(SMALL(Order_Form!$D:$D,1+($D802)),Order_Form!$C:$Q,5,FALSE)),"")</f>
        <v/>
      </c>
      <c r="H802" s="18" t="str">
        <f>IF(ISNUMBER(SMALL(Order_Form!$D:$D,1+($D802))),(VLOOKUP(SMALL(Order_Form!$D:$D,1+($D802)),Order_Form!$C:$Q,6,FALSE)),"")</f>
        <v/>
      </c>
      <c r="I802" s="15" t="str">
        <f>IF(ISNUMBER(SMALL(Order_Form!$D:$D,1+($D802))),(VLOOKUP(SMALL(Order_Form!$D:$D,1+($D802)),Order_Form!$C:$Q,7,FALSE)),"")</f>
        <v/>
      </c>
      <c r="J802" s="2"/>
      <c r="K802" s="2"/>
      <c r="L802" s="18" t="str">
        <f>IF(ISNUMBER(SMALL(Order_Form!$D:$D,1+($D802))),(VLOOKUP(SMALL(Order_Form!$D:$D,1+($D802)),Order_Form!$C:$Q,8,FALSE)),"")</f>
        <v/>
      </c>
      <c r="M802" s="18" t="str">
        <f>IF(ISNUMBER(SMALL(Order_Form!$D:$D,1+($D802))),(VLOOKUP(SMALL(Order_Form!$D:$D,1+($D802)),Order_Form!$C:$Q,9,FALSE)),"")</f>
        <v/>
      </c>
      <c r="N802" s="18" t="str">
        <f>IF(ISNUMBER(SMALL(Order_Form!$D:$D,1+($D802))),(VLOOKUP(SMALL(Order_Form!$D:$D,1+($D802)),Order_Form!$C:$Q,10,FALSE)),"")</f>
        <v/>
      </c>
      <c r="O802" s="18" t="str">
        <f>IF(ISNUMBER(SMALL(Order_Form!$D:$D,1+($D802))),(VLOOKUP(SMALL(Order_Form!$D:$D,1+($D802)),Order_Form!$C:$Q,11,FALSE)),"")</f>
        <v/>
      </c>
      <c r="P802" s="18" t="str">
        <f>IF(ISNUMBER(SMALL(Order_Form!$D:$D,1+($D802))),(VLOOKUP(SMALL(Order_Form!$D:$D,1+($D802)),Order_Form!$C:$Q,12,FALSE)),"")</f>
        <v/>
      </c>
      <c r="Q802" s="18" t="str">
        <f>IF(ISNUMBER(SMALL(Order_Form!$D:$D,1+($D802))),(VLOOKUP(SMALL(Order_Form!$D:$D,1+($D802)),Order_Form!$C:$Q,13,FALSE)),"")</f>
        <v/>
      </c>
      <c r="R802" s="18" t="str">
        <f>IF(ISNUMBER(SMALL(Order_Form!$D:$D,1+($D802))),(VLOOKUP(SMALL(Order_Form!$D:$D,1+($D802)),Order_Form!$C:$Q,14,FALSE)),"")</f>
        <v/>
      </c>
      <c r="S802" s="126" t="str">
        <f>IF(ISNUMBER(SMALL(Order_Form!$D:$D,1+($D802))),(VLOOKUP(SMALL(Order_Form!$D:$D,1+($D802)),Order_Form!$C:$Q,15,FALSE)),"")</f>
        <v/>
      </c>
      <c r="U802" s="2">
        <f t="shared" si="80"/>
        <v>0</v>
      </c>
      <c r="V802" s="2">
        <f t="shared" si="81"/>
        <v>0</v>
      </c>
      <c r="W802" s="2" t="str">
        <f t="shared" si="82"/>
        <v/>
      </c>
      <c r="X802" s="2">
        <f t="shared" si="83"/>
        <v>0</v>
      </c>
    </row>
    <row r="803" spans="2:24" ht="19.149999999999999" customHeight="1" x14ac:dyDescent="0.25">
      <c r="B803" s="2">
        <f t="shared" si="79"/>
        <v>0</v>
      </c>
      <c r="C803" s="2" t="str">
        <f t="shared" si="84"/>
        <v/>
      </c>
      <c r="D803" s="2">
        <v>782</v>
      </c>
      <c r="E803" s="2" t="str">
        <f>IF(ISNUMBER(SMALL(Order_Form!$D:$D,1+($D803))),(VLOOKUP(SMALL(Order_Form!$D:$D,1+($D803)),Order_Form!$C:$Q,3,FALSE)),"")</f>
        <v/>
      </c>
      <c r="F803" s="18" t="str">
        <f>IF(ISNUMBER(SMALL(Order_Form!$D:$D,1+($D803))),(VLOOKUP(SMALL(Order_Form!$D:$D,1+($D803)),Order_Form!$C:$Q,4,FALSE)),"")</f>
        <v/>
      </c>
      <c r="G803" s="18" t="str">
        <f>IF(ISNUMBER(SMALL(Order_Form!$D:$D,1+($D803))),(VLOOKUP(SMALL(Order_Form!$D:$D,1+($D803)),Order_Form!$C:$Q,5,FALSE)),"")</f>
        <v/>
      </c>
      <c r="H803" s="18" t="str">
        <f>IF(ISNUMBER(SMALL(Order_Form!$D:$D,1+($D803))),(VLOOKUP(SMALL(Order_Form!$D:$D,1+($D803)),Order_Form!$C:$Q,6,FALSE)),"")</f>
        <v/>
      </c>
      <c r="I803" s="15" t="str">
        <f>IF(ISNUMBER(SMALL(Order_Form!$D:$D,1+($D803))),(VLOOKUP(SMALL(Order_Form!$D:$D,1+($D803)),Order_Form!$C:$Q,7,FALSE)),"")</f>
        <v/>
      </c>
      <c r="J803" s="2"/>
      <c r="K803" s="2"/>
      <c r="L803" s="18" t="str">
        <f>IF(ISNUMBER(SMALL(Order_Form!$D:$D,1+($D803))),(VLOOKUP(SMALL(Order_Form!$D:$D,1+($D803)),Order_Form!$C:$Q,8,FALSE)),"")</f>
        <v/>
      </c>
      <c r="M803" s="18" t="str">
        <f>IF(ISNUMBER(SMALL(Order_Form!$D:$D,1+($D803))),(VLOOKUP(SMALL(Order_Form!$D:$D,1+($D803)),Order_Form!$C:$Q,9,FALSE)),"")</f>
        <v/>
      </c>
      <c r="N803" s="18" t="str">
        <f>IF(ISNUMBER(SMALL(Order_Form!$D:$D,1+($D803))),(VLOOKUP(SMALL(Order_Form!$D:$D,1+($D803)),Order_Form!$C:$Q,10,FALSE)),"")</f>
        <v/>
      </c>
      <c r="O803" s="18" t="str">
        <f>IF(ISNUMBER(SMALL(Order_Form!$D:$D,1+($D803))),(VLOOKUP(SMALL(Order_Form!$D:$D,1+($D803)),Order_Form!$C:$Q,11,FALSE)),"")</f>
        <v/>
      </c>
      <c r="P803" s="18" t="str">
        <f>IF(ISNUMBER(SMALL(Order_Form!$D:$D,1+($D803))),(VLOOKUP(SMALL(Order_Form!$D:$D,1+($D803)),Order_Form!$C:$Q,12,FALSE)),"")</f>
        <v/>
      </c>
      <c r="Q803" s="18" t="str">
        <f>IF(ISNUMBER(SMALL(Order_Form!$D:$D,1+($D803))),(VLOOKUP(SMALL(Order_Form!$D:$D,1+($D803)),Order_Form!$C:$Q,13,FALSE)),"")</f>
        <v/>
      </c>
      <c r="R803" s="18" t="str">
        <f>IF(ISNUMBER(SMALL(Order_Form!$D:$D,1+($D803))),(VLOOKUP(SMALL(Order_Form!$D:$D,1+($D803)),Order_Form!$C:$Q,14,FALSE)),"")</f>
        <v/>
      </c>
      <c r="S803" s="126" t="str">
        <f>IF(ISNUMBER(SMALL(Order_Form!$D:$D,1+($D803))),(VLOOKUP(SMALL(Order_Form!$D:$D,1+($D803)),Order_Form!$C:$Q,15,FALSE)),"")</f>
        <v/>
      </c>
      <c r="U803" s="2">
        <f t="shared" si="80"/>
        <v>0</v>
      </c>
      <c r="V803" s="2">
        <f t="shared" si="81"/>
        <v>0</v>
      </c>
      <c r="W803" s="2" t="str">
        <f t="shared" si="82"/>
        <v/>
      </c>
      <c r="X803" s="2">
        <f t="shared" si="83"/>
        <v>0</v>
      </c>
    </row>
    <row r="804" spans="2:24" ht="19.149999999999999" customHeight="1" x14ac:dyDescent="0.25">
      <c r="B804" s="2">
        <f t="shared" si="79"/>
        <v>0</v>
      </c>
      <c r="C804" s="2" t="str">
        <f t="shared" si="84"/>
        <v/>
      </c>
      <c r="D804" s="2">
        <v>783</v>
      </c>
      <c r="E804" s="2" t="str">
        <f>IF(ISNUMBER(SMALL(Order_Form!$D:$D,1+($D804))),(VLOOKUP(SMALL(Order_Form!$D:$D,1+($D804)),Order_Form!$C:$Q,3,FALSE)),"")</f>
        <v/>
      </c>
      <c r="F804" s="18" t="str">
        <f>IF(ISNUMBER(SMALL(Order_Form!$D:$D,1+($D804))),(VLOOKUP(SMALL(Order_Form!$D:$D,1+($D804)),Order_Form!$C:$Q,4,FALSE)),"")</f>
        <v/>
      </c>
      <c r="G804" s="18" t="str">
        <f>IF(ISNUMBER(SMALL(Order_Form!$D:$D,1+($D804))),(VLOOKUP(SMALL(Order_Form!$D:$D,1+($D804)),Order_Form!$C:$Q,5,FALSE)),"")</f>
        <v/>
      </c>
      <c r="H804" s="18" t="str">
        <f>IF(ISNUMBER(SMALL(Order_Form!$D:$D,1+($D804))),(VLOOKUP(SMALL(Order_Form!$D:$D,1+($D804)),Order_Form!$C:$Q,6,FALSE)),"")</f>
        <v/>
      </c>
      <c r="I804" s="15" t="str">
        <f>IF(ISNUMBER(SMALL(Order_Form!$D:$D,1+($D804))),(VLOOKUP(SMALL(Order_Form!$D:$D,1+($D804)),Order_Form!$C:$Q,7,FALSE)),"")</f>
        <v/>
      </c>
      <c r="J804" s="2"/>
      <c r="K804" s="2"/>
      <c r="L804" s="18" t="str">
        <f>IF(ISNUMBER(SMALL(Order_Form!$D:$D,1+($D804))),(VLOOKUP(SMALL(Order_Form!$D:$D,1+($D804)),Order_Form!$C:$Q,8,FALSE)),"")</f>
        <v/>
      </c>
      <c r="M804" s="18" t="str">
        <f>IF(ISNUMBER(SMALL(Order_Form!$D:$D,1+($D804))),(VLOOKUP(SMALL(Order_Form!$D:$D,1+($D804)),Order_Form!$C:$Q,9,FALSE)),"")</f>
        <v/>
      </c>
      <c r="N804" s="18" t="str">
        <f>IF(ISNUMBER(SMALL(Order_Form!$D:$D,1+($D804))),(VLOOKUP(SMALL(Order_Form!$D:$D,1+($D804)),Order_Form!$C:$Q,10,FALSE)),"")</f>
        <v/>
      </c>
      <c r="O804" s="18" t="str">
        <f>IF(ISNUMBER(SMALL(Order_Form!$D:$D,1+($D804))),(VLOOKUP(SMALL(Order_Form!$D:$D,1+($D804)),Order_Form!$C:$Q,11,FALSE)),"")</f>
        <v/>
      </c>
      <c r="P804" s="18" t="str">
        <f>IF(ISNUMBER(SMALL(Order_Form!$D:$D,1+($D804))),(VLOOKUP(SMALL(Order_Form!$D:$D,1+($D804)),Order_Form!$C:$Q,12,FALSE)),"")</f>
        <v/>
      </c>
      <c r="Q804" s="18" t="str">
        <f>IF(ISNUMBER(SMALL(Order_Form!$D:$D,1+($D804))),(VLOOKUP(SMALL(Order_Form!$D:$D,1+($D804)),Order_Form!$C:$Q,13,FALSE)),"")</f>
        <v/>
      </c>
      <c r="R804" s="18" t="str">
        <f>IF(ISNUMBER(SMALL(Order_Form!$D:$D,1+($D804))),(VLOOKUP(SMALL(Order_Form!$D:$D,1+($D804)),Order_Form!$C:$Q,14,FALSE)),"")</f>
        <v/>
      </c>
      <c r="S804" s="126" t="str">
        <f>IF(ISNUMBER(SMALL(Order_Form!$D:$D,1+($D804))),(VLOOKUP(SMALL(Order_Form!$D:$D,1+($D804)),Order_Form!$C:$Q,15,FALSE)),"")</f>
        <v/>
      </c>
      <c r="U804" s="2">
        <f t="shared" si="80"/>
        <v>0</v>
      </c>
      <c r="V804" s="2">
        <f t="shared" si="81"/>
        <v>0</v>
      </c>
      <c r="W804" s="2" t="str">
        <f t="shared" si="82"/>
        <v/>
      </c>
      <c r="X804" s="2">
        <f t="shared" si="83"/>
        <v>0</v>
      </c>
    </row>
    <row r="805" spans="2:24" ht="19.149999999999999" customHeight="1" x14ac:dyDescent="0.25">
      <c r="B805" s="2">
        <f t="shared" si="79"/>
        <v>0</v>
      </c>
      <c r="C805" s="2" t="str">
        <f t="shared" si="84"/>
        <v/>
      </c>
      <c r="D805" s="2">
        <v>784</v>
      </c>
      <c r="E805" s="2" t="str">
        <f>IF(ISNUMBER(SMALL(Order_Form!$D:$D,1+($D805))),(VLOOKUP(SMALL(Order_Form!$D:$D,1+($D805)),Order_Form!$C:$Q,3,FALSE)),"")</f>
        <v/>
      </c>
      <c r="F805" s="18" t="str">
        <f>IF(ISNUMBER(SMALL(Order_Form!$D:$D,1+($D805))),(VLOOKUP(SMALL(Order_Form!$D:$D,1+($D805)),Order_Form!$C:$Q,4,FALSE)),"")</f>
        <v/>
      </c>
      <c r="G805" s="18" t="str">
        <f>IF(ISNUMBER(SMALL(Order_Form!$D:$D,1+($D805))),(VLOOKUP(SMALL(Order_Form!$D:$D,1+($D805)),Order_Form!$C:$Q,5,FALSE)),"")</f>
        <v/>
      </c>
      <c r="H805" s="18" t="str">
        <f>IF(ISNUMBER(SMALL(Order_Form!$D:$D,1+($D805))),(VLOOKUP(SMALL(Order_Form!$D:$D,1+($D805)),Order_Form!$C:$Q,6,FALSE)),"")</f>
        <v/>
      </c>
      <c r="I805" s="15" t="str">
        <f>IF(ISNUMBER(SMALL(Order_Form!$D:$D,1+($D805))),(VLOOKUP(SMALL(Order_Form!$D:$D,1+($D805)),Order_Form!$C:$Q,7,FALSE)),"")</f>
        <v/>
      </c>
      <c r="J805" s="2"/>
      <c r="K805" s="2"/>
      <c r="L805" s="18" t="str">
        <f>IF(ISNUMBER(SMALL(Order_Form!$D:$D,1+($D805))),(VLOOKUP(SMALL(Order_Form!$D:$D,1+($D805)),Order_Form!$C:$Q,8,FALSE)),"")</f>
        <v/>
      </c>
      <c r="M805" s="18" t="str">
        <f>IF(ISNUMBER(SMALL(Order_Form!$D:$D,1+($D805))),(VLOOKUP(SMALL(Order_Form!$D:$D,1+($D805)),Order_Form!$C:$Q,9,FALSE)),"")</f>
        <v/>
      </c>
      <c r="N805" s="18" t="str">
        <f>IF(ISNUMBER(SMALL(Order_Form!$D:$D,1+($D805))),(VLOOKUP(SMALL(Order_Form!$D:$D,1+($D805)),Order_Form!$C:$Q,10,FALSE)),"")</f>
        <v/>
      </c>
      <c r="O805" s="18" t="str">
        <f>IF(ISNUMBER(SMALL(Order_Form!$D:$D,1+($D805))),(VLOOKUP(SMALL(Order_Form!$D:$D,1+($D805)),Order_Form!$C:$Q,11,FALSE)),"")</f>
        <v/>
      </c>
      <c r="P805" s="18" t="str">
        <f>IF(ISNUMBER(SMALL(Order_Form!$D:$D,1+($D805))),(VLOOKUP(SMALL(Order_Form!$D:$D,1+($D805)),Order_Form!$C:$Q,12,FALSE)),"")</f>
        <v/>
      </c>
      <c r="Q805" s="18" t="str">
        <f>IF(ISNUMBER(SMALL(Order_Form!$D:$D,1+($D805))),(VLOOKUP(SMALL(Order_Form!$D:$D,1+($D805)),Order_Form!$C:$Q,13,FALSE)),"")</f>
        <v/>
      </c>
      <c r="R805" s="18" t="str">
        <f>IF(ISNUMBER(SMALL(Order_Form!$D:$D,1+($D805))),(VLOOKUP(SMALL(Order_Form!$D:$D,1+($D805)),Order_Form!$C:$Q,14,FALSE)),"")</f>
        <v/>
      </c>
      <c r="S805" s="126" t="str">
        <f>IF(ISNUMBER(SMALL(Order_Form!$D:$D,1+($D805))),(VLOOKUP(SMALL(Order_Form!$D:$D,1+($D805)),Order_Form!$C:$Q,15,FALSE)),"")</f>
        <v/>
      </c>
      <c r="U805" s="2">
        <f t="shared" si="80"/>
        <v>0</v>
      </c>
      <c r="V805" s="2">
        <f t="shared" si="81"/>
        <v>0</v>
      </c>
      <c r="W805" s="2" t="str">
        <f t="shared" si="82"/>
        <v/>
      </c>
      <c r="X805" s="2">
        <f t="shared" si="83"/>
        <v>0</v>
      </c>
    </row>
    <row r="806" spans="2:24" ht="19.149999999999999" customHeight="1" x14ac:dyDescent="0.25">
      <c r="B806" s="2">
        <f t="shared" si="79"/>
        <v>0</v>
      </c>
      <c r="C806" s="2" t="str">
        <f t="shared" si="84"/>
        <v/>
      </c>
      <c r="D806" s="2">
        <v>785</v>
      </c>
      <c r="E806" s="2" t="str">
        <f>IF(ISNUMBER(SMALL(Order_Form!$D:$D,1+($D806))),(VLOOKUP(SMALL(Order_Form!$D:$D,1+($D806)),Order_Form!$C:$Q,3,FALSE)),"")</f>
        <v/>
      </c>
      <c r="F806" s="18" t="str">
        <f>IF(ISNUMBER(SMALL(Order_Form!$D:$D,1+($D806))),(VLOOKUP(SMALL(Order_Form!$D:$D,1+($D806)),Order_Form!$C:$Q,4,FALSE)),"")</f>
        <v/>
      </c>
      <c r="G806" s="18" t="str">
        <f>IF(ISNUMBER(SMALL(Order_Form!$D:$D,1+($D806))),(VLOOKUP(SMALL(Order_Form!$D:$D,1+($D806)),Order_Form!$C:$Q,5,FALSE)),"")</f>
        <v/>
      </c>
      <c r="H806" s="18" t="str">
        <f>IF(ISNUMBER(SMALL(Order_Form!$D:$D,1+($D806))),(VLOOKUP(SMALL(Order_Form!$D:$D,1+($D806)),Order_Form!$C:$Q,6,FALSE)),"")</f>
        <v/>
      </c>
      <c r="I806" s="15" t="str">
        <f>IF(ISNUMBER(SMALL(Order_Form!$D:$D,1+($D806))),(VLOOKUP(SMALL(Order_Form!$D:$D,1+($D806)),Order_Form!$C:$Q,7,FALSE)),"")</f>
        <v/>
      </c>
      <c r="J806" s="2"/>
      <c r="K806" s="2"/>
      <c r="L806" s="18" t="str">
        <f>IF(ISNUMBER(SMALL(Order_Form!$D:$D,1+($D806))),(VLOOKUP(SMALL(Order_Form!$D:$D,1+($D806)),Order_Form!$C:$Q,8,FALSE)),"")</f>
        <v/>
      </c>
      <c r="M806" s="18" t="str">
        <f>IF(ISNUMBER(SMALL(Order_Form!$D:$D,1+($D806))),(VLOOKUP(SMALL(Order_Form!$D:$D,1+($D806)),Order_Form!$C:$Q,9,FALSE)),"")</f>
        <v/>
      </c>
      <c r="N806" s="18" t="str">
        <f>IF(ISNUMBER(SMALL(Order_Form!$D:$D,1+($D806))),(VLOOKUP(SMALL(Order_Form!$D:$D,1+($D806)),Order_Form!$C:$Q,10,FALSE)),"")</f>
        <v/>
      </c>
      <c r="O806" s="18" t="str">
        <f>IF(ISNUMBER(SMALL(Order_Form!$D:$D,1+($D806))),(VLOOKUP(SMALL(Order_Form!$D:$D,1+($D806)),Order_Form!$C:$Q,11,FALSE)),"")</f>
        <v/>
      </c>
      <c r="P806" s="18" t="str">
        <f>IF(ISNUMBER(SMALL(Order_Form!$D:$D,1+($D806))),(VLOOKUP(SMALL(Order_Form!$D:$D,1+($D806)),Order_Form!$C:$Q,12,FALSE)),"")</f>
        <v/>
      </c>
      <c r="Q806" s="18" t="str">
        <f>IF(ISNUMBER(SMALL(Order_Form!$D:$D,1+($D806))),(VLOOKUP(SMALL(Order_Form!$D:$D,1+($D806)),Order_Form!$C:$Q,13,FALSE)),"")</f>
        <v/>
      </c>
      <c r="R806" s="18" t="str">
        <f>IF(ISNUMBER(SMALL(Order_Form!$D:$D,1+($D806))),(VLOOKUP(SMALL(Order_Form!$D:$D,1+($D806)),Order_Form!$C:$Q,14,FALSE)),"")</f>
        <v/>
      </c>
      <c r="S806" s="126" t="str">
        <f>IF(ISNUMBER(SMALL(Order_Form!$D:$D,1+($D806))),(VLOOKUP(SMALL(Order_Form!$D:$D,1+($D806)),Order_Form!$C:$Q,15,FALSE)),"")</f>
        <v/>
      </c>
      <c r="U806" s="2">
        <f t="shared" si="80"/>
        <v>0</v>
      </c>
      <c r="V806" s="2">
        <f t="shared" si="81"/>
        <v>0</v>
      </c>
      <c r="W806" s="2" t="str">
        <f t="shared" si="82"/>
        <v/>
      </c>
      <c r="X806" s="2">
        <f t="shared" si="83"/>
        <v>0</v>
      </c>
    </row>
    <row r="807" spans="2:24" ht="19.149999999999999" customHeight="1" x14ac:dyDescent="0.25">
      <c r="B807" s="2">
        <f t="shared" si="79"/>
        <v>0</v>
      </c>
      <c r="C807" s="2" t="str">
        <f t="shared" si="84"/>
        <v/>
      </c>
      <c r="D807" s="2">
        <v>786</v>
      </c>
      <c r="E807" s="2" t="str">
        <f>IF(ISNUMBER(SMALL(Order_Form!$D:$D,1+($D807))),(VLOOKUP(SMALL(Order_Form!$D:$D,1+($D807)),Order_Form!$C:$Q,3,FALSE)),"")</f>
        <v/>
      </c>
      <c r="F807" s="18" t="str">
        <f>IF(ISNUMBER(SMALL(Order_Form!$D:$D,1+($D807))),(VLOOKUP(SMALL(Order_Form!$D:$D,1+($D807)),Order_Form!$C:$Q,4,FALSE)),"")</f>
        <v/>
      </c>
      <c r="G807" s="18" t="str">
        <f>IF(ISNUMBER(SMALL(Order_Form!$D:$D,1+($D807))),(VLOOKUP(SMALL(Order_Form!$D:$D,1+($D807)),Order_Form!$C:$Q,5,FALSE)),"")</f>
        <v/>
      </c>
      <c r="H807" s="18" t="str">
        <f>IF(ISNUMBER(SMALL(Order_Form!$D:$D,1+($D807))),(VLOOKUP(SMALL(Order_Form!$D:$D,1+($D807)),Order_Form!$C:$Q,6,FALSE)),"")</f>
        <v/>
      </c>
      <c r="I807" s="15" t="str">
        <f>IF(ISNUMBER(SMALL(Order_Form!$D:$D,1+($D807))),(VLOOKUP(SMALL(Order_Form!$D:$D,1+($D807)),Order_Form!$C:$Q,7,FALSE)),"")</f>
        <v/>
      </c>
      <c r="J807" s="2"/>
      <c r="K807" s="2"/>
      <c r="L807" s="18" t="str">
        <f>IF(ISNUMBER(SMALL(Order_Form!$D:$D,1+($D807))),(VLOOKUP(SMALL(Order_Form!$D:$D,1+($D807)),Order_Form!$C:$Q,8,FALSE)),"")</f>
        <v/>
      </c>
      <c r="M807" s="18" t="str">
        <f>IF(ISNUMBER(SMALL(Order_Form!$D:$D,1+($D807))),(VLOOKUP(SMALL(Order_Form!$D:$D,1+($D807)),Order_Form!$C:$Q,9,FALSE)),"")</f>
        <v/>
      </c>
      <c r="N807" s="18" t="str">
        <f>IF(ISNUMBER(SMALL(Order_Form!$D:$D,1+($D807))),(VLOOKUP(SMALL(Order_Form!$D:$D,1+($D807)),Order_Form!$C:$Q,10,FALSE)),"")</f>
        <v/>
      </c>
      <c r="O807" s="18" t="str">
        <f>IF(ISNUMBER(SMALL(Order_Form!$D:$D,1+($D807))),(VLOOKUP(SMALL(Order_Form!$D:$D,1+($D807)),Order_Form!$C:$Q,11,FALSE)),"")</f>
        <v/>
      </c>
      <c r="P807" s="18" t="str">
        <f>IF(ISNUMBER(SMALL(Order_Form!$D:$D,1+($D807))),(VLOOKUP(SMALL(Order_Form!$D:$D,1+($D807)),Order_Form!$C:$Q,12,FALSE)),"")</f>
        <v/>
      </c>
      <c r="Q807" s="18" t="str">
        <f>IF(ISNUMBER(SMALL(Order_Form!$D:$D,1+($D807))),(VLOOKUP(SMALL(Order_Form!$D:$D,1+($D807)),Order_Form!$C:$Q,13,FALSE)),"")</f>
        <v/>
      </c>
      <c r="R807" s="18" t="str">
        <f>IF(ISNUMBER(SMALL(Order_Form!$D:$D,1+($D807))),(VLOOKUP(SMALL(Order_Form!$D:$D,1+($D807)),Order_Form!$C:$Q,14,FALSE)),"")</f>
        <v/>
      </c>
      <c r="S807" s="126" t="str">
        <f>IF(ISNUMBER(SMALL(Order_Form!$D:$D,1+($D807))),(VLOOKUP(SMALL(Order_Form!$D:$D,1+($D807)),Order_Form!$C:$Q,15,FALSE)),"")</f>
        <v/>
      </c>
      <c r="U807" s="2">
        <f t="shared" si="80"/>
        <v>0</v>
      </c>
      <c r="V807" s="2">
        <f t="shared" si="81"/>
        <v>0</v>
      </c>
      <c r="W807" s="2" t="str">
        <f t="shared" si="82"/>
        <v/>
      </c>
      <c r="X807" s="2">
        <f t="shared" si="83"/>
        <v>0</v>
      </c>
    </row>
    <row r="808" spans="2:24" ht="19.149999999999999" customHeight="1" x14ac:dyDescent="0.25">
      <c r="B808" s="2">
        <f t="shared" si="79"/>
        <v>0</v>
      </c>
      <c r="C808" s="2" t="str">
        <f t="shared" si="84"/>
        <v/>
      </c>
      <c r="D808" s="2">
        <v>787</v>
      </c>
      <c r="E808" s="2" t="str">
        <f>IF(ISNUMBER(SMALL(Order_Form!$D:$D,1+($D808))),(VLOOKUP(SMALL(Order_Form!$D:$D,1+($D808)),Order_Form!$C:$Q,3,FALSE)),"")</f>
        <v/>
      </c>
      <c r="F808" s="18" t="str">
        <f>IF(ISNUMBER(SMALL(Order_Form!$D:$D,1+($D808))),(VLOOKUP(SMALL(Order_Form!$D:$D,1+($D808)),Order_Form!$C:$Q,4,FALSE)),"")</f>
        <v/>
      </c>
      <c r="G808" s="18" t="str">
        <f>IF(ISNUMBER(SMALL(Order_Form!$D:$D,1+($D808))),(VLOOKUP(SMALL(Order_Form!$D:$D,1+($D808)),Order_Form!$C:$Q,5,FALSE)),"")</f>
        <v/>
      </c>
      <c r="H808" s="18" t="str">
        <f>IF(ISNUMBER(SMALL(Order_Form!$D:$D,1+($D808))),(VLOOKUP(SMALL(Order_Form!$D:$D,1+($D808)),Order_Form!$C:$Q,6,FALSE)),"")</f>
        <v/>
      </c>
      <c r="I808" s="15" t="str">
        <f>IF(ISNUMBER(SMALL(Order_Form!$D:$D,1+($D808))),(VLOOKUP(SMALL(Order_Form!$D:$D,1+($D808)),Order_Form!$C:$Q,7,FALSE)),"")</f>
        <v/>
      </c>
      <c r="J808" s="2"/>
      <c r="K808" s="2"/>
      <c r="L808" s="18" t="str">
        <f>IF(ISNUMBER(SMALL(Order_Form!$D:$D,1+($D808))),(VLOOKUP(SMALL(Order_Form!$D:$D,1+($D808)),Order_Form!$C:$Q,8,FALSE)),"")</f>
        <v/>
      </c>
      <c r="M808" s="18" t="str">
        <f>IF(ISNUMBER(SMALL(Order_Form!$D:$D,1+($D808))),(VLOOKUP(SMALL(Order_Form!$D:$D,1+($D808)),Order_Form!$C:$Q,9,FALSE)),"")</f>
        <v/>
      </c>
      <c r="N808" s="18" t="str">
        <f>IF(ISNUMBER(SMALL(Order_Form!$D:$D,1+($D808))),(VLOOKUP(SMALL(Order_Form!$D:$D,1+($D808)),Order_Form!$C:$Q,10,FALSE)),"")</f>
        <v/>
      </c>
      <c r="O808" s="18" t="str">
        <f>IF(ISNUMBER(SMALL(Order_Form!$D:$D,1+($D808))),(VLOOKUP(SMALL(Order_Form!$D:$D,1+($D808)),Order_Form!$C:$Q,11,FALSE)),"")</f>
        <v/>
      </c>
      <c r="P808" s="18" t="str">
        <f>IF(ISNUMBER(SMALL(Order_Form!$D:$D,1+($D808))),(VLOOKUP(SMALL(Order_Form!$D:$D,1+($D808)),Order_Form!$C:$Q,12,FALSE)),"")</f>
        <v/>
      </c>
      <c r="Q808" s="18" t="str">
        <f>IF(ISNUMBER(SMALL(Order_Form!$D:$D,1+($D808))),(VLOOKUP(SMALL(Order_Form!$D:$D,1+($D808)),Order_Form!$C:$Q,13,FALSE)),"")</f>
        <v/>
      </c>
      <c r="R808" s="18" t="str">
        <f>IF(ISNUMBER(SMALL(Order_Form!$D:$D,1+($D808))),(VLOOKUP(SMALL(Order_Form!$D:$D,1+($D808)),Order_Form!$C:$Q,14,FALSE)),"")</f>
        <v/>
      </c>
      <c r="S808" s="126" t="str">
        <f>IF(ISNUMBER(SMALL(Order_Form!$D:$D,1+($D808))),(VLOOKUP(SMALL(Order_Form!$D:$D,1+($D808)),Order_Form!$C:$Q,15,FALSE)),"")</f>
        <v/>
      </c>
      <c r="U808" s="2">
        <f t="shared" si="80"/>
        <v>0</v>
      </c>
      <c r="V808" s="2">
        <f t="shared" si="81"/>
        <v>0</v>
      </c>
      <c r="W808" s="2" t="str">
        <f t="shared" si="82"/>
        <v/>
      </c>
      <c r="X808" s="2">
        <f t="shared" si="83"/>
        <v>0</v>
      </c>
    </row>
    <row r="809" spans="2:24" ht="19.149999999999999" customHeight="1" x14ac:dyDescent="0.25">
      <c r="B809" s="2">
        <f t="shared" si="79"/>
        <v>0</v>
      </c>
      <c r="C809" s="2" t="str">
        <f t="shared" si="84"/>
        <v/>
      </c>
      <c r="D809" s="2">
        <v>788</v>
      </c>
      <c r="E809" s="2" t="str">
        <f>IF(ISNUMBER(SMALL(Order_Form!$D:$D,1+($D809))),(VLOOKUP(SMALL(Order_Form!$D:$D,1+($D809)),Order_Form!$C:$Q,3,FALSE)),"")</f>
        <v/>
      </c>
      <c r="F809" s="18" t="str">
        <f>IF(ISNUMBER(SMALL(Order_Form!$D:$D,1+($D809))),(VLOOKUP(SMALL(Order_Form!$D:$D,1+($D809)),Order_Form!$C:$Q,4,FALSE)),"")</f>
        <v/>
      </c>
      <c r="G809" s="18" t="str">
        <f>IF(ISNUMBER(SMALL(Order_Form!$D:$D,1+($D809))),(VLOOKUP(SMALL(Order_Form!$D:$D,1+($D809)),Order_Form!$C:$Q,5,FALSE)),"")</f>
        <v/>
      </c>
      <c r="H809" s="18" t="str">
        <f>IF(ISNUMBER(SMALL(Order_Form!$D:$D,1+($D809))),(VLOOKUP(SMALL(Order_Form!$D:$D,1+($D809)),Order_Form!$C:$Q,6,FALSE)),"")</f>
        <v/>
      </c>
      <c r="I809" s="15" t="str">
        <f>IF(ISNUMBER(SMALL(Order_Form!$D:$D,1+($D809))),(VLOOKUP(SMALL(Order_Form!$D:$D,1+($D809)),Order_Form!$C:$Q,7,FALSE)),"")</f>
        <v/>
      </c>
      <c r="J809" s="2"/>
      <c r="K809" s="2"/>
      <c r="L809" s="18" t="str">
        <f>IF(ISNUMBER(SMALL(Order_Form!$D:$D,1+($D809))),(VLOOKUP(SMALL(Order_Form!$D:$D,1+($D809)),Order_Form!$C:$Q,8,FALSE)),"")</f>
        <v/>
      </c>
      <c r="M809" s="18" t="str">
        <f>IF(ISNUMBER(SMALL(Order_Form!$D:$D,1+($D809))),(VLOOKUP(SMALL(Order_Form!$D:$D,1+($D809)),Order_Form!$C:$Q,9,FALSE)),"")</f>
        <v/>
      </c>
      <c r="N809" s="18" t="str">
        <f>IF(ISNUMBER(SMALL(Order_Form!$D:$D,1+($D809))),(VLOOKUP(SMALL(Order_Form!$D:$D,1+($D809)),Order_Form!$C:$Q,10,FALSE)),"")</f>
        <v/>
      </c>
      <c r="O809" s="18" t="str">
        <f>IF(ISNUMBER(SMALL(Order_Form!$D:$D,1+($D809))),(VLOOKUP(SMALL(Order_Form!$D:$D,1+($D809)),Order_Form!$C:$Q,11,FALSE)),"")</f>
        <v/>
      </c>
      <c r="P809" s="18" t="str">
        <f>IF(ISNUMBER(SMALL(Order_Form!$D:$D,1+($D809))),(VLOOKUP(SMALL(Order_Form!$D:$D,1+($D809)),Order_Form!$C:$Q,12,FALSE)),"")</f>
        <v/>
      </c>
      <c r="Q809" s="18" t="str">
        <f>IF(ISNUMBER(SMALL(Order_Form!$D:$D,1+($D809))),(VLOOKUP(SMALL(Order_Form!$D:$D,1+($D809)),Order_Form!$C:$Q,13,FALSE)),"")</f>
        <v/>
      </c>
      <c r="R809" s="18" t="str">
        <f>IF(ISNUMBER(SMALL(Order_Form!$D:$D,1+($D809))),(VLOOKUP(SMALL(Order_Form!$D:$D,1+($D809)),Order_Form!$C:$Q,14,FALSE)),"")</f>
        <v/>
      </c>
      <c r="S809" s="126" t="str">
        <f>IF(ISNUMBER(SMALL(Order_Form!$D:$D,1+($D809))),(VLOOKUP(SMALL(Order_Form!$D:$D,1+($D809)),Order_Form!$C:$Q,15,FALSE)),"")</f>
        <v/>
      </c>
      <c r="U809" s="2">
        <f t="shared" si="80"/>
        <v>0</v>
      </c>
      <c r="V809" s="2">
        <f t="shared" si="81"/>
        <v>0</v>
      </c>
      <c r="W809" s="2" t="str">
        <f t="shared" si="82"/>
        <v/>
      </c>
      <c r="X809" s="2">
        <f t="shared" si="83"/>
        <v>0</v>
      </c>
    </row>
    <row r="810" spans="2:24" ht="19.149999999999999" customHeight="1" x14ac:dyDescent="0.25">
      <c r="B810" s="2">
        <f t="shared" si="79"/>
        <v>0</v>
      </c>
      <c r="C810" s="2" t="str">
        <f t="shared" si="84"/>
        <v/>
      </c>
      <c r="D810" s="2">
        <v>789</v>
      </c>
      <c r="E810" s="2" t="str">
        <f>IF(ISNUMBER(SMALL(Order_Form!$D:$D,1+($D810))),(VLOOKUP(SMALL(Order_Form!$D:$D,1+($D810)),Order_Form!$C:$Q,3,FALSE)),"")</f>
        <v/>
      </c>
      <c r="F810" s="18" t="str">
        <f>IF(ISNUMBER(SMALL(Order_Form!$D:$D,1+($D810))),(VLOOKUP(SMALL(Order_Form!$D:$D,1+($D810)),Order_Form!$C:$Q,4,FALSE)),"")</f>
        <v/>
      </c>
      <c r="G810" s="18" t="str">
        <f>IF(ISNUMBER(SMALL(Order_Form!$D:$D,1+($D810))),(VLOOKUP(SMALL(Order_Form!$D:$D,1+($D810)),Order_Form!$C:$Q,5,FALSE)),"")</f>
        <v/>
      </c>
      <c r="H810" s="18" t="str">
        <f>IF(ISNUMBER(SMALL(Order_Form!$D:$D,1+($D810))),(VLOOKUP(SMALL(Order_Form!$D:$D,1+($D810)),Order_Form!$C:$Q,6,FALSE)),"")</f>
        <v/>
      </c>
      <c r="I810" s="15" t="str">
        <f>IF(ISNUMBER(SMALL(Order_Form!$D:$D,1+($D810))),(VLOOKUP(SMALL(Order_Form!$D:$D,1+($D810)),Order_Form!$C:$Q,7,FALSE)),"")</f>
        <v/>
      </c>
      <c r="J810" s="2"/>
      <c r="K810" s="2"/>
      <c r="L810" s="18" t="str">
        <f>IF(ISNUMBER(SMALL(Order_Form!$D:$D,1+($D810))),(VLOOKUP(SMALL(Order_Form!$D:$D,1+($D810)),Order_Form!$C:$Q,8,FALSE)),"")</f>
        <v/>
      </c>
      <c r="M810" s="18" t="str">
        <f>IF(ISNUMBER(SMALL(Order_Form!$D:$D,1+($D810))),(VLOOKUP(SMALL(Order_Form!$D:$D,1+($D810)),Order_Form!$C:$Q,9,FALSE)),"")</f>
        <v/>
      </c>
      <c r="N810" s="18" t="str">
        <f>IF(ISNUMBER(SMALL(Order_Form!$D:$D,1+($D810))),(VLOOKUP(SMALL(Order_Form!$D:$D,1+($D810)),Order_Form!$C:$Q,10,FALSE)),"")</f>
        <v/>
      </c>
      <c r="O810" s="18" t="str">
        <f>IF(ISNUMBER(SMALL(Order_Form!$D:$D,1+($D810))),(VLOOKUP(SMALL(Order_Form!$D:$D,1+($D810)),Order_Form!$C:$Q,11,FALSE)),"")</f>
        <v/>
      </c>
      <c r="P810" s="18" t="str">
        <f>IF(ISNUMBER(SMALL(Order_Form!$D:$D,1+($D810))),(VLOOKUP(SMALL(Order_Form!$D:$D,1+($D810)),Order_Form!$C:$Q,12,FALSE)),"")</f>
        <v/>
      </c>
      <c r="Q810" s="18" t="str">
        <f>IF(ISNUMBER(SMALL(Order_Form!$D:$D,1+($D810))),(VLOOKUP(SMALL(Order_Form!$D:$D,1+($D810)),Order_Form!$C:$Q,13,FALSE)),"")</f>
        <v/>
      </c>
      <c r="R810" s="18" t="str">
        <f>IF(ISNUMBER(SMALL(Order_Form!$D:$D,1+($D810))),(VLOOKUP(SMALL(Order_Form!$D:$D,1+($D810)),Order_Form!$C:$Q,14,FALSE)),"")</f>
        <v/>
      </c>
      <c r="S810" s="126" t="str">
        <f>IF(ISNUMBER(SMALL(Order_Form!$D:$D,1+($D810))),(VLOOKUP(SMALL(Order_Form!$D:$D,1+($D810)),Order_Form!$C:$Q,15,FALSE)),"")</f>
        <v/>
      </c>
      <c r="U810" s="2">
        <f t="shared" si="80"/>
        <v>0</v>
      </c>
      <c r="V810" s="2">
        <f t="shared" si="81"/>
        <v>0</v>
      </c>
      <c r="W810" s="2" t="str">
        <f t="shared" si="82"/>
        <v/>
      </c>
      <c r="X810" s="2">
        <f t="shared" si="83"/>
        <v>0</v>
      </c>
    </row>
    <row r="811" spans="2:24" ht="19.149999999999999" customHeight="1" x14ac:dyDescent="0.25">
      <c r="B811" s="2">
        <f t="shared" si="79"/>
        <v>0</v>
      </c>
      <c r="C811" s="2" t="str">
        <f t="shared" si="84"/>
        <v/>
      </c>
      <c r="D811" s="2">
        <v>790</v>
      </c>
      <c r="E811" s="2" t="str">
        <f>IF(ISNUMBER(SMALL(Order_Form!$D:$D,1+($D811))),(VLOOKUP(SMALL(Order_Form!$D:$D,1+($D811)),Order_Form!$C:$Q,3,FALSE)),"")</f>
        <v/>
      </c>
      <c r="F811" s="18" t="str">
        <f>IF(ISNUMBER(SMALL(Order_Form!$D:$D,1+($D811))),(VLOOKUP(SMALL(Order_Form!$D:$D,1+($D811)),Order_Form!$C:$Q,4,FALSE)),"")</f>
        <v/>
      </c>
      <c r="G811" s="18" t="str">
        <f>IF(ISNUMBER(SMALL(Order_Form!$D:$D,1+($D811))),(VLOOKUP(SMALL(Order_Form!$D:$D,1+($D811)),Order_Form!$C:$Q,5,FALSE)),"")</f>
        <v/>
      </c>
      <c r="H811" s="18" t="str">
        <f>IF(ISNUMBER(SMALL(Order_Form!$D:$D,1+($D811))),(VLOOKUP(SMALL(Order_Form!$D:$D,1+($D811)),Order_Form!$C:$Q,6,FALSE)),"")</f>
        <v/>
      </c>
      <c r="I811" s="15" t="str">
        <f>IF(ISNUMBER(SMALL(Order_Form!$D:$D,1+($D811))),(VLOOKUP(SMALL(Order_Form!$D:$D,1+($D811)),Order_Form!$C:$Q,7,FALSE)),"")</f>
        <v/>
      </c>
      <c r="J811" s="2"/>
      <c r="K811" s="2"/>
      <c r="L811" s="18" t="str">
        <f>IF(ISNUMBER(SMALL(Order_Form!$D:$D,1+($D811))),(VLOOKUP(SMALL(Order_Form!$D:$D,1+($D811)),Order_Form!$C:$Q,8,FALSE)),"")</f>
        <v/>
      </c>
      <c r="M811" s="18" t="str">
        <f>IF(ISNUMBER(SMALL(Order_Form!$D:$D,1+($D811))),(VLOOKUP(SMALL(Order_Form!$D:$D,1+($D811)),Order_Form!$C:$Q,9,FALSE)),"")</f>
        <v/>
      </c>
      <c r="N811" s="18" t="str">
        <f>IF(ISNUMBER(SMALL(Order_Form!$D:$D,1+($D811))),(VLOOKUP(SMALL(Order_Form!$D:$D,1+($D811)),Order_Form!$C:$Q,10,FALSE)),"")</f>
        <v/>
      </c>
      <c r="O811" s="18" t="str">
        <f>IF(ISNUMBER(SMALL(Order_Form!$D:$D,1+($D811))),(VLOOKUP(SMALL(Order_Form!$D:$D,1+($D811)),Order_Form!$C:$Q,11,FALSE)),"")</f>
        <v/>
      </c>
      <c r="P811" s="18" t="str">
        <f>IF(ISNUMBER(SMALL(Order_Form!$D:$D,1+($D811))),(VLOOKUP(SMALL(Order_Form!$D:$D,1+($D811)),Order_Form!$C:$Q,12,FALSE)),"")</f>
        <v/>
      </c>
      <c r="Q811" s="18" t="str">
        <f>IF(ISNUMBER(SMALL(Order_Form!$D:$D,1+($D811))),(VLOOKUP(SMALL(Order_Form!$D:$D,1+($D811)),Order_Form!$C:$Q,13,FALSE)),"")</f>
        <v/>
      </c>
      <c r="R811" s="18" t="str">
        <f>IF(ISNUMBER(SMALL(Order_Form!$D:$D,1+($D811))),(VLOOKUP(SMALL(Order_Form!$D:$D,1+($D811)),Order_Form!$C:$Q,14,FALSE)),"")</f>
        <v/>
      </c>
      <c r="S811" s="126" t="str">
        <f>IF(ISNUMBER(SMALL(Order_Form!$D:$D,1+($D811))),(VLOOKUP(SMALL(Order_Form!$D:$D,1+($D811)),Order_Form!$C:$Q,15,FALSE)),"")</f>
        <v/>
      </c>
      <c r="U811" s="2">
        <f t="shared" si="80"/>
        <v>0</v>
      </c>
      <c r="V811" s="2">
        <f t="shared" si="81"/>
        <v>0</v>
      </c>
      <c r="W811" s="2" t="str">
        <f t="shared" si="82"/>
        <v/>
      </c>
      <c r="X811" s="2">
        <f t="shared" si="83"/>
        <v>0</v>
      </c>
    </row>
    <row r="812" spans="2:24" ht="19.149999999999999" customHeight="1" x14ac:dyDescent="0.25">
      <c r="B812" s="2">
        <f t="shared" si="79"/>
        <v>0</v>
      </c>
      <c r="C812" s="2" t="str">
        <f t="shared" si="84"/>
        <v/>
      </c>
      <c r="D812" s="2">
        <v>791</v>
      </c>
      <c r="E812" s="2" t="str">
        <f>IF(ISNUMBER(SMALL(Order_Form!$D:$D,1+($D812))),(VLOOKUP(SMALL(Order_Form!$D:$D,1+($D812)),Order_Form!$C:$Q,3,FALSE)),"")</f>
        <v/>
      </c>
      <c r="F812" s="18" t="str">
        <f>IF(ISNUMBER(SMALL(Order_Form!$D:$D,1+($D812))),(VLOOKUP(SMALL(Order_Form!$D:$D,1+($D812)),Order_Form!$C:$Q,4,FALSE)),"")</f>
        <v/>
      </c>
      <c r="G812" s="18" t="str">
        <f>IF(ISNUMBER(SMALL(Order_Form!$D:$D,1+($D812))),(VLOOKUP(SMALL(Order_Form!$D:$D,1+($D812)),Order_Form!$C:$Q,5,FALSE)),"")</f>
        <v/>
      </c>
      <c r="H812" s="18" t="str">
        <f>IF(ISNUMBER(SMALL(Order_Form!$D:$D,1+($D812))),(VLOOKUP(SMALL(Order_Form!$D:$D,1+($D812)),Order_Form!$C:$Q,6,FALSE)),"")</f>
        <v/>
      </c>
      <c r="I812" s="15" t="str">
        <f>IF(ISNUMBER(SMALL(Order_Form!$D:$D,1+($D812))),(VLOOKUP(SMALL(Order_Form!$D:$D,1+($D812)),Order_Form!$C:$Q,7,FALSE)),"")</f>
        <v/>
      </c>
      <c r="J812" s="2"/>
      <c r="K812" s="2"/>
      <c r="L812" s="18" t="str">
        <f>IF(ISNUMBER(SMALL(Order_Form!$D:$D,1+($D812))),(VLOOKUP(SMALL(Order_Form!$D:$D,1+($D812)),Order_Form!$C:$Q,8,FALSE)),"")</f>
        <v/>
      </c>
      <c r="M812" s="18" t="str">
        <f>IF(ISNUMBER(SMALL(Order_Form!$D:$D,1+($D812))),(VLOOKUP(SMALL(Order_Form!$D:$D,1+($D812)),Order_Form!$C:$Q,9,FALSE)),"")</f>
        <v/>
      </c>
      <c r="N812" s="18" t="str">
        <f>IF(ISNUMBER(SMALL(Order_Form!$D:$D,1+($D812))),(VLOOKUP(SMALL(Order_Form!$D:$D,1+($D812)),Order_Form!$C:$Q,10,FALSE)),"")</f>
        <v/>
      </c>
      <c r="O812" s="18" t="str">
        <f>IF(ISNUMBER(SMALL(Order_Form!$D:$D,1+($D812))),(VLOOKUP(SMALL(Order_Form!$D:$D,1+($D812)),Order_Form!$C:$Q,11,FALSE)),"")</f>
        <v/>
      </c>
      <c r="P812" s="18" t="str">
        <f>IF(ISNUMBER(SMALL(Order_Form!$D:$D,1+($D812))),(VLOOKUP(SMALL(Order_Form!$D:$D,1+($D812)),Order_Form!$C:$Q,12,FALSE)),"")</f>
        <v/>
      </c>
      <c r="Q812" s="18" t="str">
        <f>IF(ISNUMBER(SMALL(Order_Form!$D:$D,1+($D812))),(VLOOKUP(SMALL(Order_Form!$D:$D,1+($D812)),Order_Form!$C:$Q,13,FALSE)),"")</f>
        <v/>
      </c>
      <c r="R812" s="18" t="str">
        <f>IF(ISNUMBER(SMALL(Order_Form!$D:$D,1+($D812))),(VLOOKUP(SMALL(Order_Form!$D:$D,1+($D812)),Order_Form!$C:$Q,14,FALSE)),"")</f>
        <v/>
      </c>
      <c r="S812" s="126" t="str">
        <f>IF(ISNUMBER(SMALL(Order_Form!$D:$D,1+($D812))),(VLOOKUP(SMALL(Order_Form!$D:$D,1+($D812)),Order_Form!$C:$Q,15,FALSE)),"")</f>
        <v/>
      </c>
      <c r="U812" s="2">
        <f t="shared" si="80"/>
        <v>0</v>
      </c>
      <c r="V812" s="2">
        <f t="shared" si="81"/>
        <v>0</v>
      </c>
      <c r="W812" s="2" t="str">
        <f t="shared" si="82"/>
        <v/>
      </c>
      <c r="X812" s="2">
        <f t="shared" si="83"/>
        <v>0</v>
      </c>
    </row>
    <row r="813" spans="2:24" ht="19.149999999999999" customHeight="1" x14ac:dyDescent="0.25">
      <c r="B813" s="2">
        <f t="shared" si="79"/>
        <v>0</v>
      </c>
      <c r="C813" s="2" t="str">
        <f t="shared" si="84"/>
        <v/>
      </c>
      <c r="D813" s="2">
        <v>792</v>
      </c>
      <c r="E813" s="2" t="str">
        <f>IF(ISNUMBER(SMALL(Order_Form!$D:$D,1+($D813))),(VLOOKUP(SMALL(Order_Form!$D:$D,1+($D813)),Order_Form!$C:$Q,3,FALSE)),"")</f>
        <v/>
      </c>
      <c r="F813" s="18" t="str">
        <f>IF(ISNUMBER(SMALL(Order_Form!$D:$D,1+($D813))),(VLOOKUP(SMALL(Order_Form!$D:$D,1+($D813)),Order_Form!$C:$Q,4,FALSE)),"")</f>
        <v/>
      </c>
      <c r="G813" s="18" t="str">
        <f>IF(ISNUMBER(SMALL(Order_Form!$D:$D,1+($D813))),(VLOOKUP(SMALL(Order_Form!$D:$D,1+($D813)),Order_Form!$C:$Q,5,FALSE)),"")</f>
        <v/>
      </c>
      <c r="H813" s="18" t="str">
        <f>IF(ISNUMBER(SMALL(Order_Form!$D:$D,1+($D813))),(VLOOKUP(SMALL(Order_Form!$D:$D,1+($D813)),Order_Form!$C:$Q,6,FALSE)),"")</f>
        <v/>
      </c>
      <c r="I813" s="15" t="str">
        <f>IF(ISNUMBER(SMALL(Order_Form!$D:$D,1+($D813))),(VLOOKUP(SMALL(Order_Form!$D:$D,1+($D813)),Order_Form!$C:$Q,7,FALSE)),"")</f>
        <v/>
      </c>
      <c r="J813" s="2"/>
      <c r="K813" s="2"/>
      <c r="L813" s="18" t="str">
        <f>IF(ISNUMBER(SMALL(Order_Form!$D:$D,1+($D813))),(VLOOKUP(SMALL(Order_Form!$D:$D,1+($D813)),Order_Form!$C:$Q,8,FALSE)),"")</f>
        <v/>
      </c>
      <c r="M813" s="18" t="str">
        <f>IF(ISNUMBER(SMALL(Order_Form!$D:$D,1+($D813))),(VLOOKUP(SMALL(Order_Form!$D:$D,1+($D813)),Order_Form!$C:$Q,9,FALSE)),"")</f>
        <v/>
      </c>
      <c r="N813" s="18" t="str">
        <f>IF(ISNUMBER(SMALL(Order_Form!$D:$D,1+($D813))),(VLOOKUP(SMALL(Order_Form!$D:$D,1+($D813)),Order_Form!$C:$Q,10,FALSE)),"")</f>
        <v/>
      </c>
      <c r="O813" s="18" t="str">
        <f>IF(ISNUMBER(SMALL(Order_Form!$D:$D,1+($D813))),(VLOOKUP(SMALL(Order_Form!$D:$D,1+($D813)),Order_Form!$C:$Q,11,FALSE)),"")</f>
        <v/>
      </c>
      <c r="P813" s="18" t="str">
        <f>IF(ISNUMBER(SMALL(Order_Form!$D:$D,1+($D813))),(VLOOKUP(SMALL(Order_Form!$D:$D,1+($D813)),Order_Form!$C:$Q,12,FALSE)),"")</f>
        <v/>
      </c>
      <c r="Q813" s="18" t="str">
        <f>IF(ISNUMBER(SMALL(Order_Form!$D:$D,1+($D813))),(VLOOKUP(SMALL(Order_Form!$D:$D,1+($D813)),Order_Form!$C:$Q,13,FALSE)),"")</f>
        <v/>
      </c>
      <c r="R813" s="18" t="str">
        <f>IF(ISNUMBER(SMALL(Order_Form!$D:$D,1+($D813))),(VLOOKUP(SMALL(Order_Form!$D:$D,1+($D813)),Order_Form!$C:$Q,14,FALSE)),"")</f>
        <v/>
      </c>
      <c r="S813" s="126" t="str">
        <f>IF(ISNUMBER(SMALL(Order_Form!$D:$D,1+($D813))),(VLOOKUP(SMALL(Order_Form!$D:$D,1+($D813)),Order_Form!$C:$Q,15,FALSE)),"")</f>
        <v/>
      </c>
      <c r="U813" s="2">
        <f t="shared" si="80"/>
        <v>0</v>
      </c>
      <c r="V813" s="2">
        <f t="shared" si="81"/>
        <v>0</v>
      </c>
      <c r="W813" s="2" t="str">
        <f t="shared" si="82"/>
        <v/>
      </c>
      <c r="X813" s="2">
        <f t="shared" si="83"/>
        <v>0</v>
      </c>
    </row>
    <row r="814" spans="2:24" ht="19.149999999999999" customHeight="1" x14ac:dyDescent="0.25">
      <c r="B814" s="2">
        <f t="shared" si="79"/>
        <v>0</v>
      </c>
      <c r="C814" s="2" t="str">
        <f t="shared" si="84"/>
        <v/>
      </c>
      <c r="D814" s="2">
        <v>793</v>
      </c>
      <c r="E814" s="2" t="str">
        <f>IF(ISNUMBER(SMALL(Order_Form!$D:$D,1+($D814))),(VLOOKUP(SMALL(Order_Form!$D:$D,1+($D814)),Order_Form!$C:$Q,3,FALSE)),"")</f>
        <v/>
      </c>
      <c r="F814" s="18" t="str">
        <f>IF(ISNUMBER(SMALL(Order_Form!$D:$D,1+($D814))),(VLOOKUP(SMALL(Order_Form!$D:$D,1+($D814)),Order_Form!$C:$Q,4,FALSE)),"")</f>
        <v/>
      </c>
      <c r="G814" s="18" t="str">
        <f>IF(ISNUMBER(SMALL(Order_Form!$D:$D,1+($D814))),(VLOOKUP(SMALL(Order_Form!$D:$D,1+($D814)),Order_Form!$C:$Q,5,FALSE)),"")</f>
        <v/>
      </c>
      <c r="H814" s="18" t="str">
        <f>IF(ISNUMBER(SMALL(Order_Form!$D:$D,1+($D814))),(VLOOKUP(SMALL(Order_Form!$D:$D,1+($D814)),Order_Form!$C:$Q,6,FALSE)),"")</f>
        <v/>
      </c>
      <c r="I814" s="15" t="str">
        <f>IF(ISNUMBER(SMALL(Order_Form!$D:$D,1+($D814))),(VLOOKUP(SMALL(Order_Form!$D:$D,1+($D814)),Order_Form!$C:$Q,7,FALSE)),"")</f>
        <v/>
      </c>
      <c r="J814" s="2"/>
      <c r="K814" s="2"/>
      <c r="L814" s="18" t="str">
        <f>IF(ISNUMBER(SMALL(Order_Form!$D:$D,1+($D814))),(VLOOKUP(SMALL(Order_Form!$D:$D,1+($D814)),Order_Form!$C:$Q,8,FALSE)),"")</f>
        <v/>
      </c>
      <c r="M814" s="18" t="str">
        <f>IF(ISNUMBER(SMALL(Order_Form!$D:$D,1+($D814))),(VLOOKUP(SMALL(Order_Form!$D:$D,1+($D814)),Order_Form!$C:$Q,9,FALSE)),"")</f>
        <v/>
      </c>
      <c r="N814" s="18" t="str">
        <f>IF(ISNUMBER(SMALL(Order_Form!$D:$D,1+($D814))),(VLOOKUP(SMALL(Order_Form!$D:$D,1+($D814)),Order_Form!$C:$Q,10,FALSE)),"")</f>
        <v/>
      </c>
      <c r="O814" s="18" t="str">
        <f>IF(ISNUMBER(SMALL(Order_Form!$D:$D,1+($D814))),(VLOOKUP(SMALL(Order_Form!$D:$D,1+($D814)),Order_Form!$C:$Q,11,FALSE)),"")</f>
        <v/>
      </c>
      <c r="P814" s="18" t="str">
        <f>IF(ISNUMBER(SMALL(Order_Form!$D:$D,1+($D814))),(VLOOKUP(SMALL(Order_Form!$D:$D,1+($D814)),Order_Form!$C:$Q,12,FALSE)),"")</f>
        <v/>
      </c>
      <c r="Q814" s="18" t="str">
        <f>IF(ISNUMBER(SMALL(Order_Form!$D:$D,1+($D814))),(VLOOKUP(SMALL(Order_Form!$D:$D,1+($D814)),Order_Form!$C:$Q,13,FALSE)),"")</f>
        <v/>
      </c>
      <c r="R814" s="18" t="str">
        <f>IF(ISNUMBER(SMALL(Order_Form!$D:$D,1+($D814))),(VLOOKUP(SMALL(Order_Form!$D:$D,1+($D814)),Order_Form!$C:$Q,14,FALSE)),"")</f>
        <v/>
      </c>
      <c r="S814" s="126" t="str">
        <f>IF(ISNUMBER(SMALL(Order_Form!$D:$D,1+($D814))),(VLOOKUP(SMALL(Order_Form!$D:$D,1+($D814)),Order_Form!$C:$Q,15,FALSE)),"")</f>
        <v/>
      </c>
      <c r="U814" s="2">
        <f t="shared" si="80"/>
        <v>0</v>
      </c>
      <c r="V814" s="2">
        <f t="shared" si="81"/>
        <v>0</v>
      </c>
      <c r="W814" s="2" t="str">
        <f t="shared" si="82"/>
        <v/>
      </c>
      <c r="X814" s="2">
        <f t="shared" si="83"/>
        <v>0</v>
      </c>
    </row>
    <row r="815" spans="2:24" ht="19.149999999999999" customHeight="1" x14ac:dyDescent="0.25">
      <c r="B815" s="2">
        <f t="shared" si="79"/>
        <v>0</v>
      </c>
      <c r="C815" s="2" t="str">
        <f t="shared" si="84"/>
        <v/>
      </c>
      <c r="D815" s="2">
        <v>794</v>
      </c>
      <c r="E815" s="2" t="str">
        <f>IF(ISNUMBER(SMALL(Order_Form!$D:$D,1+($D815))),(VLOOKUP(SMALL(Order_Form!$D:$D,1+($D815)),Order_Form!$C:$Q,3,FALSE)),"")</f>
        <v/>
      </c>
      <c r="F815" s="18" t="str">
        <f>IF(ISNUMBER(SMALL(Order_Form!$D:$D,1+($D815))),(VLOOKUP(SMALL(Order_Form!$D:$D,1+($D815)),Order_Form!$C:$Q,4,FALSE)),"")</f>
        <v/>
      </c>
      <c r="G815" s="18" t="str">
        <f>IF(ISNUMBER(SMALL(Order_Form!$D:$D,1+($D815))),(VLOOKUP(SMALL(Order_Form!$D:$D,1+($D815)),Order_Form!$C:$Q,5,FALSE)),"")</f>
        <v/>
      </c>
      <c r="H815" s="18" t="str">
        <f>IF(ISNUMBER(SMALL(Order_Form!$D:$D,1+($D815))),(VLOOKUP(SMALL(Order_Form!$D:$D,1+($D815)),Order_Form!$C:$Q,6,FALSE)),"")</f>
        <v/>
      </c>
      <c r="I815" s="15" t="str">
        <f>IF(ISNUMBER(SMALL(Order_Form!$D:$D,1+($D815))),(VLOOKUP(SMALL(Order_Form!$D:$D,1+($D815)),Order_Form!$C:$Q,7,FALSE)),"")</f>
        <v/>
      </c>
      <c r="J815" s="2"/>
      <c r="K815" s="2"/>
      <c r="L815" s="18" t="str">
        <f>IF(ISNUMBER(SMALL(Order_Form!$D:$D,1+($D815))),(VLOOKUP(SMALL(Order_Form!$D:$D,1+($D815)),Order_Form!$C:$Q,8,FALSE)),"")</f>
        <v/>
      </c>
      <c r="M815" s="18" t="str">
        <f>IF(ISNUMBER(SMALL(Order_Form!$D:$D,1+($D815))),(VLOOKUP(SMALL(Order_Form!$D:$D,1+($D815)),Order_Form!$C:$Q,9,FALSE)),"")</f>
        <v/>
      </c>
      <c r="N815" s="18" t="str">
        <f>IF(ISNUMBER(SMALL(Order_Form!$D:$D,1+($D815))),(VLOOKUP(SMALL(Order_Form!$D:$D,1+($D815)),Order_Form!$C:$Q,10,FALSE)),"")</f>
        <v/>
      </c>
      <c r="O815" s="18" t="str">
        <f>IF(ISNUMBER(SMALL(Order_Form!$D:$D,1+($D815))),(VLOOKUP(SMALL(Order_Form!$D:$D,1+($D815)),Order_Form!$C:$Q,11,FALSE)),"")</f>
        <v/>
      </c>
      <c r="P815" s="18" t="str">
        <f>IF(ISNUMBER(SMALL(Order_Form!$D:$D,1+($D815))),(VLOOKUP(SMALL(Order_Form!$D:$D,1+($D815)),Order_Form!$C:$Q,12,FALSE)),"")</f>
        <v/>
      </c>
      <c r="Q815" s="18" t="str">
        <f>IF(ISNUMBER(SMALL(Order_Form!$D:$D,1+($D815))),(VLOOKUP(SMALL(Order_Form!$D:$D,1+($D815)),Order_Form!$C:$Q,13,FALSE)),"")</f>
        <v/>
      </c>
      <c r="R815" s="18" t="str">
        <f>IF(ISNUMBER(SMALL(Order_Form!$D:$D,1+($D815))),(VLOOKUP(SMALL(Order_Form!$D:$D,1+($D815)),Order_Form!$C:$Q,14,FALSE)),"")</f>
        <v/>
      </c>
      <c r="S815" s="126" t="str">
        <f>IF(ISNUMBER(SMALL(Order_Form!$D:$D,1+($D815))),(VLOOKUP(SMALL(Order_Form!$D:$D,1+($D815)),Order_Form!$C:$Q,15,FALSE)),"")</f>
        <v/>
      </c>
      <c r="U815" s="2">
        <f t="shared" si="80"/>
        <v>0</v>
      </c>
      <c r="V815" s="2">
        <f t="shared" si="81"/>
        <v>0</v>
      </c>
      <c r="W815" s="2" t="str">
        <f t="shared" si="82"/>
        <v/>
      </c>
      <c r="X815" s="2">
        <f t="shared" si="83"/>
        <v>0</v>
      </c>
    </row>
    <row r="816" spans="2:24" ht="19.149999999999999" customHeight="1" x14ac:dyDescent="0.25">
      <c r="B816" s="2">
        <f t="shared" si="79"/>
        <v>0</v>
      </c>
      <c r="C816" s="2" t="str">
        <f t="shared" si="84"/>
        <v/>
      </c>
      <c r="D816" s="2">
        <v>795</v>
      </c>
      <c r="E816" s="2" t="str">
        <f>IF(ISNUMBER(SMALL(Order_Form!$D:$D,1+($D816))),(VLOOKUP(SMALL(Order_Form!$D:$D,1+($D816)),Order_Form!$C:$Q,3,FALSE)),"")</f>
        <v/>
      </c>
      <c r="F816" s="18" t="str">
        <f>IF(ISNUMBER(SMALL(Order_Form!$D:$D,1+($D816))),(VLOOKUP(SMALL(Order_Form!$D:$D,1+($D816)),Order_Form!$C:$Q,4,FALSE)),"")</f>
        <v/>
      </c>
      <c r="G816" s="18" t="str">
        <f>IF(ISNUMBER(SMALL(Order_Form!$D:$D,1+($D816))),(VLOOKUP(SMALL(Order_Form!$D:$D,1+($D816)),Order_Form!$C:$Q,5,FALSE)),"")</f>
        <v/>
      </c>
      <c r="H816" s="18" t="str">
        <f>IF(ISNUMBER(SMALL(Order_Form!$D:$D,1+($D816))),(VLOOKUP(SMALL(Order_Form!$D:$D,1+($D816)),Order_Form!$C:$Q,6,FALSE)),"")</f>
        <v/>
      </c>
      <c r="I816" s="15" t="str">
        <f>IF(ISNUMBER(SMALL(Order_Form!$D:$D,1+($D816))),(VLOOKUP(SMALL(Order_Form!$D:$D,1+($D816)),Order_Form!$C:$Q,7,FALSE)),"")</f>
        <v/>
      </c>
      <c r="J816" s="2"/>
      <c r="K816" s="2"/>
      <c r="L816" s="18" t="str">
        <f>IF(ISNUMBER(SMALL(Order_Form!$D:$D,1+($D816))),(VLOOKUP(SMALL(Order_Form!$D:$D,1+($D816)),Order_Form!$C:$Q,8,FALSE)),"")</f>
        <v/>
      </c>
      <c r="M816" s="18" t="str">
        <f>IF(ISNUMBER(SMALL(Order_Form!$D:$D,1+($D816))),(VLOOKUP(SMALL(Order_Form!$D:$D,1+($D816)),Order_Form!$C:$Q,9,FALSE)),"")</f>
        <v/>
      </c>
      <c r="N816" s="18" t="str">
        <f>IF(ISNUMBER(SMALL(Order_Form!$D:$D,1+($D816))),(VLOOKUP(SMALL(Order_Form!$D:$D,1+($D816)),Order_Form!$C:$Q,10,FALSE)),"")</f>
        <v/>
      </c>
      <c r="O816" s="18" t="str">
        <f>IF(ISNUMBER(SMALL(Order_Form!$D:$D,1+($D816))),(VLOOKUP(SMALL(Order_Form!$D:$D,1+($D816)),Order_Form!$C:$Q,11,FALSE)),"")</f>
        <v/>
      </c>
      <c r="P816" s="18" t="str">
        <f>IF(ISNUMBER(SMALL(Order_Form!$D:$D,1+($D816))),(VLOOKUP(SMALL(Order_Form!$D:$D,1+($D816)),Order_Form!$C:$Q,12,FALSE)),"")</f>
        <v/>
      </c>
      <c r="Q816" s="18" t="str">
        <f>IF(ISNUMBER(SMALL(Order_Form!$D:$D,1+($D816))),(VLOOKUP(SMALL(Order_Form!$D:$D,1+($D816)),Order_Form!$C:$Q,13,FALSE)),"")</f>
        <v/>
      </c>
      <c r="R816" s="18" t="str">
        <f>IF(ISNUMBER(SMALL(Order_Form!$D:$D,1+($D816))),(VLOOKUP(SMALL(Order_Form!$D:$D,1+($D816)),Order_Form!$C:$Q,14,FALSE)),"")</f>
        <v/>
      </c>
      <c r="S816" s="126" t="str">
        <f>IF(ISNUMBER(SMALL(Order_Form!$D:$D,1+($D816))),(VLOOKUP(SMALL(Order_Form!$D:$D,1+($D816)),Order_Form!$C:$Q,15,FALSE)),"")</f>
        <v/>
      </c>
      <c r="U816" s="2">
        <f t="shared" si="80"/>
        <v>0</v>
      </c>
      <c r="V816" s="2">
        <f t="shared" si="81"/>
        <v>0</v>
      </c>
      <c r="W816" s="2" t="str">
        <f t="shared" si="82"/>
        <v/>
      </c>
      <c r="X816" s="2">
        <f t="shared" si="83"/>
        <v>0</v>
      </c>
    </row>
    <row r="817" spans="2:24" ht="19.149999999999999" customHeight="1" x14ac:dyDescent="0.25">
      <c r="B817" s="2">
        <f t="shared" si="79"/>
        <v>0</v>
      </c>
      <c r="C817" s="2" t="str">
        <f t="shared" si="84"/>
        <v/>
      </c>
      <c r="D817" s="2">
        <v>796</v>
      </c>
      <c r="E817" s="2" t="str">
        <f>IF(ISNUMBER(SMALL(Order_Form!$D:$D,1+($D817))),(VLOOKUP(SMALL(Order_Form!$D:$D,1+($D817)),Order_Form!$C:$Q,3,FALSE)),"")</f>
        <v/>
      </c>
      <c r="F817" s="18" t="str">
        <f>IF(ISNUMBER(SMALL(Order_Form!$D:$D,1+($D817))),(VLOOKUP(SMALL(Order_Form!$D:$D,1+($D817)),Order_Form!$C:$Q,4,FALSE)),"")</f>
        <v/>
      </c>
      <c r="G817" s="18" t="str">
        <f>IF(ISNUMBER(SMALL(Order_Form!$D:$D,1+($D817))),(VLOOKUP(SMALL(Order_Form!$D:$D,1+($D817)),Order_Form!$C:$Q,5,FALSE)),"")</f>
        <v/>
      </c>
      <c r="H817" s="18" t="str">
        <f>IF(ISNUMBER(SMALL(Order_Form!$D:$D,1+($D817))),(VLOOKUP(SMALL(Order_Form!$D:$D,1+($D817)),Order_Form!$C:$Q,6,FALSE)),"")</f>
        <v/>
      </c>
      <c r="I817" s="15" t="str">
        <f>IF(ISNUMBER(SMALL(Order_Form!$D:$D,1+($D817))),(VLOOKUP(SMALL(Order_Form!$D:$D,1+($D817)),Order_Form!$C:$Q,7,FALSE)),"")</f>
        <v/>
      </c>
      <c r="J817" s="2"/>
      <c r="K817" s="2"/>
      <c r="L817" s="18" t="str">
        <f>IF(ISNUMBER(SMALL(Order_Form!$D:$D,1+($D817))),(VLOOKUP(SMALL(Order_Form!$D:$D,1+($D817)),Order_Form!$C:$Q,8,FALSE)),"")</f>
        <v/>
      </c>
      <c r="M817" s="18" t="str">
        <f>IF(ISNUMBER(SMALL(Order_Form!$D:$D,1+($D817))),(VLOOKUP(SMALL(Order_Form!$D:$D,1+($D817)),Order_Form!$C:$Q,9,FALSE)),"")</f>
        <v/>
      </c>
      <c r="N817" s="18" t="str">
        <f>IF(ISNUMBER(SMALL(Order_Form!$D:$D,1+($D817))),(VLOOKUP(SMALL(Order_Form!$D:$D,1+($D817)),Order_Form!$C:$Q,10,FALSE)),"")</f>
        <v/>
      </c>
      <c r="O817" s="18" t="str">
        <f>IF(ISNUMBER(SMALL(Order_Form!$D:$D,1+($D817))),(VLOOKUP(SMALL(Order_Form!$D:$D,1+($D817)),Order_Form!$C:$Q,11,FALSE)),"")</f>
        <v/>
      </c>
      <c r="P817" s="18" t="str">
        <f>IF(ISNUMBER(SMALL(Order_Form!$D:$D,1+($D817))),(VLOOKUP(SMALL(Order_Form!$D:$D,1+($D817)),Order_Form!$C:$Q,12,FALSE)),"")</f>
        <v/>
      </c>
      <c r="Q817" s="18" t="str">
        <f>IF(ISNUMBER(SMALL(Order_Form!$D:$D,1+($D817))),(VLOOKUP(SMALL(Order_Form!$D:$D,1+($D817)),Order_Form!$C:$Q,13,FALSE)),"")</f>
        <v/>
      </c>
      <c r="R817" s="18" t="str">
        <f>IF(ISNUMBER(SMALL(Order_Form!$D:$D,1+($D817))),(VLOOKUP(SMALL(Order_Form!$D:$D,1+($D817)),Order_Form!$C:$Q,14,FALSE)),"")</f>
        <v/>
      </c>
      <c r="S817" s="126" t="str">
        <f>IF(ISNUMBER(SMALL(Order_Form!$D:$D,1+($D817))),(VLOOKUP(SMALL(Order_Form!$D:$D,1+($D817)),Order_Form!$C:$Q,15,FALSE)),"")</f>
        <v/>
      </c>
      <c r="U817" s="2">
        <f t="shared" si="80"/>
        <v>0</v>
      </c>
      <c r="V817" s="2">
        <f t="shared" si="81"/>
        <v>0</v>
      </c>
      <c r="W817" s="2" t="str">
        <f t="shared" si="82"/>
        <v/>
      </c>
      <c r="X817" s="2">
        <f t="shared" si="83"/>
        <v>0</v>
      </c>
    </row>
    <row r="818" spans="2:24" ht="19.149999999999999" customHeight="1" x14ac:dyDescent="0.25">
      <c r="B818" s="2">
        <f t="shared" si="79"/>
        <v>0</v>
      </c>
      <c r="C818" s="2" t="str">
        <f t="shared" si="84"/>
        <v/>
      </c>
      <c r="D818" s="2">
        <v>797</v>
      </c>
      <c r="E818" s="2" t="str">
        <f>IF(ISNUMBER(SMALL(Order_Form!$D:$D,1+($D818))),(VLOOKUP(SMALL(Order_Form!$D:$D,1+($D818)),Order_Form!$C:$Q,3,FALSE)),"")</f>
        <v/>
      </c>
      <c r="F818" s="18" t="str">
        <f>IF(ISNUMBER(SMALL(Order_Form!$D:$D,1+($D818))),(VLOOKUP(SMALL(Order_Form!$D:$D,1+($D818)),Order_Form!$C:$Q,4,FALSE)),"")</f>
        <v/>
      </c>
      <c r="G818" s="18" t="str">
        <f>IF(ISNUMBER(SMALL(Order_Form!$D:$D,1+($D818))),(VLOOKUP(SMALL(Order_Form!$D:$D,1+($D818)),Order_Form!$C:$Q,5,FALSE)),"")</f>
        <v/>
      </c>
      <c r="H818" s="18" t="str">
        <f>IF(ISNUMBER(SMALL(Order_Form!$D:$D,1+($D818))),(VLOOKUP(SMALL(Order_Form!$D:$D,1+($D818)),Order_Form!$C:$Q,6,FALSE)),"")</f>
        <v/>
      </c>
      <c r="I818" s="15" t="str">
        <f>IF(ISNUMBER(SMALL(Order_Form!$D:$D,1+($D818))),(VLOOKUP(SMALL(Order_Form!$D:$D,1+($D818)),Order_Form!$C:$Q,7,FALSE)),"")</f>
        <v/>
      </c>
      <c r="J818" s="2"/>
      <c r="K818" s="2"/>
      <c r="L818" s="18" t="str">
        <f>IF(ISNUMBER(SMALL(Order_Form!$D:$D,1+($D818))),(VLOOKUP(SMALL(Order_Form!$D:$D,1+($D818)),Order_Form!$C:$Q,8,FALSE)),"")</f>
        <v/>
      </c>
      <c r="M818" s="18" t="str">
        <f>IF(ISNUMBER(SMALL(Order_Form!$D:$D,1+($D818))),(VLOOKUP(SMALL(Order_Form!$D:$D,1+($D818)),Order_Form!$C:$Q,9,FALSE)),"")</f>
        <v/>
      </c>
      <c r="N818" s="18" t="str">
        <f>IF(ISNUMBER(SMALL(Order_Form!$D:$D,1+($D818))),(VLOOKUP(SMALL(Order_Form!$D:$D,1+($D818)),Order_Form!$C:$Q,10,FALSE)),"")</f>
        <v/>
      </c>
      <c r="O818" s="18" t="str">
        <f>IF(ISNUMBER(SMALL(Order_Form!$D:$D,1+($D818))),(VLOOKUP(SMALL(Order_Form!$D:$D,1+($D818)),Order_Form!$C:$Q,11,FALSE)),"")</f>
        <v/>
      </c>
      <c r="P818" s="18" t="str">
        <f>IF(ISNUMBER(SMALL(Order_Form!$D:$D,1+($D818))),(VLOOKUP(SMALL(Order_Form!$D:$D,1+($D818)),Order_Form!$C:$Q,12,FALSE)),"")</f>
        <v/>
      </c>
      <c r="Q818" s="18" t="str">
        <f>IF(ISNUMBER(SMALL(Order_Form!$D:$D,1+($D818))),(VLOOKUP(SMALL(Order_Form!$D:$D,1+($D818)),Order_Form!$C:$Q,13,FALSE)),"")</f>
        <v/>
      </c>
      <c r="R818" s="18" t="str">
        <f>IF(ISNUMBER(SMALL(Order_Form!$D:$D,1+($D818))),(VLOOKUP(SMALL(Order_Form!$D:$D,1+($D818)),Order_Form!$C:$Q,14,FALSE)),"")</f>
        <v/>
      </c>
      <c r="S818" s="126" t="str">
        <f>IF(ISNUMBER(SMALL(Order_Form!$D:$D,1+($D818))),(VLOOKUP(SMALL(Order_Form!$D:$D,1+($D818)),Order_Form!$C:$Q,15,FALSE)),"")</f>
        <v/>
      </c>
      <c r="U818" s="2">
        <f t="shared" si="80"/>
        <v>0</v>
      </c>
      <c r="V818" s="2">
        <f t="shared" si="81"/>
        <v>0</v>
      </c>
      <c r="W818" s="2" t="str">
        <f t="shared" si="82"/>
        <v/>
      </c>
      <c r="X818" s="2">
        <f t="shared" si="83"/>
        <v>0</v>
      </c>
    </row>
    <row r="819" spans="2:24" ht="19.149999999999999" customHeight="1" x14ac:dyDescent="0.25">
      <c r="B819" s="2">
        <f t="shared" si="79"/>
        <v>0</v>
      </c>
      <c r="C819" s="2" t="str">
        <f t="shared" si="84"/>
        <v/>
      </c>
      <c r="D819" s="2">
        <v>798</v>
      </c>
      <c r="E819" s="2" t="str">
        <f>IF(ISNUMBER(SMALL(Order_Form!$D:$D,1+($D819))),(VLOOKUP(SMALL(Order_Form!$D:$D,1+($D819)),Order_Form!$C:$Q,3,FALSE)),"")</f>
        <v/>
      </c>
      <c r="F819" s="18" t="str">
        <f>IF(ISNUMBER(SMALL(Order_Form!$D:$D,1+($D819))),(VLOOKUP(SMALL(Order_Form!$D:$D,1+($D819)),Order_Form!$C:$Q,4,FALSE)),"")</f>
        <v/>
      </c>
      <c r="G819" s="18" t="str">
        <f>IF(ISNUMBER(SMALL(Order_Form!$D:$D,1+($D819))),(VLOOKUP(SMALL(Order_Form!$D:$D,1+($D819)),Order_Form!$C:$Q,5,FALSE)),"")</f>
        <v/>
      </c>
      <c r="H819" s="18" t="str">
        <f>IF(ISNUMBER(SMALL(Order_Form!$D:$D,1+($D819))),(VLOOKUP(SMALL(Order_Form!$D:$D,1+($D819)),Order_Form!$C:$Q,6,FALSE)),"")</f>
        <v/>
      </c>
      <c r="I819" s="15" t="str">
        <f>IF(ISNUMBER(SMALL(Order_Form!$D:$D,1+($D819))),(VLOOKUP(SMALL(Order_Form!$D:$D,1+($D819)),Order_Form!$C:$Q,7,FALSE)),"")</f>
        <v/>
      </c>
      <c r="J819" s="2"/>
      <c r="K819" s="2"/>
      <c r="L819" s="18" t="str">
        <f>IF(ISNUMBER(SMALL(Order_Form!$D:$D,1+($D819))),(VLOOKUP(SMALL(Order_Form!$D:$D,1+($D819)),Order_Form!$C:$Q,8,FALSE)),"")</f>
        <v/>
      </c>
      <c r="M819" s="18" t="str">
        <f>IF(ISNUMBER(SMALL(Order_Form!$D:$D,1+($D819))),(VLOOKUP(SMALL(Order_Form!$D:$D,1+($D819)),Order_Form!$C:$Q,9,FALSE)),"")</f>
        <v/>
      </c>
      <c r="N819" s="18" t="str">
        <f>IF(ISNUMBER(SMALL(Order_Form!$D:$D,1+($D819))),(VLOOKUP(SMALL(Order_Form!$D:$D,1+($D819)),Order_Form!$C:$Q,10,FALSE)),"")</f>
        <v/>
      </c>
      <c r="O819" s="18" t="str">
        <f>IF(ISNUMBER(SMALL(Order_Form!$D:$D,1+($D819))),(VLOOKUP(SMALL(Order_Form!$D:$D,1+($D819)),Order_Form!$C:$Q,11,FALSE)),"")</f>
        <v/>
      </c>
      <c r="P819" s="18" t="str">
        <f>IF(ISNUMBER(SMALL(Order_Form!$D:$D,1+($D819))),(VLOOKUP(SMALL(Order_Form!$D:$D,1+($D819)),Order_Form!$C:$Q,12,FALSE)),"")</f>
        <v/>
      </c>
      <c r="Q819" s="18" t="str">
        <f>IF(ISNUMBER(SMALL(Order_Form!$D:$D,1+($D819))),(VLOOKUP(SMALL(Order_Form!$D:$D,1+($D819)),Order_Form!$C:$Q,13,FALSE)),"")</f>
        <v/>
      </c>
      <c r="R819" s="18" t="str">
        <f>IF(ISNUMBER(SMALL(Order_Form!$D:$D,1+($D819))),(VLOOKUP(SMALL(Order_Form!$D:$D,1+($D819)),Order_Form!$C:$Q,14,FALSE)),"")</f>
        <v/>
      </c>
      <c r="S819" s="126" t="str">
        <f>IF(ISNUMBER(SMALL(Order_Form!$D:$D,1+($D819))),(VLOOKUP(SMALL(Order_Form!$D:$D,1+($D819)),Order_Form!$C:$Q,15,FALSE)),"")</f>
        <v/>
      </c>
      <c r="U819" s="2">
        <f t="shared" si="80"/>
        <v>0</v>
      </c>
      <c r="V819" s="2">
        <f t="shared" si="81"/>
        <v>0</v>
      </c>
      <c r="W819" s="2" t="str">
        <f t="shared" si="82"/>
        <v/>
      </c>
      <c r="X819" s="2">
        <f t="shared" si="83"/>
        <v>0</v>
      </c>
    </row>
    <row r="820" spans="2:24" ht="19.149999999999999" customHeight="1" x14ac:dyDescent="0.25">
      <c r="B820" s="2">
        <f t="shared" si="79"/>
        <v>0</v>
      </c>
      <c r="C820" s="2" t="str">
        <f t="shared" si="84"/>
        <v/>
      </c>
      <c r="D820" s="2">
        <v>799</v>
      </c>
      <c r="E820" s="2" t="str">
        <f>IF(ISNUMBER(SMALL(Order_Form!$D:$D,1+($D820))),(VLOOKUP(SMALL(Order_Form!$D:$D,1+($D820)),Order_Form!$C:$Q,3,FALSE)),"")</f>
        <v/>
      </c>
      <c r="F820" s="18" t="str">
        <f>IF(ISNUMBER(SMALL(Order_Form!$D:$D,1+($D820))),(VLOOKUP(SMALL(Order_Form!$D:$D,1+($D820)),Order_Form!$C:$Q,4,FALSE)),"")</f>
        <v/>
      </c>
      <c r="G820" s="18" t="str">
        <f>IF(ISNUMBER(SMALL(Order_Form!$D:$D,1+($D820))),(VLOOKUP(SMALL(Order_Form!$D:$D,1+($D820)),Order_Form!$C:$Q,5,FALSE)),"")</f>
        <v/>
      </c>
      <c r="H820" s="18" t="str">
        <f>IF(ISNUMBER(SMALL(Order_Form!$D:$D,1+($D820))),(VLOOKUP(SMALL(Order_Form!$D:$D,1+($D820)),Order_Form!$C:$Q,6,FALSE)),"")</f>
        <v/>
      </c>
      <c r="I820" s="15" t="str">
        <f>IF(ISNUMBER(SMALL(Order_Form!$D:$D,1+($D820))),(VLOOKUP(SMALL(Order_Form!$D:$D,1+($D820)),Order_Form!$C:$Q,7,FALSE)),"")</f>
        <v/>
      </c>
      <c r="J820" s="2"/>
      <c r="K820" s="2"/>
      <c r="L820" s="18" t="str">
        <f>IF(ISNUMBER(SMALL(Order_Form!$D:$D,1+($D820))),(VLOOKUP(SMALL(Order_Form!$D:$D,1+($D820)),Order_Form!$C:$Q,8,FALSE)),"")</f>
        <v/>
      </c>
      <c r="M820" s="18" t="str">
        <f>IF(ISNUMBER(SMALL(Order_Form!$D:$D,1+($D820))),(VLOOKUP(SMALL(Order_Form!$D:$D,1+($D820)),Order_Form!$C:$Q,9,FALSE)),"")</f>
        <v/>
      </c>
      <c r="N820" s="18" t="str">
        <f>IF(ISNUMBER(SMALL(Order_Form!$D:$D,1+($D820))),(VLOOKUP(SMALL(Order_Form!$D:$D,1+($D820)),Order_Form!$C:$Q,10,FALSE)),"")</f>
        <v/>
      </c>
      <c r="O820" s="18" t="str">
        <f>IF(ISNUMBER(SMALL(Order_Form!$D:$D,1+($D820))),(VLOOKUP(SMALL(Order_Form!$D:$D,1+($D820)),Order_Form!$C:$Q,11,FALSE)),"")</f>
        <v/>
      </c>
      <c r="P820" s="18" t="str">
        <f>IF(ISNUMBER(SMALL(Order_Form!$D:$D,1+($D820))),(VLOOKUP(SMALL(Order_Form!$D:$D,1+($D820)),Order_Form!$C:$Q,12,FALSE)),"")</f>
        <v/>
      </c>
      <c r="Q820" s="18" t="str">
        <f>IF(ISNUMBER(SMALL(Order_Form!$D:$D,1+($D820))),(VLOOKUP(SMALL(Order_Form!$D:$D,1+($D820)),Order_Form!$C:$Q,13,FALSE)),"")</f>
        <v/>
      </c>
      <c r="R820" s="18" t="str">
        <f>IF(ISNUMBER(SMALL(Order_Form!$D:$D,1+($D820))),(VLOOKUP(SMALL(Order_Form!$D:$D,1+($D820)),Order_Form!$C:$Q,14,FALSE)),"")</f>
        <v/>
      </c>
      <c r="S820" s="126" t="str">
        <f>IF(ISNUMBER(SMALL(Order_Form!$D:$D,1+($D820))),(VLOOKUP(SMALL(Order_Form!$D:$D,1+($D820)),Order_Form!$C:$Q,15,FALSE)),"")</f>
        <v/>
      </c>
      <c r="U820" s="2">
        <f t="shared" si="80"/>
        <v>0</v>
      </c>
      <c r="V820" s="2">
        <f t="shared" si="81"/>
        <v>0</v>
      </c>
      <c r="W820" s="2" t="str">
        <f t="shared" si="82"/>
        <v/>
      </c>
      <c r="X820" s="2">
        <f t="shared" si="83"/>
        <v>0</v>
      </c>
    </row>
    <row r="821" spans="2:24" ht="19.149999999999999" customHeight="1" x14ac:dyDescent="0.25">
      <c r="B821" s="2">
        <f t="shared" si="79"/>
        <v>0</v>
      </c>
      <c r="C821" s="2" t="str">
        <f t="shared" si="84"/>
        <v/>
      </c>
      <c r="D821" s="2">
        <v>800</v>
      </c>
      <c r="E821" s="2" t="str">
        <f>IF(ISNUMBER(SMALL(Order_Form!$D:$D,1+($D821))),(VLOOKUP(SMALL(Order_Form!$D:$D,1+($D821)),Order_Form!$C:$Q,3,FALSE)),"")</f>
        <v/>
      </c>
      <c r="F821" s="18" t="str">
        <f>IF(ISNUMBER(SMALL(Order_Form!$D:$D,1+($D821))),(VLOOKUP(SMALL(Order_Form!$D:$D,1+($D821)),Order_Form!$C:$Q,4,FALSE)),"")</f>
        <v/>
      </c>
      <c r="G821" s="18" t="str">
        <f>IF(ISNUMBER(SMALL(Order_Form!$D:$D,1+($D821))),(VLOOKUP(SMALL(Order_Form!$D:$D,1+($D821)),Order_Form!$C:$Q,5,FALSE)),"")</f>
        <v/>
      </c>
      <c r="H821" s="18" t="str">
        <f>IF(ISNUMBER(SMALL(Order_Form!$D:$D,1+($D821))),(VLOOKUP(SMALL(Order_Form!$D:$D,1+($D821)),Order_Form!$C:$Q,6,FALSE)),"")</f>
        <v/>
      </c>
      <c r="I821" s="15" t="str">
        <f>IF(ISNUMBER(SMALL(Order_Form!$D:$D,1+($D821))),(VLOOKUP(SMALL(Order_Form!$D:$D,1+($D821)),Order_Form!$C:$Q,7,FALSE)),"")</f>
        <v/>
      </c>
      <c r="J821" s="2"/>
      <c r="K821" s="2"/>
      <c r="L821" s="18" t="str">
        <f>IF(ISNUMBER(SMALL(Order_Form!$D:$D,1+($D821))),(VLOOKUP(SMALL(Order_Form!$D:$D,1+($D821)),Order_Form!$C:$Q,8,FALSE)),"")</f>
        <v/>
      </c>
      <c r="M821" s="18" t="str">
        <f>IF(ISNUMBER(SMALL(Order_Form!$D:$D,1+($D821))),(VLOOKUP(SMALL(Order_Form!$D:$D,1+($D821)),Order_Form!$C:$Q,9,FALSE)),"")</f>
        <v/>
      </c>
      <c r="N821" s="18" t="str">
        <f>IF(ISNUMBER(SMALL(Order_Form!$D:$D,1+($D821))),(VLOOKUP(SMALL(Order_Form!$D:$D,1+($D821)),Order_Form!$C:$Q,10,FALSE)),"")</f>
        <v/>
      </c>
      <c r="O821" s="18" t="str">
        <f>IF(ISNUMBER(SMALL(Order_Form!$D:$D,1+($D821))),(VLOOKUP(SMALL(Order_Form!$D:$D,1+($D821)),Order_Form!$C:$Q,11,FALSE)),"")</f>
        <v/>
      </c>
      <c r="P821" s="18" t="str">
        <f>IF(ISNUMBER(SMALL(Order_Form!$D:$D,1+($D821))),(VLOOKUP(SMALL(Order_Form!$D:$D,1+($D821)),Order_Form!$C:$Q,12,FALSE)),"")</f>
        <v/>
      </c>
      <c r="Q821" s="18" t="str">
        <f>IF(ISNUMBER(SMALL(Order_Form!$D:$D,1+($D821))),(VLOOKUP(SMALL(Order_Form!$D:$D,1+($D821)),Order_Form!$C:$Q,13,FALSE)),"")</f>
        <v/>
      </c>
      <c r="R821" s="18" t="str">
        <f>IF(ISNUMBER(SMALL(Order_Form!$D:$D,1+($D821))),(VLOOKUP(SMALL(Order_Form!$D:$D,1+($D821)),Order_Form!$C:$Q,14,FALSE)),"")</f>
        <v/>
      </c>
      <c r="S821" s="126" t="str">
        <f>IF(ISNUMBER(SMALL(Order_Form!$D:$D,1+($D821))),(VLOOKUP(SMALL(Order_Form!$D:$D,1+($D821)),Order_Form!$C:$Q,15,FALSE)),"")</f>
        <v/>
      </c>
      <c r="U821" s="2">
        <f t="shared" si="80"/>
        <v>0</v>
      </c>
      <c r="V821" s="2">
        <f t="shared" si="81"/>
        <v>0</v>
      </c>
      <c r="W821" s="2" t="str">
        <f t="shared" si="82"/>
        <v/>
      </c>
      <c r="X821" s="2">
        <f t="shared" si="83"/>
        <v>0</v>
      </c>
    </row>
    <row r="822" spans="2:24" ht="19.149999999999999" customHeight="1" x14ac:dyDescent="0.25">
      <c r="B822" s="2">
        <f t="shared" si="79"/>
        <v>0</v>
      </c>
      <c r="C822" s="2" t="str">
        <f t="shared" si="84"/>
        <v/>
      </c>
      <c r="D822" s="2">
        <v>801</v>
      </c>
      <c r="E822" s="2" t="str">
        <f>IF(ISNUMBER(SMALL(Order_Form!$D:$D,1+($D822))),(VLOOKUP(SMALL(Order_Form!$D:$D,1+($D822)),Order_Form!$C:$Q,3,FALSE)),"")</f>
        <v/>
      </c>
      <c r="F822" s="18" t="str">
        <f>IF(ISNUMBER(SMALL(Order_Form!$D:$D,1+($D822))),(VLOOKUP(SMALL(Order_Form!$D:$D,1+($D822)),Order_Form!$C:$Q,4,FALSE)),"")</f>
        <v/>
      </c>
      <c r="G822" s="18" t="str">
        <f>IF(ISNUMBER(SMALL(Order_Form!$D:$D,1+($D822))),(VLOOKUP(SMALL(Order_Form!$D:$D,1+($D822)),Order_Form!$C:$Q,5,FALSE)),"")</f>
        <v/>
      </c>
      <c r="H822" s="18" t="str">
        <f>IF(ISNUMBER(SMALL(Order_Form!$D:$D,1+($D822))),(VLOOKUP(SMALL(Order_Form!$D:$D,1+($D822)),Order_Form!$C:$Q,6,FALSE)),"")</f>
        <v/>
      </c>
      <c r="I822" s="15" t="str">
        <f>IF(ISNUMBER(SMALL(Order_Form!$D:$D,1+($D822))),(VLOOKUP(SMALL(Order_Form!$D:$D,1+($D822)),Order_Form!$C:$Q,7,FALSE)),"")</f>
        <v/>
      </c>
      <c r="J822" s="2"/>
      <c r="K822" s="2"/>
      <c r="L822" s="18" t="str">
        <f>IF(ISNUMBER(SMALL(Order_Form!$D:$D,1+($D822))),(VLOOKUP(SMALL(Order_Form!$D:$D,1+($D822)),Order_Form!$C:$Q,8,FALSE)),"")</f>
        <v/>
      </c>
      <c r="M822" s="18" t="str">
        <f>IF(ISNUMBER(SMALL(Order_Form!$D:$D,1+($D822))),(VLOOKUP(SMALL(Order_Form!$D:$D,1+($D822)),Order_Form!$C:$Q,9,FALSE)),"")</f>
        <v/>
      </c>
      <c r="N822" s="18" t="str">
        <f>IF(ISNUMBER(SMALL(Order_Form!$D:$D,1+($D822))),(VLOOKUP(SMALL(Order_Form!$D:$D,1+($D822)),Order_Form!$C:$Q,10,FALSE)),"")</f>
        <v/>
      </c>
      <c r="O822" s="18" t="str">
        <f>IF(ISNUMBER(SMALL(Order_Form!$D:$D,1+($D822))),(VLOOKUP(SMALL(Order_Form!$D:$D,1+($D822)),Order_Form!$C:$Q,11,FALSE)),"")</f>
        <v/>
      </c>
      <c r="P822" s="18" t="str">
        <f>IF(ISNUMBER(SMALL(Order_Form!$D:$D,1+($D822))),(VLOOKUP(SMALL(Order_Form!$D:$D,1+($D822)),Order_Form!$C:$Q,12,FALSE)),"")</f>
        <v/>
      </c>
      <c r="Q822" s="18" t="str">
        <f>IF(ISNUMBER(SMALL(Order_Form!$D:$D,1+($D822))),(VLOOKUP(SMALL(Order_Form!$D:$D,1+($D822)),Order_Form!$C:$Q,13,FALSE)),"")</f>
        <v/>
      </c>
      <c r="R822" s="18" t="str">
        <f>IF(ISNUMBER(SMALL(Order_Form!$D:$D,1+($D822))),(VLOOKUP(SMALL(Order_Form!$D:$D,1+($D822)),Order_Form!$C:$Q,14,FALSE)),"")</f>
        <v/>
      </c>
      <c r="S822" s="126" t="str">
        <f>IF(ISNUMBER(SMALL(Order_Form!$D:$D,1+($D822))),(VLOOKUP(SMALL(Order_Form!$D:$D,1+($D822)),Order_Form!$C:$Q,15,FALSE)),"")</f>
        <v/>
      </c>
      <c r="U822" s="2">
        <f t="shared" si="80"/>
        <v>0</v>
      </c>
      <c r="V822" s="2">
        <f t="shared" si="81"/>
        <v>0</v>
      </c>
      <c r="W822" s="2" t="str">
        <f t="shared" si="82"/>
        <v/>
      </c>
      <c r="X822" s="2">
        <f t="shared" si="83"/>
        <v>0</v>
      </c>
    </row>
    <row r="823" spans="2:24" ht="19.149999999999999" customHeight="1" x14ac:dyDescent="0.25">
      <c r="B823" s="2">
        <f t="shared" si="79"/>
        <v>0</v>
      </c>
      <c r="C823" s="2" t="str">
        <f t="shared" si="84"/>
        <v/>
      </c>
      <c r="D823" s="2">
        <v>802</v>
      </c>
      <c r="E823" s="2" t="str">
        <f>IF(ISNUMBER(SMALL(Order_Form!$D:$D,1+($D823))),(VLOOKUP(SMALL(Order_Form!$D:$D,1+($D823)),Order_Form!$C:$Q,3,FALSE)),"")</f>
        <v/>
      </c>
      <c r="F823" s="18" t="str">
        <f>IF(ISNUMBER(SMALL(Order_Form!$D:$D,1+($D823))),(VLOOKUP(SMALL(Order_Form!$D:$D,1+($D823)),Order_Form!$C:$Q,4,FALSE)),"")</f>
        <v/>
      </c>
      <c r="G823" s="18" t="str">
        <f>IF(ISNUMBER(SMALL(Order_Form!$D:$D,1+($D823))),(VLOOKUP(SMALL(Order_Form!$D:$D,1+($D823)),Order_Form!$C:$Q,5,FALSE)),"")</f>
        <v/>
      </c>
      <c r="H823" s="18" t="str">
        <f>IF(ISNUMBER(SMALL(Order_Form!$D:$D,1+($D823))),(VLOOKUP(SMALL(Order_Form!$D:$D,1+($D823)),Order_Form!$C:$Q,6,FALSE)),"")</f>
        <v/>
      </c>
      <c r="I823" s="15" t="str">
        <f>IF(ISNUMBER(SMALL(Order_Form!$D:$D,1+($D823))),(VLOOKUP(SMALL(Order_Form!$D:$D,1+($D823)),Order_Form!$C:$Q,7,FALSE)),"")</f>
        <v/>
      </c>
      <c r="J823" s="2"/>
      <c r="K823" s="2"/>
      <c r="L823" s="18" t="str">
        <f>IF(ISNUMBER(SMALL(Order_Form!$D:$D,1+($D823))),(VLOOKUP(SMALL(Order_Form!$D:$D,1+($D823)),Order_Form!$C:$Q,8,FALSE)),"")</f>
        <v/>
      </c>
      <c r="M823" s="18" t="str">
        <f>IF(ISNUMBER(SMALL(Order_Form!$D:$D,1+($D823))),(VLOOKUP(SMALL(Order_Form!$D:$D,1+($D823)),Order_Form!$C:$Q,9,FALSE)),"")</f>
        <v/>
      </c>
      <c r="N823" s="18" t="str">
        <f>IF(ISNUMBER(SMALL(Order_Form!$D:$D,1+($D823))),(VLOOKUP(SMALL(Order_Form!$D:$D,1+($D823)),Order_Form!$C:$Q,10,FALSE)),"")</f>
        <v/>
      </c>
      <c r="O823" s="18" t="str">
        <f>IF(ISNUMBER(SMALL(Order_Form!$D:$D,1+($D823))),(VLOOKUP(SMALL(Order_Form!$D:$D,1+($D823)),Order_Form!$C:$Q,11,FALSE)),"")</f>
        <v/>
      </c>
      <c r="P823" s="18" t="str">
        <f>IF(ISNUMBER(SMALL(Order_Form!$D:$D,1+($D823))),(VLOOKUP(SMALL(Order_Form!$D:$D,1+($D823)),Order_Form!$C:$Q,12,FALSE)),"")</f>
        <v/>
      </c>
      <c r="Q823" s="18" t="str">
        <f>IF(ISNUMBER(SMALL(Order_Form!$D:$D,1+($D823))),(VLOOKUP(SMALL(Order_Form!$D:$D,1+($D823)),Order_Form!$C:$Q,13,FALSE)),"")</f>
        <v/>
      </c>
      <c r="R823" s="18" t="str">
        <f>IF(ISNUMBER(SMALL(Order_Form!$D:$D,1+($D823))),(VLOOKUP(SMALL(Order_Form!$D:$D,1+($D823)),Order_Form!$C:$Q,14,FALSE)),"")</f>
        <v/>
      </c>
      <c r="S823" s="126" t="str">
        <f>IF(ISNUMBER(SMALL(Order_Form!$D:$D,1+($D823))),(VLOOKUP(SMALL(Order_Form!$D:$D,1+($D823)),Order_Form!$C:$Q,15,FALSE)),"")</f>
        <v/>
      </c>
      <c r="U823" s="2">
        <f t="shared" si="80"/>
        <v>0</v>
      </c>
      <c r="V823" s="2">
        <f t="shared" si="81"/>
        <v>0</v>
      </c>
      <c r="W823" s="2" t="str">
        <f t="shared" si="82"/>
        <v/>
      </c>
      <c r="X823" s="2">
        <f t="shared" si="83"/>
        <v>0</v>
      </c>
    </row>
    <row r="824" spans="2:24" ht="19.149999999999999" customHeight="1" x14ac:dyDescent="0.25">
      <c r="B824" s="2">
        <f t="shared" si="79"/>
        <v>0</v>
      </c>
      <c r="C824" s="2" t="str">
        <f t="shared" si="84"/>
        <v/>
      </c>
      <c r="D824" s="2">
        <v>803</v>
      </c>
      <c r="E824" s="2" t="str">
        <f>IF(ISNUMBER(SMALL(Order_Form!$D:$D,1+($D824))),(VLOOKUP(SMALL(Order_Form!$D:$D,1+($D824)),Order_Form!$C:$Q,3,FALSE)),"")</f>
        <v/>
      </c>
      <c r="F824" s="18" t="str">
        <f>IF(ISNUMBER(SMALL(Order_Form!$D:$D,1+($D824))),(VLOOKUP(SMALL(Order_Form!$D:$D,1+($D824)),Order_Form!$C:$Q,4,FALSE)),"")</f>
        <v/>
      </c>
      <c r="G824" s="18" t="str">
        <f>IF(ISNUMBER(SMALL(Order_Form!$D:$D,1+($D824))),(VLOOKUP(SMALL(Order_Form!$D:$D,1+($D824)),Order_Form!$C:$Q,5,FALSE)),"")</f>
        <v/>
      </c>
      <c r="H824" s="18" t="str">
        <f>IF(ISNUMBER(SMALL(Order_Form!$D:$D,1+($D824))),(VLOOKUP(SMALL(Order_Form!$D:$D,1+($D824)),Order_Form!$C:$Q,6,FALSE)),"")</f>
        <v/>
      </c>
      <c r="I824" s="15" t="str">
        <f>IF(ISNUMBER(SMALL(Order_Form!$D:$D,1+($D824))),(VLOOKUP(SMALL(Order_Form!$D:$D,1+($D824)),Order_Form!$C:$Q,7,FALSE)),"")</f>
        <v/>
      </c>
      <c r="J824" s="2"/>
      <c r="K824" s="2"/>
      <c r="L824" s="18" t="str">
        <f>IF(ISNUMBER(SMALL(Order_Form!$D:$D,1+($D824))),(VLOOKUP(SMALL(Order_Form!$D:$D,1+($D824)),Order_Form!$C:$Q,8,FALSE)),"")</f>
        <v/>
      </c>
      <c r="M824" s="18" t="str">
        <f>IF(ISNUMBER(SMALL(Order_Form!$D:$D,1+($D824))),(VLOOKUP(SMALL(Order_Form!$D:$D,1+($D824)),Order_Form!$C:$Q,9,FALSE)),"")</f>
        <v/>
      </c>
      <c r="N824" s="18" t="str">
        <f>IF(ISNUMBER(SMALL(Order_Form!$D:$D,1+($D824))),(VLOOKUP(SMALL(Order_Form!$D:$D,1+($D824)),Order_Form!$C:$Q,10,FALSE)),"")</f>
        <v/>
      </c>
      <c r="O824" s="18" t="str">
        <f>IF(ISNUMBER(SMALL(Order_Form!$D:$D,1+($D824))),(VLOOKUP(SMALL(Order_Form!$D:$D,1+($D824)),Order_Form!$C:$Q,11,FALSE)),"")</f>
        <v/>
      </c>
      <c r="P824" s="18" t="str">
        <f>IF(ISNUMBER(SMALL(Order_Form!$D:$D,1+($D824))),(VLOOKUP(SMALL(Order_Form!$D:$D,1+($D824)),Order_Form!$C:$Q,12,FALSE)),"")</f>
        <v/>
      </c>
      <c r="Q824" s="18" t="str">
        <f>IF(ISNUMBER(SMALL(Order_Form!$D:$D,1+($D824))),(VLOOKUP(SMALL(Order_Form!$D:$D,1+($D824)),Order_Form!$C:$Q,13,FALSE)),"")</f>
        <v/>
      </c>
      <c r="R824" s="18" t="str">
        <f>IF(ISNUMBER(SMALL(Order_Form!$D:$D,1+($D824))),(VLOOKUP(SMALL(Order_Form!$D:$D,1+($D824)),Order_Form!$C:$Q,14,FALSE)),"")</f>
        <v/>
      </c>
      <c r="S824" s="126" t="str">
        <f>IF(ISNUMBER(SMALL(Order_Form!$D:$D,1+($D824))),(VLOOKUP(SMALL(Order_Form!$D:$D,1+($D824)),Order_Form!$C:$Q,15,FALSE)),"")</f>
        <v/>
      </c>
      <c r="U824" s="2">
        <f t="shared" si="80"/>
        <v>0</v>
      </c>
      <c r="V824" s="2">
        <f t="shared" si="81"/>
        <v>0</v>
      </c>
      <c r="W824" s="2" t="str">
        <f t="shared" si="82"/>
        <v/>
      </c>
      <c r="X824" s="2">
        <f t="shared" si="83"/>
        <v>0</v>
      </c>
    </row>
    <row r="825" spans="2:24" ht="19.149999999999999" customHeight="1" x14ac:dyDescent="0.25">
      <c r="B825" s="2">
        <f t="shared" si="79"/>
        <v>0</v>
      </c>
      <c r="C825" s="2" t="str">
        <f t="shared" si="84"/>
        <v/>
      </c>
      <c r="D825" s="2">
        <v>804</v>
      </c>
      <c r="E825" s="2" t="str">
        <f>IF(ISNUMBER(SMALL(Order_Form!$D:$D,1+($D825))),(VLOOKUP(SMALL(Order_Form!$D:$D,1+($D825)),Order_Form!$C:$Q,3,FALSE)),"")</f>
        <v/>
      </c>
      <c r="F825" s="18" t="str">
        <f>IF(ISNUMBER(SMALL(Order_Form!$D:$D,1+($D825))),(VLOOKUP(SMALL(Order_Form!$D:$D,1+($D825)),Order_Form!$C:$Q,4,FALSE)),"")</f>
        <v/>
      </c>
      <c r="G825" s="18" t="str">
        <f>IF(ISNUMBER(SMALL(Order_Form!$D:$D,1+($D825))),(VLOOKUP(SMALL(Order_Form!$D:$D,1+($D825)),Order_Form!$C:$Q,5,FALSE)),"")</f>
        <v/>
      </c>
      <c r="H825" s="18" t="str">
        <f>IF(ISNUMBER(SMALL(Order_Form!$D:$D,1+($D825))),(VLOOKUP(SMALL(Order_Form!$D:$D,1+($D825)),Order_Form!$C:$Q,6,FALSE)),"")</f>
        <v/>
      </c>
      <c r="I825" s="15" t="str">
        <f>IF(ISNUMBER(SMALL(Order_Form!$D:$D,1+($D825))),(VLOOKUP(SMALL(Order_Form!$D:$D,1+($D825)),Order_Form!$C:$Q,7,FALSE)),"")</f>
        <v/>
      </c>
      <c r="J825" s="2"/>
      <c r="K825" s="2"/>
      <c r="L825" s="18" t="str">
        <f>IF(ISNUMBER(SMALL(Order_Form!$D:$D,1+($D825))),(VLOOKUP(SMALL(Order_Form!$D:$D,1+($D825)),Order_Form!$C:$Q,8,FALSE)),"")</f>
        <v/>
      </c>
      <c r="M825" s="18" t="str">
        <f>IF(ISNUMBER(SMALL(Order_Form!$D:$D,1+($D825))),(VLOOKUP(SMALL(Order_Form!$D:$D,1+($D825)),Order_Form!$C:$Q,9,FALSE)),"")</f>
        <v/>
      </c>
      <c r="N825" s="18" t="str">
        <f>IF(ISNUMBER(SMALL(Order_Form!$D:$D,1+($D825))),(VLOOKUP(SMALL(Order_Form!$D:$D,1+($D825)),Order_Form!$C:$Q,10,FALSE)),"")</f>
        <v/>
      </c>
      <c r="O825" s="18" t="str">
        <f>IF(ISNUMBER(SMALL(Order_Form!$D:$D,1+($D825))),(VLOOKUP(SMALL(Order_Form!$D:$D,1+($D825)),Order_Form!$C:$Q,11,FALSE)),"")</f>
        <v/>
      </c>
      <c r="P825" s="18" t="str">
        <f>IF(ISNUMBER(SMALL(Order_Form!$D:$D,1+($D825))),(VLOOKUP(SMALL(Order_Form!$D:$D,1+($D825)),Order_Form!$C:$Q,12,FALSE)),"")</f>
        <v/>
      </c>
      <c r="Q825" s="18" t="str">
        <f>IF(ISNUMBER(SMALL(Order_Form!$D:$D,1+($D825))),(VLOOKUP(SMALL(Order_Form!$D:$D,1+($D825)),Order_Form!$C:$Q,13,FALSE)),"")</f>
        <v/>
      </c>
      <c r="R825" s="18" t="str">
        <f>IF(ISNUMBER(SMALL(Order_Form!$D:$D,1+($D825))),(VLOOKUP(SMALL(Order_Form!$D:$D,1+($D825)),Order_Form!$C:$Q,14,FALSE)),"")</f>
        <v/>
      </c>
      <c r="S825" s="126" t="str">
        <f>IF(ISNUMBER(SMALL(Order_Form!$D:$D,1+($D825))),(VLOOKUP(SMALL(Order_Form!$D:$D,1+($D825)),Order_Form!$C:$Q,15,FALSE)),"")</f>
        <v/>
      </c>
      <c r="U825" s="2">
        <f t="shared" si="80"/>
        <v>0</v>
      </c>
      <c r="V825" s="2">
        <f t="shared" si="81"/>
        <v>0</v>
      </c>
      <c r="W825" s="2" t="str">
        <f t="shared" si="82"/>
        <v/>
      </c>
      <c r="X825" s="2">
        <f t="shared" si="83"/>
        <v>0</v>
      </c>
    </row>
    <row r="826" spans="2:24" ht="19.149999999999999" customHeight="1" x14ac:dyDescent="0.25">
      <c r="B826" s="2">
        <f t="shared" si="79"/>
        <v>0</v>
      </c>
      <c r="C826" s="2" t="str">
        <f t="shared" si="84"/>
        <v/>
      </c>
      <c r="D826" s="2">
        <v>805</v>
      </c>
      <c r="E826" s="2" t="str">
        <f>IF(ISNUMBER(SMALL(Order_Form!$D:$D,1+($D826))),(VLOOKUP(SMALL(Order_Form!$D:$D,1+($D826)),Order_Form!$C:$Q,3,FALSE)),"")</f>
        <v/>
      </c>
      <c r="F826" s="18" t="str">
        <f>IF(ISNUMBER(SMALL(Order_Form!$D:$D,1+($D826))),(VLOOKUP(SMALL(Order_Form!$D:$D,1+($D826)),Order_Form!$C:$Q,4,FALSE)),"")</f>
        <v/>
      </c>
      <c r="G826" s="18" t="str">
        <f>IF(ISNUMBER(SMALL(Order_Form!$D:$D,1+($D826))),(VLOOKUP(SMALL(Order_Form!$D:$D,1+($D826)),Order_Form!$C:$Q,5,FALSE)),"")</f>
        <v/>
      </c>
      <c r="H826" s="18" t="str">
        <f>IF(ISNUMBER(SMALL(Order_Form!$D:$D,1+($D826))),(VLOOKUP(SMALL(Order_Form!$D:$D,1+($D826)),Order_Form!$C:$Q,6,FALSE)),"")</f>
        <v/>
      </c>
      <c r="I826" s="15" t="str">
        <f>IF(ISNUMBER(SMALL(Order_Form!$D:$D,1+($D826))),(VLOOKUP(SMALL(Order_Form!$D:$D,1+($D826)),Order_Form!$C:$Q,7,FALSE)),"")</f>
        <v/>
      </c>
      <c r="J826" s="2"/>
      <c r="K826" s="2"/>
      <c r="L826" s="18" t="str">
        <f>IF(ISNUMBER(SMALL(Order_Form!$D:$D,1+($D826))),(VLOOKUP(SMALL(Order_Form!$D:$D,1+($D826)),Order_Form!$C:$Q,8,FALSE)),"")</f>
        <v/>
      </c>
      <c r="M826" s="18" t="str">
        <f>IF(ISNUMBER(SMALL(Order_Form!$D:$D,1+($D826))),(VLOOKUP(SMALL(Order_Form!$D:$D,1+($D826)),Order_Form!$C:$Q,9,FALSE)),"")</f>
        <v/>
      </c>
      <c r="N826" s="18" t="str">
        <f>IF(ISNUMBER(SMALL(Order_Form!$D:$D,1+($D826))),(VLOOKUP(SMALL(Order_Form!$D:$D,1+($D826)),Order_Form!$C:$Q,10,FALSE)),"")</f>
        <v/>
      </c>
      <c r="O826" s="18" t="str">
        <f>IF(ISNUMBER(SMALL(Order_Form!$D:$D,1+($D826))),(VLOOKUP(SMALL(Order_Form!$D:$D,1+($D826)),Order_Form!$C:$Q,11,FALSE)),"")</f>
        <v/>
      </c>
      <c r="P826" s="18" t="str">
        <f>IF(ISNUMBER(SMALL(Order_Form!$D:$D,1+($D826))),(VLOOKUP(SMALL(Order_Form!$D:$D,1+($D826)),Order_Form!$C:$Q,12,FALSE)),"")</f>
        <v/>
      </c>
      <c r="Q826" s="18" t="str">
        <f>IF(ISNUMBER(SMALL(Order_Form!$D:$D,1+($D826))),(VLOOKUP(SMALL(Order_Form!$D:$D,1+($D826)),Order_Form!$C:$Q,13,FALSE)),"")</f>
        <v/>
      </c>
      <c r="R826" s="18" t="str">
        <f>IF(ISNUMBER(SMALL(Order_Form!$D:$D,1+($D826))),(VLOOKUP(SMALL(Order_Form!$D:$D,1+($D826)),Order_Form!$C:$Q,14,FALSE)),"")</f>
        <v/>
      </c>
      <c r="S826" s="126" t="str">
        <f>IF(ISNUMBER(SMALL(Order_Form!$D:$D,1+($D826))),(VLOOKUP(SMALL(Order_Form!$D:$D,1+($D826)),Order_Form!$C:$Q,15,FALSE)),"")</f>
        <v/>
      </c>
      <c r="U826" s="2">
        <f t="shared" si="80"/>
        <v>0</v>
      </c>
      <c r="V826" s="2">
        <f t="shared" si="81"/>
        <v>0</v>
      </c>
      <c r="W826" s="2" t="str">
        <f t="shared" si="82"/>
        <v/>
      </c>
      <c r="X826" s="2">
        <f t="shared" si="83"/>
        <v>0</v>
      </c>
    </row>
    <row r="827" spans="2:24" ht="19.149999999999999" customHeight="1" x14ac:dyDescent="0.25">
      <c r="B827" s="2">
        <f t="shared" si="79"/>
        <v>0</v>
      </c>
      <c r="C827" s="2" t="str">
        <f t="shared" si="84"/>
        <v/>
      </c>
      <c r="D827" s="2">
        <v>806</v>
      </c>
      <c r="E827" s="2" t="str">
        <f>IF(ISNUMBER(SMALL(Order_Form!$D:$D,1+($D827))),(VLOOKUP(SMALL(Order_Form!$D:$D,1+($D827)),Order_Form!$C:$Q,3,FALSE)),"")</f>
        <v/>
      </c>
      <c r="F827" s="18" t="str">
        <f>IF(ISNUMBER(SMALL(Order_Form!$D:$D,1+($D827))),(VLOOKUP(SMALL(Order_Form!$D:$D,1+($D827)),Order_Form!$C:$Q,4,FALSE)),"")</f>
        <v/>
      </c>
      <c r="G827" s="18" t="str">
        <f>IF(ISNUMBER(SMALL(Order_Form!$D:$D,1+($D827))),(VLOOKUP(SMALL(Order_Form!$D:$D,1+($D827)),Order_Form!$C:$Q,5,FALSE)),"")</f>
        <v/>
      </c>
      <c r="H827" s="18" t="str">
        <f>IF(ISNUMBER(SMALL(Order_Form!$D:$D,1+($D827))),(VLOOKUP(SMALL(Order_Form!$D:$D,1+($D827)),Order_Form!$C:$Q,6,FALSE)),"")</f>
        <v/>
      </c>
      <c r="I827" s="15" t="str">
        <f>IF(ISNUMBER(SMALL(Order_Form!$D:$D,1+($D827))),(VLOOKUP(SMALL(Order_Form!$D:$D,1+($D827)),Order_Form!$C:$Q,7,FALSE)),"")</f>
        <v/>
      </c>
      <c r="J827" s="2"/>
      <c r="K827" s="2"/>
      <c r="L827" s="18" t="str">
        <f>IF(ISNUMBER(SMALL(Order_Form!$D:$D,1+($D827))),(VLOOKUP(SMALL(Order_Form!$D:$D,1+($D827)),Order_Form!$C:$Q,8,FALSE)),"")</f>
        <v/>
      </c>
      <c r="M827" s="18" t="str">
        <f>IF(ISNUMBER(SMALL(Order_Form!$D:$D,1+($D827))),(VLOOKUP(SMALL(Order_Form!$D:$D,1+($D827)),Order_Form!$C:$Q,9,FALSE)),"")</f>
        <v/>
      </c>
      <c r="N827" s="18" t="str">
        <f>IF(ISNUMBER(SMALL(Order_Form!$D:$D,1+($D827))),(VLOOKUP(SMALL(Order_Form!$D:$D,1+($D827)),Order_Form!$C:$Q,10,FALSE)),"")</f>
        <v/>
      </c>
      <c r="O827" s="18" t="str">
        <f>IF(ISNUMBER(SMALL(Order_Form!$D:$D,1+($D827))),(VLOOKUP(SMALL(Order_Form!$D:$D,1+($D827)),Order_Form!$C:$Q,11,FALSE)),"")</f>
        <v/>
      </c>
      <c r="P827" s="18" t="str">
        <f>IF(ISNUMBER(SMALL(Order_Form!$D:$D,1+($D827))),(VLOOKUP(SMALL(Order_Form!$D:$D,1+($D827)),Order_Form!$C:$Q,12,FALSE)),"")</f>
        <v/>
      </c>
      <c r="Q827" s="18" t="str">
        <f>IF(ISNUMBER(SMALL(Order_Form!$D:$D,1+($D827))),(VLOOKUP(SMALL(Order_Form!$D:$D,1+($D827)),Order_Form!$C:$Q,13,FALSE)),"")</f>
        <v/>
      </c>
      <c r="R827" s="18" t="str">
        <f>IF(ISNUMBER(SMALL(Order_Form!$D:$D,1+($D827))),(VLOOKUP(SMALL(Order_Form!$D:$D,1+($D827)),Order_Form!$C:$Q,14,FALSE)),"")</f>
        <v/>
      </c>
      <c r="S827" s="126" t="str">
        <f>IF(ISNUMBER(SMALL(Order_Form!$D:$D,1+($D827))),(VLOOKUP(SMALL(Order_Form!$D:$D,1+($D827)),Order_Form!$C:$Q,15,FALSE)),"")</f>
        <v/>
      </c>
      <c r="U827" s="2">
        <f t="shared" si="80"/>
        <v>0</v>
      </c>
      <c r="V827" s="2">
        <f t="shared" si="81"/>
        <v>0</v>
      </c>
      <c r="W827" s="2" t="str">
        <f t="shared" si="82"/>
        <v/>
      </c>
      <c r="X827" s="2">
        <f t="shared" si="83"/>
        <v>0</v>
      </c>
    </row>
    <row r="828" spans="2:24" ht="19.149999999999999" customHeight="1" x14ac:dyDescent="0.25">
      <c r="B828" s="2">
        <f t="shared" si="79"/>
        <v>0</v>
      </c>
      <c r="C828" s="2" t="str">
        <f t="shared" si="84"/>
        <v/>
      </c>
      <c r="D828" s="2">
        <v>807</v>
      </c>
      <c r="E828" s="2" t="str">
        <f>IF(ISNUMBER(SMALL(Order_Form!$D:$D,1+($D828))),(VLOOKUP(SMALL(Order_Form!$D:$D,1+($D828)),Order_Form!$C:$Q,3,FALSE)),"")</f>
        <v/>
      </c>
      <c r="F828" s="18" t="str">
        <f>IF(ISNUMBER(SMALL(Order_Form!$D:$D,1+($D828))),(VLOOKUP(SMALL(Order_Form!$D:$D,1+($D828)),Order_Form!$C:$Q,4,FALSE)),"")</f>
        <v/>
      </c>
      <c r="G828" s="18" t="str">
        <f>IF(ISNUMBER(SMALL(Order_Form!$D:$D,1+($D828))),(VLOOKUP(SMALL(Order_Form!$D:$D,1+($D828)),Order_Form!$C:$Q,5,FALSE)),"")</f>
        <v/>
      </c>
      <c r="H828" s="18" t="str">
        <f>IF(ISNUMBER(SMALL(Order_Form!$D:$D,1+($D828))),(VLOOKUP(SMALL(Order_Form!$D:$D,1+($D828)),Order_Form!$C:$Q,6,FALSE)),"")</f>
        <v/>
      </c>
      <c r="I828" s="15" t="str">
        <f>IF(ISNUMBER(SMALL(Order_Form!$D:$D,1+($D828))),(VLOOKUP(SMALL(Order_Form!$D:$D,1+($D828)),Order_Form!$C:$Q,7,FALSE)),"")</f>
        <v/>
      </c>
      <c r="J828" s="2"/>
      <c r="K828" s="2"/>
      <c r="L828" s="18" t="str">
        <f>IF(ISNUMBER(SMALL(Order_Form!$D:$D,1+($D828))),(VLOOKUP(SMALL(Order_Form!$D:$D,1+($D828)),Order_Form!$C:$Q,8,FALSE)),"")</f>
        <v/>
      </c>
      <c r="M828" s="18" t="str">
        <f>IF(ISNUMBER(SMALL(Order_Form!$D:$D,1+($D828))),(VLOOKUP(SMALL(Order_Form!$D:$D,1+($D828)),Order_Form!$C:$Q,9,FALSE)),"")</f>
        <v/>
      </c>
      <c r="N828" s="18" t="str">
        <f>IF(ISNUMBER(SMALL(Order_Form!$D:$D,1+($D828))),(VLOOKUP(SMALL(Order_Form!$D:$D,1+($D828)),Order_Form!$C:$Q,10,FALSE)),"")</f>
        <v/>
      </c>
      <c r="O828" s="18" t="str">
        <f>IF(ISNUMBER(SMALL(Order_Form!$D:$D,1+($D828))),(VLOOKUP(SMALL(Order_Form!$D:$D,1+($D828)),Order_Form!$C:$Q,11,FALSE)),"")</f>
        <v/>
      </c>
      <c r="P828" s="18" t="str">
        <f>IF(ISNUMBER(SMALL(Order_Form!$D:$D,1+($D828))),(VLOOKUP(SMALL(Order_Form!$D:$D,1+($D828)),Order_Form!$C:$Q,12,FALSE)),"")</f>
        <v/>
      </c>
      <c r="Q828" s="18" t="str">
        <f>IF(ISNUMBER(SMALL(Order_Form!$D:$D,1+($D828))),(VLOOKUP(SMALL(Order_Form!$D:$D,1+($D828)),Order_Form!$C:$Q,13,FALSE)),"")</f>
        <v/>
      </c>
      <c r="R828" s="18" t="str">
        <f>IF(ISNUMBER(SMALL(Order_Form!$D:$D,1+($D828))),(VLOOKUP(SMALL(Order_Form!$D:$D,1+($D828)),Order_Form!$C:$Q,14,FALSE)),"")</f>
        <v/>
      </c>
      <c r="S828" s="126" t="str">
        <f>IF(ISNUMBER(SMALL(Order_Form!$D:$D,1+($D828))),(VLOOKUP(SMALL(Order_Form!$D:$D,1+($D828)),Order_Form!$C:$Q,15,FALSE)),"")</f>
        <v/>
      </c>
      <c r="U828" s="2">
        <f t="shared" si="80"/>
        <v>0</v>
      </c>
      <c r="V828" s="2">
        <f t="shared" si="81"/>
        <v>0</v>
      </c>
      <c r="W828" s="2" t="str">
        <f t="shared" si="82"/>
        <v/>
      </c>
      <c r="X828" s="2">
        <f t="shared" si="83"/>
        <v>0</v>
      </c>
    </row>
    <row r="829" spans="2:24" ht="19.149999999999999" customHeight="1" x14ac:dyDescent="0.25">
      <c r="B829" s="2">
        <f t="shared" si="79"/>
        <v>0</v>
      </c>
      <c r="C829" s="2" t="str">
        <f t="shared" si="84"/>
        <v/>
      </c>
      <c r="D829" s="2">
        <v>808</v>
      </c>
      <c r="E829" s="2" t="str">
        <f>IF(ISNUMBER(SMALL(Order_Form!$D:$D,1+($D829))),(VLOOKUP(SMALL(Order_Form!$D:$D,1+($D829)),Order_Form!$C:$Q,3,FALSE)),"")</f>
        <v/>
      </c>
      <c r="F829" s="18" t="str">
        <f>IF(ISNUMBER(SMALL(Order_Form!$D:$D,1+($D829))),(VLOOKUP(SMALL(Order_Form!$D:$D,1+($D829)),Order_Form!$C:$Q,4,FALSE)),"")</f>
        <v/>
      </c>
      <c r="G829" s="18" t="str">
        <f>IF(ISNUMBER(SMALL(Order_Form!$D:$D,1+($D829))),(VLOOKUP(SMALL(Order_Form!$D:$D,1+($D829)),Order_Form!$C:$Q,5,FALSE)),"")</f>
        <v/>
      </c>
      <c r="H829" s="18" t="str">
        <f>IF(ISNUMBER(SMALL(Order_Form!$D:$D,1+($D829))),(VLOOKUP(SMALL(Order_Form!$D:$D,1+($D829)),Order_Form!$C:$Q,6,FALSE)),"")</f>
        <v/>
      </c>
      <c r="I829" s="15" t="str">
        <f>IF(ISNUMBER(SMALL(Order_Form!$D:$D,1+($D829))),(VLOOKUP(SMALL(Order_Form!$D:$D,1+($D829)),Order_Form!$C:$Q,7,FALSE)),"")</f>
        <v/>
      </c>
      <c r="J829" s="2"/>
      <c r="K829" s="2"/>
      <c r="L829" s="18" t="str">
        <f>IF(ISNUMBER(SMALL(Order_Form!$D:$D,1+($D829))),(VLOOKUP(SMALL(Order_Form!$D:$D,1+($D829)),Order_Form!$C:$Q,8,FALSE)),"")</f>
        <v/>
      </c>
      <c r="M829" s="18" t="str">
        <f>IF(ISNUMBER(SMALL(Order_Form!$D:$D,1+($D829))),(VLOOKUP(SMALL(Order_Form!$D:$D,1+($D829)),Order_Form!$C:$Q,9,FALSE)),"")</f>
        <v/>
      </c>
      <c r="N829" s="18" t="str">
        <f>IF(ISNUMBER(SMALL(Order_Form!$D:$D,1+($D829))),(VLOOKUP(SMALL(Order_Form!$D:$D,1+($D829)),Order_Form!$C:$Q,10,FALSE)),"")</f>
        <v/>
      </c>
      <c r="O829" s="18" t="str">
        <f>IF(ISNUMBER(SMALL(Order_Form!$D:$D,1+($D829))),(VLOOKUP(SMALL(Order_Form!$D:$D,1+($D829)),Order_Form!$C:$Q,11,FALSE)),"")</f>
        <v/>
      </c>
      <c r="P829" s="18" t="str">
        <f>IF(ISNUMBER(SMALL(Order_Form!$D:$D,1+($D829))),(VLOOKUP(SMALL(Order_Form!$D:$D,1+($D829)),Order_Form!$C:$Q,12,FALSE)),"")</f>
        <v/>
      </c>
      <c r="Q829" s="18" t="str">
        <f>IF(ISNUMBER(SMALL(Order_Form!$D:$D,1+($D829))),(VLOOKUP(SMALL(Order_Form!$D:$D,1+($D829)),Order_Form!$C:$Q,13,FALSE)),"")</f>
        <v/>
      </c>
      <c r="R829" s="18" t="str">
        <f>IF(ISNUMBER(SMALL(Order_Form!$D:$D,1+($D829))),(VLOOKUP(SMALL(Order_Form!$D:$D,1+($D829)),Order_Form!$C:$Q,14,FALSE)),"")</f>
        <v/>
      </c>
      <c r="S829" s="126" t="str">
        <f>IF(ISNUMBER(SMALL(Order_Form!$D:$D,1+($D829))),(VLOOKUP(SMALL(Order_Form!$D:$D,1+($D829)),Order_Form!$C:$Q,15,FALSE)),"")</f>
        <v/>
      </c>
      <c r="U829" s="2">
        <f t="shared" si="80"/>
        <v>0</v>
      </c>
      <c r="V829" s="2">
        <f t="shared" si="81"/>
        <v>0</v>
      </c>
      <c r="W829" s="2" t="str">
        <f t="shared" si="82"/>
        <v/>
      </c>
      <c r="X829" s="2">
        <f t="shared" si="83"/>
        <v>0</v>
      </c>
    </row>
    <row r="830" spans="2:24" ht="19.149999999999999" customHeight="1" x14ac:dyDescent="0.25">
      <c r="B830" s="2">
        <f t="shared" si="79"/>
        <v>0</v>
      </c>
      <c r="C830" s="2" t="str">
        <f t="shared" si="84"/>
        <v/>
      </c>
      <c r="D830" s="2">
        <v>809</v>
      </c>
      <c r="E830" s="2" t="str">
        <f>IF(ISNUMBER(SMALL(Order_Form!$D:$D,1+($D830))),(VLOOKUP(SMALL(Order_Form!$D:$D,1+($D830)),Order_Form!$C:$Q,3,FALSE)),"")</f>
        <v/>
      </c>
      <c r="F830" s="18" t="str">
        <f>IF(ISNUMBER(SMALL(Order_Form!$D:$D,1+($D830))),(VLOOKUP(SMALL(Order_Form!$D:$D,1+($D830)),Order_Form!$C:$Q,4,FALSE)),"")</f>
        <v/>
      </c>
      <c r="G830" s="18" t="str">
        <f>IF(ISNUMBER(SMALL(Order_Form!$D:$D,1+($D830))),(VLOOKUP(SMALL(Order_Form!$D:$D,1+($D830)),Order_Form!$C:$Q,5,FALSE)),"")</f>
        <v/>
      </c>
      <c r="H830" s="18" t="str">
        <f>IF(ISNUMBER(SMALL(Order_Form!$D:$D,1+($D830))),(VLOOKUP(SMALL(Order_Form!$D:$D,1+($D830)),Order_Form!$C:$Q,6,FALSE)),"")</f>
        <v/>
      </c>
      <c r="I830" s="15" t="str">
        <f>IF(ISNUMBER(SMALL(Order_Form!$D:$D,1+($D830))),(VLOOKUP(SMALL(Order_Form!$D:$D,1+($D830)),Order_Form!$C:$Q,7,FALSE)),"")</f>
        <v/>
      </c>
      <c r="J830" s="2"/>
      <c r="K830" s="2"/>
      <c r="L830" s="18" t="str">
        <f>IF(ISNUMBER(SMALL(Order_Form!$D:$D,1+($D830))),(VLOOKUP(SMALL(Order_Form!$D:$D,1+($D830)),Order_Form!$C:$Q,8,FALSE)),"")</f>
        <v/>
      </c>
      <c r="M830" s="18" t="str">
        <f>IF(ISNUMBER(SMALL(Order_Form!$D:$D,1+($D830))),(VLOOKUP(SMALL(Order_Form!$D:$D,1+($D830)),Order_Form!$C:$Q,9,FALSE)),"")</f>
        <v/>
      </c>
      <c r="N830" s="18" t="str">
        <f>IF(ISNUMBER(SMALL(Order_Form!$D:$D,1+($D830))),(VLOOKUP(SMALL(Order_Form!$D:$D,1+($D830)),Order_Form!$C:$Q,10,FALSE)),"")</f>
        <v/>
      </c>
      <c r="O830" s="18" t="str">
        <f>IF(ISNUMBER(SMALL(Order_Form!$D:$D,1+($D830))),(VLOOKUP(SMALL(Order_Form!$D:$D,1+($D830)),Order_Form!$C:$Q,11,FALSE)),"")</f>
        <v/>
      </c>
      <c r="P830" s="18" t="str">
        <f>IF(ISNUMBER(SMALL(Order_Form!$D:$D,1+($D830))),(VLOOKUP(SMALL(Order_Form!$D:$D,1+($D830)),Order_Form!$C:$Q,12,FALSE)),"")</f>
        <v/>
      </c>
      <c r="Q830" s="18" t="str">
        <f>IF(ISNUMBER(SMALL(Order_Form!$D:$D,1+($D830))),(VLOOKUP(SMALL(Order_Form!$D:$D,1+($D830)),Order_Form!$C:$Q,13,FALSE)),"")</f>
        <v/>
      </c>
      <c r="R830" s="18" t="str">
        <f>IF(ISNUMBER(SMALL(Order_Form!$D:$D,1+($D830))),(VLOOKUP(SMALL(Order_Form!$D:$D,1+($D830)),Order_Form!$C:$Q,14,FALSE)),"")</f>
        <v/>
      </c>
      <c r="S830" s="126" t="str">
        <f>IF(ISNUMBER(SMALL(Order_Form!$D:$D,1+($D830))),(VLOOKUP(SMALL(Order_Form!$D:$D,1+($D830)),Order_Form!$C:$Q,15,FALSE)),"")</f>
        <v/>
      </c>
      <c r="U830" s="2">
        <f t="shared" si="80"/>
        <v>0</v>
      </c>
      <c r="V830" s="2">
        <f t="shared" si="81"/>
        <v>0</v>
      </c>
      <c r="W830" s="2" t="str">
        <f t="shared" si="82"/>
        <v/>
      </c>
      <c r="X830" s="2">
        <f t="shared" si="83"/>
        <v>0</v>
      </c>
    </row>
    <row r="831" spans="2:24" ht="19.149999999999999" customHeight="1" x14ac:dyDescent="0.25">
      <c r="B831" s="2">
        <f t="shared" si="79"/>
        <v>0</v>
      </c>
      <c r="C831" s="2" t="str">
        <f t="shared" si="84"/>
        <v/>
      </c>
      <c r="D831" s="2">
        <v>810</v>
      </c>
      <c r="E831" s="2" t="str">
        <f>IF(ISNUMBER(SMALL(Order_Form!$D:$D,1+($D831))),(VLOOKUP(SMALL(Order_Form!$D:$D,1+($D831)),Order_Form!$C:$Q,3,FALSE)),"")</f>
        <v/>
      </c>
      <c r="F831" s="18" t="str">
        <f>IF(ISNUMBER(SMALL(Order_Form!$D:$D,1+($D831))),(VLOOKUP(SMALL(Order_Form!$D:$D,1+($D831)),Order_Form!$C:$Q,4,FALSE)),"")</f>
        <v/>
      </c>
      <c r="G831" s="18" t="str">
        <f>IF(ISNUMBER(SMALL(Order_Form!$D:$D,1+($D831))),(VLOOKUP(SMALL(Order_Form!$D:$D,1+($D831)),Order_Form!$C:$Q,5,FALSE)),"")</f>
        <v/>
      </c>
      <c r="H831" s="18" t="str">
        <f>IF(ISNUMBER(SMALL(Order_Form!$D:$D,1+($D831))),(VLOOKUP(SMALL(Order_Form!$D:$D,1+($D831)),Order_Form!$C:$Q,6,FALSE)),"")</f>
        <v/>
      </c>
      <c r="I831" s="15" t="str">
        <f>IF(ISNUMBER(SMALL(Order_Form!$D:$D,1+($D831))),(VLOOKUP(SMALL(Order_Form!$D:$D,1+($D831)),Order_Form!$C:$Q,7,FALSE)),"")</f>
        <v/>
      </c>
      <c r="J831" s="2"/>
      <c r="K831" s="2"/>
      <c r="L831" s="18" t="str">
        <f>IF(ISNUMBER(SMALL(Order_Form!$D:$D,1+($D831))),(VLOOKUP(SMALL(Order_Form!$D:$D,1+($D831)),Order_Form!$C:$Q,8,FALSE)),"")</f>
        <v/>
      </c>
      <c r="M831" s="18" t="str">
        <f>IF(ISNUMBER(SMALL(Order_Form!$D:$D,1+($D831))),(VLOOKUP(SMALL(Order_Form!$D:$D,1+($D831)),Order_Form!$C:$Q,9,FALSE)),"")</f>
        <v/>
      </c>
      <c r="N831" s="18" t="str">
        <f>IF(ISNUMBER(SMALL(Order_Form!$D:$D,1+($D831))),(VLOOKUP(SMALL(Order_Form!$D:$D,1+($D831)),Order_Form!$C:$Q,10,FALSE)),"")</f>
        <v/>
      </c>
      <c r="O831" s="18" t="str">
        <f>IF(ISNUMBER(SMALL(Order_Form!$D:$D,1+($D831))),(VLOOKUP(SMALL(Order_Form!$D:$D,1+($D831)),Order_Form!$C:$Q,11,FALSE)),"")</f>
        <v/>
      </c>
      <c r="P831" s="18" t="str">
        <f>IF(ISNUMBER(SMALL(Order_Form!$D:$D,1+($D831))),(VLOOKUP(SMALL(Order_Form!$D:$D,1+($D831)),Order_Form!$C:$Q,12,FALSE)),"")</f>
        <v/>
      </c>
      <c r="Q831" s="18" t="str">
        <f>IF(ISNUMBER(SMALL(Order_Form!$D:$D,1+($D831))),(VLOOKUP(SMALL(Order_Form!$D:$D,1+($D831)),Order_Form!$C:$Q,13,FALSE)),"")</f>
        <v/>
      </c>
      <c r="R831" s="18" t="str">
        <f>IF(ISNUMBER(SMALL(Order_Form!$D:$D,1+($D831))),(VLOOKUP(SMALL(Order_Form!$D:$D,1+($D831)),Order_Form!$C:$Q,14,FALSE)),"")</f>
        <v/>
      </c>
      <c r="S831" s="126" t="str">
        <f>IF(ISNUMBER(SMALL(Order_Form!$D:$D,1+($D831))),(VLOOKUP(SMALL(Order_Form!$D:$D,1+($D831)),Order_Form!$C:$Q,15,FALSE)),"")</f>
        <v/>
      </c>
      <c r="U831" s="2">
        <f t="shared" si="80"/>
        <v>0</v>
      </c>
      <c r="V831" s="2">
        <f t="shared" si="81"/>
        <v>0</v>
      </c>
      <c r="W831" s="2" t="str">
        <f t="shared" si="82"/>
        <v/>
      </c>
      <c r="X831" s="2">
        <f t="shared" si="83"/>
        <v>0</v>
      </c>
    </row>
    <row r="832" spans="2:24" ht="19.149999999999999" customHeight="1" x14ac:dyDescent="0.25">
      <c r="B832" s="2">
        <f t="shared" si="79"/>
        <v>0</v>
      </c>
      <c r="C832" s="2" t="str">
        <f t="shared" si="84"/>
        <v/>
      </c>
      <c r="D832" s="2">
        <v>811</v>
      </c>
      <c r="E832" s="2" t="str">
        <f>IF(ISNUMBER(SMALL(Order_Form!$D:$D,1+($D832))),(VLOOKUP(SMALL(Order_Form!$D:$D,1+($D832)),Order_Form!$C:$Q,3,FALSE)),"")</f>
        <v/>
      </c>
      <c r="F832" s="18" t="str">
        <f>IF(ISNUMBER(SMALL(Order_Form!$D:$D,1+($D832))),(VLOOKUP(SMALL(Order_Form!$D:$D,1+($D832)),Order_Form!$C:$Q,4,FALSE)),"")</f>
        <v/>
      </c>
      <c r="G832" s="18" t="str">
        <f>IF(ISNUMBER(SMALL(Order_Form!$D:$D,1+($D832))),(VLOOKUP(SMALL(Order_Form!$D:$D,1+($D832)),Order_Form!$C:$Q,5,FALSE)),"")</f>
        <v/>
      </c>
      <c r="H832" s="18" t="str">
        <f>IF(ISNUMBER(SMALL(Order_Form!$D:$D,1+($D832))),(VLOOKUP(SMALL(Order_Form!$D:$D,1+($D832)),Order_Form!$C:$Q,6,FALSE)),"")</f>
        <v/>
      </c>
      <c r="I832" s="15" t="str">
        <f>IF(ISNUMBER(SMALL(Order_Form!$D:$D,1+($D832))),(VLOOKUP(SMALL(Order_Form!$D:$D,1+($D832)),Order_Form!$C:$Q,7,FALSE)),"")</f>
        <v/>
      </c>
      <c r="J832" s="2"/>
      <c r="K832" s="2"/>
      <c r="L832" s="18" t="str">
        <f>IF(ISNUMBER(SMALL(Order_Form!$D:$D,1+($D832))),(VLOOKUP(SMALL(Order_Form!$D:$D,1+($D832)),Order_Form!$C:$Q,8,FALSE)),"")</f>
        <v/>
      </c>
      <c r="M832" s="18" t="str">
        <f>IF(ISNUMBER(SMALL(Order_Form!$D:$D,1+($D832))),(VLOOKUP(SMALL(Order_Form!$D:$D,1+($D832)),Order_Form!$C:$Q,9,FALSE)),"")</f>
        <v/>
      </c>
      <c r="N832" s="18" t="str">
        <f>IF(ISNUMBER(SMALL(Order_Form!$D:$D,1+($D832))),(VLOOKUP(SMALL(Order_Form!$D:$D,1+($D832)),Order_Form!$C:$Q,10,FALSE)),"")</f>
        <v/>
      </c>
      <c r="O832" s="18" t="str">
        <f>IF(ISNUMBER(SMALL(Order_Form!$D:$D,1+($D832))),(VLOOKUP(SMALL(Order_Form!$D:$D,1+($D832)),Order_Form!$C:$Q,11,FALSE)),"")</f>
        <v/>
      </c>
      <c r="P832" s="18" t="str">
        <f>IF(ISNUMBER(SMALL(Order_Form!$D:$D,1+($D832))),(VLOOKUP(SMALL(Order_Form!$D:$D,1+($D832)),Order_Form!$C:$Q,12,FALSE)),"")</f>
        <v/>
      </c>
      <c r="Q832" s="18" t="str">
        <f>IF(ISNUMBER(SMALL(Order_Form!$D:$D,1+($D832))),(VLOOKUP(SMALL(Order_Form!$D:$D,1+($D832)),Order_Form!$C:$Q,13,FALSE)),"")</f>
        <v/>
      </c>
      <c r="R832" s="18" t="str">
        <f>IF(ISNUMBER(SMALL(Order_Form!$D:$D,1+($D832))),(VLOOKUP(SMALL(Order_Form!$D:$D,1+($D832)),Order_Form!$C:$Q,14,FALSE)),"")</f>
        <v/>
      </c>
      <c r="S832" s="126" t="str">
        <f>IF(ISNUMBER(SMALL(Order_Form!$D:$D,1+($D832))),(VLOOKUP(SMALL(Order_Form!$D:$D,1+($D832)),Order_Form!$C:$Q,15,FALSE)),"")</f>
        <v/>
      </c>
      <c r="U832" s="2">
        <f t="shared" si="80"/>
        <v>0</v>
      </c>
      <c r="V832" s="2">
        <f t="shared" si="81"/>
        <v>0</v>
      </c>
      <c r="W832" s="2" t="str">
        <f t="shared" si="82"/>
        <v/>
      </c>
      <c r="X832" s="2">
        <f t="shared" si="83"/>
        <v>0</v>
      </c>
    </row>
    <row r="833" spans="2:24" ht="19.149999999999999" customHeight="1" x14ac:dyDescent="0.25">
      <c r="B833" s="2">
        <f t="shared" si="79"/>
        <v>0</v>
      </c>
      <c r="C833" s="2" t="str">
        <f t="shared" si="84"/>
        <v/>
      </c>
      <c r="D833" s="2">
        <v>812</v>
      </c>
      <c r="E833" s="2" t="str">
        <f>IF(ISNUMBER(SMALL(Order_Form!$D:$D,1+($D833))),(VLOOKUP(SMALL(Order_Form!$D:$D,1+($D833)),Order_Form!$C:$Q,3,FALSE)),"")</f>
        <v/>
      </c>
      <c r="F833" s="18" t="str">
        <f>IF(ISNUMBER(SMALL(Order_Form!$D:$D,1+($D833))),(VLOOKUP(SMALL(Order_Form!$D:$D,1+($D833)),Order_Form!$C:$Q,4,FALSE)),"")</f>
        <v/>
      </c>
      <c r="G833" s="18" t="str">
        <f>IF(ISNUMBER(SMALL(Order_Form!$D:$D,1+($D833))),(VLOOKUP(SMALL(Order_Form!$D:$D,1+($D833)),Order_Form!$C:$Q,5,FALSE)),"")</f>
        <v/>
      </c>
      <c r="H833" s="18" t="str">
        <f>IF(ISNUMBER(SMALL(Order_Form!$D:$D,1+($D833))),(VLOOKUP(SMALL(Order_Form!$D:$D,1+($D833)),Order_Form!$C:$Q,6,FALSE)),"")</f>
        <v/>
      </c>
      <c r="I833" s="15" t="str">
        <f>IF(ISNUMBER(SMALL(Order_Form!$D:$D,1+($D833))),(VLOOKUP(SMALL(Order_Form!$D:$D,1+($D833)),Order_Form!$C:$Q,7,FALSE)),"")</f>
        <v/>
      </c>
      <c r="J833" s="2"/>
      <c r="K833" s="2"/>
      <c r="L833" s="18" t="str">
        <f>IF(ISNUMBER(SMALL(Order_Form!$D:$D,1+($D833))),(VLOOKUP(SMALL(Order_Form!$D:$D,1+($D833)),Order_Form!$C:$Q,8,FALSE)),"")</f>
        <v/>
      </c>
      <c r="M833" s="18" t="str">
        <f>IF(ISNUMBER(SMALL(Order_Form!$D:$D,1+($D833))),(VLOOKUP(SMALL(Order_Form!$D:$D,1+($D833)),Order_Form!$C:$Q,9,FALSE)),"")</f>
        <v/>
      </c>
      <c r="N833" s="18" t="str">
        <f>IF(ISNUMBER(SMALL(Order_Form!$D:$D,1+($D833))),(VLOOKUP(SMALL(Order_Form!$D:$D,1+($D833)),Order_Form!$C:$Q,10,FALSE)),"")</f>
        <v/>
      </c>
      <c r="O833" s="18" t="str">
        <f>IF(ISNUMBER(SMALL(Order_Form!$D:$D,1+($D833))),(VLOOKUP(SMALL(Order_Form!$D:$D,1+($D833)),Order_Form!$C:$Q,11,FALSE)),"")</f>
        <v/>
      </c>
      <c r="P833" s="18" t="str">
        <f>IF(ISNUMBER(SMALL(Order_Form!$D:$D,1+($D833))),(VLOOKUP(SMALL(Order_Form!$D:$D,1+($D833)),Order_Form!$C:$Q,12,FALSE)),"")</f>
        <v/>
      </c>
      <c r="Q833" s="18" t="str">
        <f>IF(ISNUMBER(SMALL(Order_Form!$D:$D,1+($D833))),(VLOOKUP(SMALL(Order_Form!$D:$D,1+($D833)),Order_Form!$C:$Q,13,FALSE)),"")</f>
        <v/>
      </c>
      <c r="R833" s="18" t="str">
        <f>IF(ISNUMBER(SMALL(Order_Form!$D:$D,1+($D833))),(VLOOKUP(SMALL(Order_Form!$D:$D,1+($D833)),Order_Form!$C:$Q,14,FALSE)),"")</f>
        <v/>
      </c>
      <c r="S833" s="126" t="str">
        <f>IF(ISNUMBER(SMALL(Order_Form!$D:$D,1+($D833))),(VLOOKUP(SMALL(Order_Form!$D:$D,1+($D833)),Order_Form!$C:$Q,15,FALSE)),"")</f>
        <v/>
      </c>
      <c r="U833" s="2">
        <f t="shared" si="80"/>
        <v>0</v>
      </c>
      <c r="V833" s="2">
        <f t="shared" si="81"/>
        <v>0</v>
      </c>
      <c r="W833" s="2" t="str">
        <f t="shared" si="82"/>
        <v/>
      </c>
      <c r="X833" s="2">
        <f t="shared" si="83"/>
        <v>0</v>
      </c>
    </row>
    <row r="834" spans="2:24" ht="19.149999999999999" customHeight="1" x14ac:dyDescent="0.25">
      <c r="B834" s="2">
        <f t="shared" si="79"/>
        <v>0</v>
      </c>
      <c r="C834" s="2" t="str">
        <f t="shared" si="84"/>
        <v/>
      </c>
      <c r="D834" s="2">
        <v>813</v>
      </c>
      <c r="E834" s="2" t="str">
        <f>IF(ISNUMBER(SMALL(Order_Form!$D:$D,1+($D834))),(VLOOKUP(SMALL(Order_Form!$D:$D,1+($D834)),Order_Form!$C:$Q,3,FALSE)),"")</f>
        <v/>
      </c>
      <c r="F834" s="18" t="str">
        <f>IF(ISNUMBER(SMALL(Order_Form!$D:$D,1+($D834))),(VLOOKUP(SMALL(Order_Form!$D:$D,1+($D834)),Order_Form!$C:$Q,4,FALSE)),"")</f>
        <v/>
      </c>
      <c r="G834" s="18" t="str">
        <f>IF(ISNUMBER(SMALL(Order_Form!$D:$D,1+($D834))),(VLOOKUP(SMALL(Order_Form!$D:$D,1+($D834)),Order_Form!$C:$Q,5,FALSE)),"")</f>
        <v/>
      </c>
      <c r="H834" s="18" t="str">
        <f>IF(ISNUMBER(SMALL(Order_Form!$D:$D,1+($D834))),(VLOOKUP(SMALL(Order_Form!$D:$D,1+($D834)),Order_Form!$C:$Q,6,FALSE)),"")</f>
        <v/>
      </c>
      <c r="I834" s="15" t="str">
        <f>IF(ISNUMBER(SMALL(Order_Form!$D:$D,1+($D834))),(VLOOKUP(SMALL(Order_Form!$D:$D,1+($D834)),Order_Form!$C:$Q,7,FALSE)),"")</f>
        <v/>
      </c>
      <c r="J834" s="2"/>
      <c r="K834" s="2"/>
      <c r="L834" s="18" t="str">
        <f>IF(ISNUMBER(SMALL(Order_Form!$D:$D,1+($D834))),(VLOOKUP(SMALL(Order_Form!$D:$D,1+($D834)),Order_Form!$C:$Q,8,FALSE)),"")</f>
        <v/>
      </c>
      <c r="M834" s="18" t="str">
        <f>IF(ISNUMBER(SMALL(Order_Form!$D:$D,1+($D834))),(VLOOKUP(SMALL(Order_Form!$D:$D,1+($D834)),Order_Form!$C:$Q,9,FALSE)),"")</f>
        <v/>
      </c>
      <c r="N834" s="18" t="str">
        <f>IF(ISNUMBER(SMALL(Order_Form!$D:$D,1+($D834))),(VLOOKUP(SMALL(Order_Form!$D:$D,1+($D834)),Order_Form!$C:$Q,10,FALSE)),"")</f>
        <v/>
      </c>
      <c r="O834" s="18" t="str">
        <f>IF(ISNUMBER(SMALL(Order_Form!$D:$D,1+($D834))),(VLOOKUP(SMALL(Order_Form!$D:$D,1+($D834)),Order_Form!$C:$Q,11,FALSE)),"")</f>
        <v/>
      </c>
      <c r="P834" s="18" t="str">
        <f>IF(ISNUMBER(SMALL(Order_Form!$D:$D,1+($D834))),(VLOOKUP(SMALL(Order_Form!$D:$D,1+($D834)),Order_Form!$C:$Q,12,FALSE)),"")</f>
        <v/>
      </c>
      <c r="Q834" s="18" t="str">
        <f>IF(ISNUMBER(SMALL(Order_Form!$D:$D,1+($D834))),(VLOOKUP(SMALL(Order_Form!$D:$D,1+($D834)),Order_Form!$C:$Q,13,FALSE)),"")</f>
        <v/>
      </c>
      <c r="R834" s="18" t="str">
        <f>IF(ISNUMBER(SMALL(Order_Form!$D:$D,1+($D834))),(VLOOKUP(SMALL(Order_Form!$D:$D,1+($D834)),Order_Form!$C:$Q,14,FALSE)),"")</f>
        <v/>
      </c>
      <c r="S834" s="126" t="str">
        <f>IF(ISNUMBER(SMALL(Order_Form!$D:$D,1+($D834))),(VLOOKUP(SMALL(Order_Form!$D:$D,1+($D834)),Order_Form!$C:$Q,15,FALSE)),"")</f>
        <v/>
      </c>
      <c r="U834" s="2">
        <f t="shared" si="80"/>
        <v>0</v>
      </c>
      <c r="V834" s="2">
        <f t="shared" si="81"/>
        <v>0</v>
      </c>
      <c r="W834" s="2" t="str">
        <f t="shared" si="82"/>
        <v/>
      </c>
      <c r="X834" s="2">
        <f t="shared" si="83"/>
        <v>0</v>
      </c>
    </row>
    <row r="835" spans="2:24" ht="19.149999999999999" customHeight="1" x14ac:dyDescent="0.25">
      <c r="B835" s="2">
        <f t="shared" si="79"/>
        <v>0</v>
      </c>
      <c r="C835" s="2" t="str">
        <f t="shared" si="84"/>
        <v/>
      </c>
      <c r="D835" s="2">
        <v>814</v>
      </c>
      <c r="E835" s="2" t="str">
        <f>IF(ISNUMBER(SMALL(Order_Form!$D:$D,1+($D835))),(VLOOKUP(SMALL(Order_Form!$D:$D,1+($D835)),Order_Form!$C:$Q,3,FALSE)),"")</f>
        <v/>
      </c>
      <c r="F835" s="18" t="str">
        <f>IF(ISNUMBER(SMALL(Order_Form!$D:$D,1+($D835))),(VLOOKUP(SMALL(Order_Form!$D:$D,1+($D835)),Order_Form!$C:$Q,4,FALSE)),"")</f>
        <v/>
      </c>
      <c r="G835" s="18" t="str">
        <f>IF(ISNUMBER(SMALL(Order_Form!$D:$D,1+($D835))),(VLOOKUP(SMALL(Order_Form!$D:$D,1+($D835)),Order_Form!$C:$Q,5,FALSE)),"")</f>
        <v/>
      </c>
      <c r="H835" s="18" t="str">
        <f>IF(ISNUMBER(SMALL(Order_Form!$D:$D,1+($D835))),(VLOOKUP(SMALL(Order_Form!$D:$D,1+($D835)),Order_Form!$C:$Q,6,FALSE)),"")</f>
        <v/>
      </c>
      <c r="I835" s="15" t="str">
        <f>IF(ISNUMBER(SMALL(Order_Form!$D:$D,1+($D835))),(VLOOKUP(SMALL(Order_Form!$D:$D,1+($D835)),Order_Form!$C:$Q,7,FALSE)),"")</f>
        <v/>
      </c>
      <c r="J835" s="2"/>
      <c r="K835" s="2"/>
      <c r="L835" s="18" t="str">
        <f>IF(ISNUMBER(SMALL(Order_Form!$D:$D,1+($D835))),(VLOOKUP(SMALL(Order_Form!$D:$D,1+($D835)),Order_Form!$C:$Q,8,FALSE)),"")</f>
        <v/>
      </c>
      <c r="M835" s="18" t="str">
        <f>IF(ISNUMBER(SMALL(Order_Form!$D:$D,1+($D835))),(VLOOKUP(SMALL(Order_Form!$D:$D,1+($D835)),Order_Form!$C:$Q,9,FALSE)),"")</f>
        <v/>
      </c>
      <c r="N835" s="18" t="str">
        <f>IF(ISNUMBER(SMALL(Order_Form!$D:$D,1+($D835))),(VLOOKUP(SMALL(Order_Form!$D:$D,1+($D835)),Order_Form!$C:$Q,10,FALSE)),"")</f>
        <v/>
      </c>
      <c r="O835" s="18" t="str">
        <f>IF(ISNUMBER(SMALL(Order_Form!$D:$D,1+($D835))),(VLOOKUP(SMALL(Order_Form!$D:$D,1+($D835)),Order_Form!$C:$Q,11,FALSE)),"")</f>
        <v/>
      </c>
      <c r="P835" s="18" t="str">
        <f>IF(ISNUMBER(SMALL(Order_Form!$D:$D,1+($D835))),(VLOOKUP(SMALL(Order_Form!$D:$D,1+($D835)),Order_Form!$C:$Q,12,FALSE)),"")</f>
        <v/>
      </c>
      <c r="Q835" s="18" t="str">
        <f>IF(ISNUMBER(SMALL(Order_Form!$D:$D,1+($D835))),(VLOOKUP(SMALL(Order_Form!$D:$D,1+($D835)),Order_Form!$C:$Q,13,FALSE)),"")</f>
        <v/>
      </c>
      <c r="R835" s="18" t="str">
        <f>IF(ISNUMBER(SMALL(Order_Form!$D:$D,1+($D835))),(VLOOKUP(SMALL(Order_Form!$D:$D,1+($D835)),Order_Form!$C:$Q,14,FALSE)),"")</f>
        <v/>
      </c>
      <c r="S835" s="126" t="str">
        <f>IF(ISNUMBER(SMALL(Order_Form!$D:$D,1+($D835))),(VLOOKUP(SMALL(Order_Form!$D:$D,1+($D835)),Order_Form!$C:$Q,15,FALSE)),"")</f>
        <v/>
      </c>
      <c r="U835" s="2">
        <f t="shared" si="80"/>
        <v>0</v>
      </c>
      <c r="V835" s="2">
        <f t="shared" si="81"/>
        <v>0</v>
      </c>
      <c r="W835" s="2" t="str">
        <f t="shared" si="82"/>
        <v/>
      </c>
      <c r="X835" s="2">
        <f t="shared" si="83"/>
        <v>0</v>
      </c>
    </row>
    <row r="836" spans="2:24" ht="19.149999999999999" customHeight="1" x14ac:dyDescent="0.25">
      <c r="B836" s="2">
        <f t="shared" si="79"/>
        <v>0</v>
      </c>
      <c r="C836" s="2" t="str">
        <f t="shared" si="84"/>
        <v/>
      </c>
      <c r="D836" s="2">
        <v>815</v>
      </c>
      <c r="E836" s="2" t="str">
        <f>IF(ISNUMBER(SMALL(Order_Form!$D:$D,1+($D836))),(VLOOKUP(SMALL(Order_Form!$D:$D,1+($D836)),Order_Form!$C:$Q,3,FALSE)),"")</f>
        <v/>
      </c>
      <c r="F836" s="18" t="str">
        <f>IF(ISNUMBER(SMALL(Order_Form!$D:$D,1+($D836))),(VLOOKUP(SMALL(Order_Form!$D:$D,1+($D836)),Order_Form!$C:$Q,4,FALSE)),"")</f>
        <v/>
      </c>
      <c r="G836" s="18" t="str">
        <f>IF(ISNUMBER(SMALL(Order_Form!$D:$D,1+($D836))),(VLOOKUP(SMALL(Order_Form!$D:$D,1+($D836)),Order_Form!$C:$Q,5,FALSE)),"")</f>
        <v/>
      </c>
      <c r="H836" s="18" t="str">
        <f>IF(ISNUMBER(SMALL(Order_Form!$D:$D,1+($D836))),(VLOOKUP(SMALL(Order_Form!$D:$D,1+($D836)),Order_Form!$C:$Q,6,FALSE)),"")</f>
        <v/>
      </c>
      <c r="I836" s="15" t="str">
        <f>IF(ISNUMBER(SMALL(Order_Form!$D:$D,1+($D836))),(VLOOKUP(SMALL(Order_Form!$D:$D,1+($D836)),Order_Form!$C:$Q,7,FALSE)),"")</f>
        <v/>
      </c>
      <c r="J836" s="2"/>
      <c r="K836" s="2"/>
      <c r="L836" s="18" t="str">
        <f>IF(ISNUMBER(SMALL(Order_Form!$D:$D,1+($D836))),(VLOOKUP(SMALL(Order_Form!$D:$D,1+($D836)),Order_Form!$C:$Q,8,FALSE)),"")</f>
        <v/>
      </c>
      <c r="M836" s="18" t="str">
        <f>IF(ISNUMBER(SMALL(Order_Form!$D:$D,1+($D836))),(VLOOKUP(SMALL(Order_Form!$D:$D,1+($D836)),Order_Form!$C:$Q,9,FALSE)),"")</f>
        <v/>
      </c>
      <c r="N836" s="18" t="str">
        <f>IF(ISNUMBER(SMALL(Order_Form!$D:$D,1+($D836))),(VLOOKUP(SMALL(Order_Form!$D:$D,1+($D836)),Order_Form!$C:$Q,10,FALSE)),"")</f>
        <v/>
      </c>
      <c r="O836" s="18" t="str">
        <f>IF(ISNUMBER(SMALL(Order_Form!$D:$D,1+($D836))),(VLOOKUP(SMALL(Order_Form!$D:$D,1+($D836)),Order_Form!$C:$Q,11,FALSE)),"")</f>
        <v/>
      </c>
      <c r="P836" s="18" t="str">
        <f>IF(ISNUMBER(SMALL(Order_Form!$D:$D,1+($D836))),(VLOOKUP(SMALL(Order_Form!$D:$D,1+($D836)),Order_Form!$C:$Q,12,FALSE)),"")</f>
        <v/>
      </c>
      <c r="Q836" s="18" t="str">
        <f>IF(ISNUMBER(SMALL(Order_Form!$D:$D,1+($D836))),(VLOOKUP(SMALL(Order_Form!$D:$D,1+($D836)),Order_Form!$C:$Q,13,FALSE)),"")</f>
        <v/>
      </c>
      <c r="R836" s="18" t="str">
        <f>IF(ISNUMBER(SMALL(Order_Form!$D:$D,1+($D836))),(VLOOKUP(SMALL(Order_Form!$D:$D,1+($D836)),Order_Form!$C:$Q,14,FALSE)),"")</f>
        <v/>
      </c>
      <c r="S836" s="126" t="str">
        <f>IF(ISNUMBER(SMALL(Order_Form!$D:$D,1+($D836))),(VLOOKUP(SMALL(Order_Form!$D:$D,1+($D836)),Order_Form!$C:$Q,15,FALSE)),"")</f>
        <v/>
      </c>
      <c r="U836" s="2">
        <f t="shared" si="80"/>
        <v>0</v>
      </c>
      <c r="V836" s="2">
        <f t="shared" si="81"/>
        <v>0</v>
      </c>
      <c r="W836" s="2" t="str">
        <f t="shared" si="82"/>
        <v/>
      </c>
      <c r="X836" s="2">
        <f t="shared" si="83"/>
        <v>0</v>
      </c>
    </row>
    <row r="837" spans="2:24" ht="19.149999999999999" customHeight="1" x14ac:dyDescent="0.25">
      <c r="B837" s="2">
        <f t="shared" si="79"/>
        <v>0</v>
      </c>
      <c r="C837" s="2" t="str">
        <f t="shared" si="84"/>
        <v/>
      </c>
      <c r="D837" s="2">
        <v>816</v>
      </c>
      <c r="E837" s="2" t="str">
        <f>IF(ISNUMBER(SMALL(Order_Form!$D:$D,1+($D837))),(VLOOKUP(SMALL(Order_Form!$D:$D,1+($D837)),Order_Form!$C:$Q,3,FALSE)),"")</f>
        <v/>
      </c>
      <c r="F837" s="18" t="str">
        <f>IF(ISNUMBER(SMALL(Order_Form!$D:$D,1+($D837))),(VLOOKUP(SMALL(Order_Form!$D:$D,1+($D837)),Order_Form!$C:$Q,4,FALSE)),"")</f>
        <v/>
      </c>
      <c r="G837" s="18" t="str">
        <f>IF(ISNUMBER(SMALL(Order_Form!$D:$D,1+($D837))),(VLOOKUP(SMALL(Order_Form!$D:$D,1+($D837)),Order_Form!$C:$Q,5,FALSE)),"")</f>
        <v/>
      </c>
      <c r="H837" s="18" t="str">
        <f>IF(ISNUMBER(SMALL(Order_Form!$D:$D,1+($D837))),(VLOOKUP(SMALL(Order_Form!$D:$D,1+($D837)),Order_Form!$C:$Q,6,FALSE)),"")</f>
        <v/>
      </c>
      <c r="I837" s="15" t="str">
        <f>IF(ISNUMBER(SMALL(Order_Form!$D:$D,1+($D837))),(VLOOKUP(SMALL(Order_Form!$D:$D,1+($D837)),Order_Form!$C:$Q,7,FALSE)),"")</f>
        <v/>
      </c>
      <c r="J837" s="2"/>
      <c r="K837" s="2"/>
      <c r="L837" s="18" t="str">
        <f>IF(ISNUMBER(SMALL(Order_Form!$D:$D,1+($D837))),(VLOOKUP(SMALL(Order_Form!$D:$D,1+($D837)),Order_Form!$C:$Q,8,FALSE)),"")</f>
        <v/>
      </c>
      <c r="M837" s="18" t="str">
        <f>IF(ISNUMBER(SMALL(Order_Form!$D:$D,1+($D837))),(VLOOKUP(SMALL(Order_Form!$D:$D,1+($D837)),Order_Form!$C:$Q,9,FALSE)),"")</f>
        <v/>
      </c>
      <c r="N837" s="18" t="str">
        <f>IF(ISNUMBER(SMALL(Order_Form!$D:$D,1+($D837))),(VLOOKUP(SMALL(Order_Form!$D:$D,1+($D837)),Order_Form!$C:$Q,10,FALSE)),"")</f>
        <v/>
      </c>
      <c r="O837" s="18" t="str">
        <f>IF(ISNUMBER(SMALL(Order_Form!$D:$D,1+($D837))),(VLOOKUP(SMALL(Order_Form!$D:$D,1+($D837)),Order_Form!$C:$Q,11,FALSE)),"")</f>
        <v/>
      </c>
      <c r="P837" s="18" t="str">
        <f>IF(ISNUMBER(SMALL(Order_Form!$D:$D,1+($D837))),(VLOOKUP(SMALL(Order_Form!$D:$D,1+($D837)),Order_Form!$C:$Q,12,FALSE)),"")</f>
        <v/>
      </c>
      <c r="Q837" s="18" t="str">
        <f>IF(ISNUMBER(SMALL(Order_Form!$D:$D,1+($D837))),(VLOOKUP(SMALL(Order_Form!$D:$D,1+($D837)),Order_Form!$C:$Q,13,FALSE)),"")</f>
        <v/>
      </c>
      <c r="R837" s="18" t="str">
        <f>IF(ISNUMBER(SMALL(Order_Form!$D:$D,1+($D837))),(VLOOKUP(SMALL(Order_Form!$D:$D,1+($D837)),Order_Form!$C:$Q,14,FALSE)),"")</f>
        <v/>
      </c>
      <c r="S837" s="126" t="str">
        <f>IF(ISNUMBER(SMALL(Order_Form!$D:$D,1+($D837))),(VLOOKUP(SMALL(Order_Form!$D:$D,1+($D837)),Order_Form!$C:$Q,15,FALSE)),"")</f>
        <v/>
      </c>
      <c r="U837" s="2">
        <f t="shared" si="80"/>
        <v>0</v>
      </c>
      <c r="V837" s="2">
        <f t="shared" si="81"/>
        <v>0</v>
      </c>
      <c r="W837" s="2" t="str">
        <f t="shared" si="82"/>
        <v/>
      </c>
      <c r="X837" s="2">
        <f t="shared" si="83"/>
        <v>0</v>
      </c>
    </row>
    <row r="838" spans="2:24" ht="19.149999999999999" customHeight="1" x14ac:dyDescent="0.25">
      <c r="B838" s="2">
        <f t="shared" si="79"/>
        <v>0</v>
      </c>
      <c r="C838" s="2" t="str">
        <f t="shared" si="84"/>
        <v/>
      </c>
      <c r="D838" s="2">
        <v>817</v>
      </c>
      <c r="E838" s="2" t="str">
        <f>IF(ISNUMBER(SMALL(Order_Form!$D:$D,1+($D838))),(VLOOKUP(SMALL(Order_Form!$D:$D,1+($D838)),Order_Form!$C:$Q,3,FALSE)),"")</f>
        <v/>
      </c>
      <c r="F838" s="18" t="str">
        <f>IF(ISNUMBER(SMALL(Order_Form!$D:$D,1+($D838))),(VLOOKUP(SMALL(Order_Form!$D:$D,1+($D838)),Order_Form!$C:$Q,4,FALSE)),"")</f>
        <v/>
      </c>
      <c r="G838" s="18" t="str">
        <f>IF(ISNUMBER(SMALL(Order_Form!$D:$D,1+($D838))),(VLOOKUP(SMALL(Order_Form!$D:$D,1+($D838)),Order_Form!$C:$Q,5,FALSE)),"")</f>
        <v/>
      </c>
      <c r="H838" s="18" t="str">
        <f>IF(ISNUMBER(SMALL(Order_Form!$D:$D,1+($D838))),(VLOOKUP(SMALL(Order_Form!$D:$D,1+($D838)),Order_Form!$C:$Q,6,FALSE)),"")</f>
        <v/>
      </c>
      <c r="I838" s="15" t="str">
        <f>IF(ISNUMBER(SMALL(Order_Form!$D:$D,1+($D838))),(VLOOKUP(SMALL(Order_Form!$D:$D,1+($D838)),Order_Form!$C:$Q,7,FALSE)),"")</f>
        <v/>
      </c>
      <c r="J838" s="2"/>
      <c r="K838" s="2"/>
      <c r="L838" s="18" t="str">
        <f>IF(ISNUMBER(SMALL(Order_Form!$D:$D,1+($D838))),(VLOOKUP(SMALL(Order_Form!$D:$D,1+($D838)),Order_Form!$C:$Q,8,FALSE)),"")</f>
        <v/>
      </c>
      <c r="M838" s="18" t="str">
        <f>IF(ISNUMBER(SMALL(Order_Form!$D:$D,1+($D838))),(VLOOKUP(SMALL(Order_Form!$D:$D,1+($D838)),Order_Form!$C:$Q,9,FALSE)),"")</f>
        <v/>
      </c>
      <c r="N838" s="18" t="str">
        <f>IF(ISNUMBER(SMALL(Order_Form!$D:$D,1+($D838))),(VLOOKUP(SMALL(Order_Form!$D:$D,1+($D838)),Order_Form!$C:$Q,10,FALSE)),"")</f>
        <v/>
      </c>
      <c r="O838" s="18" t="str">
        <f>IF(ISNUMBER(SMALL(Order_Form!$D:$D,1+($D838))),(VLOOKUP(SMALL(Order_Form!$D:$D,1+($D838)),Order_Form!$C:$Q,11,FALSE)),"")</f>
        <v/>
      </c>
      <c r="P838" s="18" t="str">
        <f>IF(ISNUMBER(SMALL(Order_Form!$D:$D,1+($D838))),(VLOOKUP(SMALL(Order_Form!$D:$D,1+($D838)),Order_Form!$C:$Q,12,FALSE)),"")</f>
        <v/>
      </c>
      <c r="Q838" s="18" t="str">
        <f>IF(ISNUMBER(SMALL(Order_Form!$D:$D,1+($D838))),(VLOOKUP(SMALL(Order_Form!$D:$D,1+($D838)),Order_Form!$C:$Q,13,FALSE)),"")</f>
        <v/>
      </c>
      <c r="R838" s="18" t="str">
        <f>IF(ISNUMBER(SMALL(Order_Form!$D:$D,1+($D838))),(VLOOKUP(SMALL(Order_Form!$D:$D,1+($D838)),Order_Form!$C:$Q,14,FALSE)),"")</f>
        <v/>
      </c>
      <c r="S838" s="126" t="str">
        <f>IF(ISNUMBER(SMALL(Order_Form!$D:$D,1+($D838))),(VLOOKUP(SMALL(Order_Form!$D:$D,1+($D838)),Order_Form!$C:$Q,15,FALSE)),"")</f>
        <v/>
      </c>
      <c r="U838" s="2">
        <f t="shared" si="80"/>
        <v>0</v>
      </c>
      <c r="V838" s="2">
        <f t="shared" si="81"/>
        <v>0</v>
      </c>
      <c r="W838" s="2" t="str">
        <f t="shared" si="82"/>
        <v/>
      </c>
      <c r="X838" s="2">
        <f t="shared" si="83"/>
        <v>0</v>
      </c>
    </row>
    <row r="839" spans="2:24" ht="19.149999999999999" customHeight="1" x14ac:dyDescent="0.25">
      <c r="B839" s="2">
        <f t="shared" si="79"/>
        <v>0</v>
      </c>
      <c r="C839" s="2" t="str">
        <f t="shared" si="84"/>
        <v/>
      </c>
      <c r="D839" s="2">
        <v>818</v>
      </c>
      <c r="E839" s="2" t="str">
        <f>IF(ISNUMBER(SMALL(Order_Form!$D:$D,1+($D839))),(VLOOKUP(SMALL(Order_Form!$D:$D,1+($D839)),Order_Form!$C:$Q,3,FALSE)),"")</f>
        <v/>
      </c>
      <c r="F839" s="18" t="str">
        <f>IF(ISNUMBER(SMALL(Order_Form!$D:$D,1+($D839))),(VLOOKUP(SMALL(Order_Form!$D:$D,1+($D839)),Order_Form!$C:$Q,4,FALSE)),"")</f>
        <v/>
      </c>
      <c r="G839" s="18" t="str">
        <f>IF(ISNUMBER(SMALL(Order_Form!$D:$D,1+($D839))),(VLOOKUP(SMALL(Order_Form!$D:$D,1+($D839)),Order_Form!$C:$Q,5,FALSE)),"")</f>
        <v/>
      </c>
      <c r="H839" s="18" t="str">
        <f>IF(ISNUMBER(SMALL(Order_Form!$D:$D,1+($D839))),(VLOOKUP(SMALL(Order_Form!$D:$D,1+($D839)),Order_Form!$C:$Q,6,FALSE)),"")</f>
        <v/>
      </c>
      <c r="I839" s="15" t="str">
        <f>IF(ISNUMBER(SMALL(Order_Form!$D:$D,1+($D839))),(VLOOKUP(SMALL(Order_Form!$D:$D,1+($D839)),Order_Form!$C:$Q,7,FALSE)),"")</f>
        <v/>
      </c>
      <c r="J839" s="2"/>
      <c r="K839" s="2"/>
      <c r="L839" s="18" t="str">
        <f>IF(ISNUMBER(SMALL(Order_Form!$D:$D,1+($D839))),(VLOOKUP(SMALL(Order_Form!$D:$D,1+($D839)),Order_Form!$C:$Q,8,FALSE)),"")</f>
        <v/>
      </c>
      <c r="M839" s="18" t="str">
        <f>IF(ISNUMBER(SMALL(Order_Form!$D:$D,1+($D839))),(VLOOKUP(SMALL(Order_Form!$D:$D,1+($D839)),Order_Form!$C:$Q,9,FALSE)),"")</f>
        <v/>
      </c>
      <c r="N839" s="18" t="str">
        <f>IF(ISNUMBER(SMALL(Order_Form!$D:$D,1+($D839))),(VLOOKUP(SMALL(Order_Form!$D:$D,1+($D839)),Order_Form!$C:$Q,10,FALSE)),"")</f>
        <v/>
      </c>
      <c r="O839" s="18" t="str">
        <f>IF(ISNUMBER(SMALL(Order_Form!$D:$D,1+($D839))),(VLOOKUP(SMALL(Order_Form!$D:$D,1+($D839)),Order_Form!$C:$Q,11,FALSE)),"")</f>
        <v/>
      </c>
      <c r="P839" s="18" t="str">
        <f>IF(ISNUMBER(SMALL(Order_Form!$D:$D,1+($D839))),(VLOOKUP(SMALL(Order_Form!$D:$D,1+($D839)),Order_Form!$C:$Q,12,FALSE)),"")</f>
        <v/>
      </c>
      <c r="Q839" s="18" t="str">
        <f>IF(ISNUMBER(SMALL(Order_Form!$D:$D,1+($D839))),(VLOOKUP(SMALL(Order_Form!$D:$D,1+($D839)),Order_Form!$C:$Q,13,FALSE)),"")</f>
        <v/>
      </c>
      <c r="R839" s="18" t="str">
        <f>IF(ISNUMBER(SMALL(Order_Form!$D:$D,1+($D839))),(VLOOKUP(SMALL(Order_Form!$D:$D,1+($D839)),Order_Form!$C:$Q,14,FALSE)),"")</f>
        <v/>
      </c>
      <c r="S839" s="126" t="str">
        <f>IF(ISNUMBER(SMALL(Order_Form!$D:$D,1+($D839))),(VLOOKUP(SMALL(Order_Form!$D:$D,1+($D839)),Order_Form!$C:$Q,15,FALSE)),"")</f>
        <v/>
      </c>
      <c r="U839" s="2">
        <f t="shared" si="80"/>
        <v>0</v>
      </c>
      <c r="V839" s="2">
        <f t="shared" si="81"/>
        <v>0</v>
      </c>
      <c r="W839" s="2" t="str">
        <f t="shared" si="82"/>
        <v/>
      </c>
      <c r="X839" s="2">
        <f t="shared" si="83"/>
        <v>0</v>
      </c>
    </row>
    <row r="840" spans="2:24" ht="19.149999999999999" customHeight="1" x14ac:dyDescent="0.25">
      <c r="B840" s="2">
        <f t="shared" si="79"/>
        <v>0</v>
      </c>
      <c r="C840" s="2" t="str">
        <f t="shared" si="84"/>
        <v/>
      </c>
      <c r="D840" s="2">
        <v>819</v>
      </c>
      <c r="E840" s="2" t="str">
        <f>IF(ISNUMBER(SMALL(Order_Form!$D:$D,1+($D840))),(VLOOKUP(SMALL(Order_Form!$D:$D,1+($D840)),Order_Form!$C:$Q,3,FALSE)),"")</f>
        <v/>
      </c>
      <c r="F840" s="18" t="str">
        <f>IF(ISNUMBER(SMALL(Order_Form!$D:$D,1+($D840))),(VLOOKUP(SMALL(Order_Form!$D:$D,1+($D840)),Order_Form!$C:$Q,4,FALSE)),"")</f>
        <v/>
      </c>
      <c r="G840" s="18" t="str">
        <f>IF(ISNUMBER(SMALL(Order_Form!$D:$D,1+($D840))),(VLOOKUP(SMALL(Order_Form!$D:$D,1+($D840)),Order_Form!$C:$Q,5,FALSE)),"")</f>
        <v/>
      </c>
      <c r="H840" s="18" t="str">
        <f>IF(ISNUMBER(SMALL(Order_Form!$D:$D,1+($D840))),(VLOOKUP(SMALL(Order_Form!$D:$D,1+($D840)),Order_Form!$C:$Q,6,FALSE)),"")</f>
        <v/>
      </c>
      <c r="I840" s="15" t="str">
        <f>IF(ISNUMBER(SMALL(Order_Form!$D:$D,1+($D840))),(VLOOKUP(SMALL(Order_Form!$D:$D,1+($D840)),Order_Form!$C:$Q,7,FALSE)),"")</f>
        <v/>
      </c>
      <c r="J840" s="2"/>
      <c r="K840" s="2"/>
      <c r="L840" s="18" t="str">
        <f>IF(ISNUMBER(SMALL(Order_Form!$D:$D,1+($D840))),(VLOOKUP(SMALL(Order_Form!$D:$D,1+($D840)),Order_Form!$C:$Q,8,FALSE)),"")</f>
        <v/>
      </c>
      <c r="M840" s="18" t="str">
        <f>IF(ISNUMBER(SMALL(Order_Form!$D:$D,1+($D840))),(VLOOKUP(SMALL(Order_Form!$D:$D,1+($D840)),Order_Form!$C:$Q,9,FALSE)),"")</f>
        <v/>
      </c>
      <c r="N840" s="18" t="str">
        <f>IF(ISNUMBER(SMALL(Order_Form!$D:$D,1+($D840))),(VLOOKUP(SMALL(Order_Form!$D:$D,1+($D840)),Order_Form!$C:$Q,10,FALSE)),"")</f>
        <v/>
      </c>
      <c r="O840" s="18" t="str">
        <f>IF(ISNUMBER(SMALL(Order_Form!$D:$D,1+($D840))),(VLOOKUP(SMALL(Order_Form!$D:$D,1+($D840)),Order_Form!$C:$Q,11,FALSE)),"")</f>
        <v/>
      </c>
      <c r="P840" s="18" t="str">
        <f>IF(ISNUMBER(SMALL(Order_Form!$D:$D,1+($D840))),(VLOOKUP(SMALL(Order_Form!$D:$D,1+($D840)),Order_Form!$C:$Q,12,FALSE)),"")</f>
        <v/>
      </c>
      <c r="Q840" s="18" t="str">
        <f>IF(ISNUMBER(SMALL(Order_Form!$D:$D,1+($D840))),(VLOOKUP(SMALL(Order_Form!$D:$D,1+($D840)),Order_Form!$C:$Q,13,FALSE)),"")</f>
        <v/>
      </c>
      <c r="R840" s="18" t="str">
        <f>IF(ISNUMBER(SMALL(Order_Form!$D:$D,1+($D840))),(VLOOKUP(SMALL(Order_Form!$D:$D,1+($D840)),Order_Form!$C:$Q,14,FALSE)),"")</f>
        <v/>
      </c>
      <c r="S840" s="126" t="str">
        <f>IF(ISNUMBER(SMALL(Order_Form!$D:$D,1+($D840))),(VLOOKUP(SMALL(Order_Form!$D:$D,1+($D840)),Order_Form!$C:$Q,15,FALSE)),"")</f>
        <v/>
      </c>
      <c r="U840" s="2">
        <f t="shared" si="80"/>
        <v>0</v>
      </c>
      <c r="V840" s="2">
        <f t="shared" si="81"/>
        <v>0</v>
      </c>
      <c r="W840" s="2" t="str">
        <f t="shared" si="82"/>
        <v/>
      </c>
      <c r="X840" s="2">
        <f t="shared" si="83"/>
        <v>0</v>
      </c>
    </row>
    <row r="841" spans="2:24" ht="19.149999999999999" customHeight="1" x14ac:dyDescent="0.25">
      <c r="F841" s="15"/>
      <c r="G841" s="19"/>
      <c r="H841" s="19"/>
      <c r="I841" s="13"/>
      <c r="L841" s="18" t="str">
        <f>IF(ISNUMBER(SMALL(Order_Form!$D:$D,1+($D841))),(VLOOKUP(SMALL(Order_Form!$D:$D,1+($D841)),Order_Form!$C:$Q,8,FALSE)),"")</f>
        <v/>
      </c>
      <c r="M841" s="18" t="str">
        <f>IF(ISNUMBER(SMALL(Order_Form!$D:$D,1+($D841))),(VLOOKUP(SMALL(Order_Form!$D:$D,1+($D841)),Order_Form!$C:$Q,9,FALSE)),"")</f>
        <v/>
      </c>
      <c r="N841" s="18" t="str">
        <f>IF(ISNUMBER(SMALL(Order_Form!$D:$D,1+($D841))),(VLOOKUP(SMALL(Order_Form!$D:$D,1+($D841)),Order_Form!$C:$Q,10,FALSE)),"")</f>
        <v/>
      </c>
      <c r="O841" s="18" t="str">
        <f>IF(ISNUMBER(SMALL(Order_Form!$D:$D,1+($D841))),(VLOOKUP(SMALL(Order_Form!$D:$D,1+($D841)),Order_Form!$C:$Q,11,FALSE)),"")</f>
        <v/>
      </c>
      <c r="P841" s="18" t="str">
        <f>IF(ISNUMBER(SMALL(Order_Form!$D:$D,1+($D841))),(VLOOKUP(SMALL(Order_Form!$D:$D,1+($D841)),Order_Form!$C:$Q,12,FALSE)),"")</f>
        <v/>
      </c>
      <c r="Q841" s="18" t="str">
        <f>IF(ISNUMBER(SMALL(Order_Form!$D:$D,1+($D841))),(VLOOKUP(SMALL(Order_Form!$D:$D,1+($D841)),Order_Form!$C:$Q,13,FALSE)),"")</f>
        <v/>
      </c>
      <c r="R841" s="18" t="str">
        <f>IF(ISNUMBER(SMALL(Order_Form!$D:$D,1+($D841))),(VLOOKUP(SMALL(Order_Form!$D:$D,1+($D841)),Order_Form!$C:$Q,14,FALSE)),"")</f>
        <v/>
      </c>
      <c r="S841" s="126"/>
      <c r="U841" s="2">
        <f t="shared" si="80"/>
        <v>0</v>
      </c>
      <c r="V841" s="2">
        <f t="shared" si="81"/>
        <v>0</v>
      </c>
      <c r="W841" s="2" t="str">
        <f t="shared" si="82"/>
        <v/>
      </c>
      <c r="X841" s="2">
        <f t="shared" si="83"/>
        <v>0</v>
      </c>
    </row>
    <row r="842" spans="2:24" ht="19.149999999999999" customHeight="1" x14ac:dyDescent="0.25">
      <c r="F842" s="16"/>
      <c r="G842" s="17"/>
      <c r="H842" s="17"/>
      <c r="I842" s="13"/>
      <c r="U842" s="2">
        <f t="shared" si="80"/>
        <v>0</v>
      </c>
      <c r="V842" s="2">
        <f t="shared" si="81"/>
        <v>0</v>
      </c>
      <c r="W842" s="2" t="str">
        <f t="shared" si="82"/>
        <v/>
      </c>
      <c r="X842" s="2">
        <f t="shared" si="83"/>
        <v>0</v>
      </c>
    </row>
    <row r="843" spans="2:24" ht="19.149999999999999" customHeight="1" x14ac:dyDescent="0.25">
      <c r="I843" s="13"/>
      <c r="U843" s="2">
        <f t="shared" si="80"/>
        <v>0</v>
      </c>
      <c r="V843" s="2">
        <f t="shared" si="81"/>
        <v>0</v>
      </c>
      <c r="W843" s="2" t="str">
        <f t="shared" si="82"/>
        <v/>
      </c>
      <c r="X843" s="2">
        <f t="shared" si="83"/>
        <v>0</v>
      </c>
    </row>
    <row r="844" spans="2:24" ht="19.149999999999999" customHeight="1" x14ac:dyDescent="0.25">
      <c r="I844" s="13"/>
      <c r="U844" s="2">
        <f t="shared" si="80"/>
        <v>0</v>
      </c>
      <c r="V844" s="2">
        <f t="shared" si="81"/>
        <v>0</v>
      </c>
      <c r="W844" s="2" t="str">
        <f t="shared" si="82"/>
        <v/>
      </c>
      <c r="X844" s="2">
        <f t="shared" si="83"/>
        <v>0</v>
      </c>
    </row>
    <row r="845" spans="2:24" ht="19.149999999999999" customHeight="1" x14ac:dyDescent="0.25">
      <c r="I845" s="13"/>
      <c r="U845" s="2">
        <f t="shared" si="80"/>
        <v>0</v>
      </c>
      <c r="V845" s="2">
        <f t="shared" si="81"/>
        <v>0</v>
      </c>
      <c r="W845" s="2" t="str">
        <f t="shared" si="82"/>
        <v/>
      </c>
      <c r="X845" s="2">
        <f t="shared" si="83"/>
        <v>0</v>
      </c>
    </row>
    <row r="846" spans="2:24" ht="19.149999999999999" customHeight="1" x14ac:dyDescent="0.25">
      <c r="I846" s="13"/>
      <c r="U846" s="2">
        <f t="shared" si="80"/>
        <v>0</v>
      </c>
      <c r="V846" s="2">
        <f t="shared" si="81"/>
        <v>0</v>
      </c>
      <c r="W846" s="2" t="str">
        <f t="shared" si="82"/>
        <v/>
      </c>
      <c r="X846" s="2">
        <f t="shared" si="83"/>
        <v>0</v>
      </c>
    </row>
    <row r="847" spans="2:24" ht="19.149999999999999" customHeight="1" x14ac:dyDescent="0.25">
      <c r="I847" s="13"/>
      <c r="U847" s="2">
        <f t="shared" si="80"/>
        <v>0</v>
      </c>
      <c r="V847" s="2">
        <f t="shared" si="81"/>
        <v>0</v>
      </c>
      <c r="W847" s="2" t="str">
        <f t="shared" si="82"/>
        <v/>
      </c>
      <c r="X847" s="2">
        <f t="shared" si="83"/>
        <v>0</v>
      </c>
    </row>
    <row r="848" spans="2:24" ht="19.149999999999999" customHeight="1" x14ac:dyDescent="0.25">
      <c r="I848" s="13"/>
      <c r="U848" s="2">
        <f t="shared" si="80"/>
        <v>0</v>
      </c>
      <c r="V848" s="2">
        <f t="shared" si="81"/>
        <v>0</v>
      </c>
      <c r="W848" s="2" t="str">
        <f t="shared" si="82"/>
        <v/>
      </c>
      <c r="X848" s="2">
        <f t="shared" si="83"/>
        <v>0</v>
      </c>
    </row>
    <row r="849" spans="9:24" ht="19.149999999999999" customHeight="1" x14ac:dyDescent="0.25">
      <c r="I849" s="13"/>
      <c r="U849" s="2">
        <f t="shared" si="80"/>
        <v>0</v>
      </c>
      <c r="V849" s="2">
        <f t="shared" si="81"/>
        <v>0</v>
      </c>
      <c r="W849" s="2" t="str">
        <f t="shared" si="82"/>
        <v/>
      </c>
      <c r="X849" s="2">
        <f t="shared" si="83"/>
        <v>0</v>
      </c>
    </row>
    <row r="850" spans="9:24" ht="19.149999999999999" customHeight="1" x14ac:dyDescent="0.25">
      <c r="I850" s="13"/>
      <c r="U850" s="2">
        <f t="shared" si="80"/>
        <v>0</v>
      </c>
      <c r="V850" s="2">
        <f t="shared" si="81"/>
        <v>0</v>
      </c>
      <c r="W850" s="2" t="str">
        <f t="shared" si="82"/>
        <v/>
      </c>
      <c r="X850" s="2">
        <f t="shared" si="83"/>
        <v>0</v>
      </c>
    </row>
    <row r="851" spans="9:24" ht="19.149999999999999" customHeight="1" x14ac:dyDescent="0.25">
      <c r="I851" s="13"/>
      <c r="U851" s="2">
        <f t="shared" si="80"/>
        <v>0</v>
      </c>
      <c r="V851" s="2">
        <f t="shared" si="81"/>
        <v>0</v>
      </c>
      <c r="W851" s="2" t="str">
        <f t="shared" si="82"/>
        <v/>
      </c>
      <c r="X851" s="2">
        <f t="shared" si="83"/>
        <v>0</v>
      </c>
    </row>
    <row r="852" spans="9:24" ht="19.149999999999999" customHeight="1" x14ac:dyDescent="0.25">
      <c r="I852" s="13"/>
      <c r="U852" s="2">
        <f t="shared" si="80"/>
        <v>0</v>
      </c>
      <c r="V852" s="2">
        <f t="shared" si="81"/>
        <v>0</v>
      </c>
      <c r="W852" s="2" t="str">
        <f t="shared" si="82"/>
        <v/>
      </c>
      <c r="X852" s="2">
        <f t="shared" si="83"/>
        <v>0</v>
      </c>
    </row>
    <row r="853" spans="9:24" ht="19.149999999999999" customHeight="1" x14ac:dyDescent="0.25">
      <c r="I853" s="13"/>
      <c r="U853" s="2">
        <f t="shared" ref="U853:U916" si="85">IF(OR(E853=1,V853=1),1,0)</f>
        <v>0</v>
      </c>
      <c r="V853" s="2">
        <f t="shared" ref="V853:V916" si="86">IF(OR(B853=1,E853=2),1,0)</f>
        <v>0</v>
      </c>
      <c r="W853" s="2" t="str">
        <f t="shared" ref="W853:W916" si="87">IF(ISNUMBER(H853),H853,"")</f>
        <v/>
      </c>
      <c r="X853" s="2">
        <f t="shared" ref="X853:X916" si="88">IF(OR(AND(L853&gt;0,ISNONTEXT(L853)),L853="Assorted"),1,0)</f>
        <v>0</v>
      </c>
    </row>
    <row r="854" spans="9:24" ht="19.149999999999999" customHeight="1" x14ac:dyDescent="0.25">
      <c r="I854" s="13"/>
      <c r="U854" s="2">
        <f t="shared" si="85"/>
        <v>0</v>
      </c>
      <c r="V854" s="2">
        <f t="shared" si="86"/>
        <v>0</v>
      </c>
      <c r="W854" s="2" t="str">
        <f t="shared" si="87"/>
        <v/>
      </c>
      <c r="X854" s="2">
        <f t="shared" si="88"/>
        <v>0</v>
      </c>
    </row>
    <row r="855" spans="9:24" ht="19.149999999999999" customHeight="1" x14ac:dyDescent="0.25">
      <c r="I855" s="13"/>
      <c r="U855" s="2">
        <f t="shared" si="85"/>
        <v>0</v>
      </c>
      <c r="V855" s="2">
        <f t="shared" si="86"/>
        <v>0</v>
      </c>
      <c r="W855" s="2" t="str">
        <f t="shared" si="87"/>
        <v/>
      </c>
      <c r="X855" s="2">
        <f t="shared" si="88"/>
        <v>0</v>
      </c>
    </row>
    <row r="856" spans="9:24" ht="19.149999999999999" customHeight="1" x14ac:dyDescent="0.25">
      <c r="I856" s="13"/>
      <c r="U856" s="2">
        <f t="shared" si="85"/>
        <v>0</v>
      </c>
      <c r="V856" s="2">
        <f t="shared" si="86"/>
        <v>0</v>
      </c>
      <c r="W856" s="2" t="str">
        <f t="shared" si="87"/>
        <v/>
      </c>
      <c r="X856" s="2">
        <f t="shared" si="88"/>
        <v>0</v>
      </c>
    </row>
    <row r="857" spans="9:24" ht="19.149999999999999" customHeight="1" x14ac:dyDescent="0.25">
      <c r="I857" s="13"/>
      <c r="U857" s="2">
        <f t="shared" si="85"/>
        <v>0</v>
      </c>
      <c r="V857" s="2">
        <f t="shared" si="86"/>
        <v>0</v>
      </c>
      <c r="W857" s="2" t="str">
        <f t="shared" si="87"/>
        <v/>
      </c>
      <c r="X857" s="2">
        <f t="shared" si="88"/>
        <v>0</v>
      </c>
    </row>
    <row r="858" spans="9:24" ht="19.149999999999999" customHeight="1" x14ac:dyDescent="0.25">
      <c r="I858" s="13"/>
      <c r="U858" s="2">
        <f t="shared" si="85"/>
        <v>0</v>
      </c>
      <c r="V858" s="2">
        <f t="shared" si="86"/>
        <v>0</v>
      </c>
      <c r="W858" s="2" t="str">
        <f t="shared" si="87"/>
        <v/>
      </c>
      <c r="X858" s="2">
        <f t="shared" si="88"/>
        <v>0</v>
      </c>
    </row>
    <row r="859" spans="9:24" ht="19.149999999999999" customHeight="1" x14ac:dyDescent="0.25">
      <c r="I859" s="13"/>
      <c r="U859" s="2">
        <f t="shared" si="85"/>
        <v>0</v>
      </c>
      <c r="V859" s="2">
        <f t="shared" si="86"/>
        <v>0</v>
      </c>
      <c r="W859" s="2" t="str">
        <f t="shared" si="87"/>
        <v/>
      </c>
      <c r="X859" s="2">
        <f t="shared" si="88"/>
        <v>0</v>
      </c>
    </row>
    <row r="860" spans="9:24" ht="19.149999999999999" customHeight="1" x14ac:dyDescent="0.25">
      <c r="I860" s="13"/>
      <c r="U860" s="2">
        <f t="shared" si="85"/>
        <v>0</v>
      </c>
      <c r="V860" s="2">
        <f t="shared" si="86"/>
        <v>0</v>
      </c>
      <c r="W860" s="2" t="str">
        <f t="shared" si="87"/>
        <v/>
      </c>
      <c r="X860" s="2">
        <f t="shared" si="88"/>
        <v>0</v>
      </c>
    </row>
    <row r="861" spans="9:24" ht="19.149999999999999" customHeight="1" x14ac:dyDescent="0.25">
      <c r="I861" s="13"/>
      <c r="U861" s="2">
        <f t="shared" si="85"/>
        <v>0</v>
      </c>
      <c r="V861" s="2">
        <f t="shared" si="86"/>
        <v>0</v>
      </c>
      <c r="W861" s="2" t="str">
        <f t="shared" si="87"/>
        <v/>
      </c>
      <c r="X861" s="2">
        <f t="shared" si="88"/>
        <v>0</v>
      </c>
    </row>
    <row r="862" spans="9:24" ht="19.149999999999999" customHeight="1" x14ac:dyDescent="0.25">
      <c r="I862" s="13"/>
      <c r="U862" s="2">
        <f t="shared" si="85"/>
        <v>0</v>
      </c>
      <c r="V862" s="2">
        <f t="shared" si="86"/>
        <v>0</v>
      </c>
      <c r="W862" s="2" t="str">
        <f t="shared" si="87"/>
        <v/>
      </c>
      <c r="X862" s="2">
        <f t="shared" si="88"/>
        <v>0</v>
      </c>
    </row>
    <row r="863" spans="9:24" ht="19.149999999999999" customHeight="1" x14ac:dyDescent="0.25">
      <c r="I863" s="13"/>
      <c r="U863" s="2">
        <f t="shared" si="85"/>
        <v>0</v>
      </c>
      <c r="V863" s="2">
        <f t="shared" si="86"/>
        <v>0</v>
      </c>
      <c r="W863" s="2" t="str">
        <f t="shared" si="87"/>
        <v/>
      </c>
      <c r="X863" s="2">
        <f t="shared" si="88"/>
        <v>0</v>
      </c>
    </row>
    <row r="864" spans="9:24" ht="19.149999999999999" customHeight="1" x14ac:dyDescent="0.25">
      <c r="I864" s="13"/>
      <c r="U864" s="2">
        <f t="shared" si="85"/>
        <v>0</v>
      </c>
      <c r="V864" s="2">
        <f t="shared" si="86"/>
        <v>0</v>
      </c>
      <c r="W864" s="2" t="str">
        <f t="shared" si="87"/>
        <v/>
      </c>
      <c r="X864" s="2">
        <f t="shared" si="88"/>
        <v>0</v>
      </c>
    </row>
    <row r="865" spans="9:24" ht="19.149999999999999" customHeight="1" x14ac:dyDescent="0.25">
      <c r="I865" s="13"/>
      <c r="U865" s="2">
        <f t="shared" si="85"/>
        <v>0</v>
      </c>
      <c r="V865" s="2">
        <f t="shared" si="86"/>
        <v>0</v>
      </c>
      <c r="W865" s="2" t="str">
        <f t="shared" si="87"/>
        <v/>
      </c>
      <c r="X865" s="2">
        <f t="shared" si="88"/>
        <v>0</v>
      </c>
    </row>
    <row r="866" spans="9:24" ht="19.149999999999999" customHeight="1" x14ac:dyDescent="0.25">
      <c r="I866" s="13"/>
      <c r="U866" s="2">
        <f t="shared" si="85"/>
        <v>0</v>
      </c>
      <c r="V866" s="2">
        <f t="shared" si="86"/>
        <v>0</v>
      </c>
      <c r="W866" s="2" t="str">
        <f t="shared" si="87"/>
        <v/>
      </c>
      <c r="X866" s="2">
        <f t="shared" si="88"/>
        <v>0</v>
      </c>
    </row>
    <row r="867" spans="9:24" ht="19.149999999999999" customHeight="1" x14ac:dyDescent="0.25">
      <c r="I867" s="13"/>
      <c r="U867" s="2">
        <f t="shared" si="85"/>
        <v>0</v>
      </c>
      <c r="V867" s="2">
        <f t="shared" si="86"/>
        <v>0</v>
      </c>
      <c r="W867" s="2" t="str">
        <f t="shared" si="87"/>
        <v/>
      </c>
      <c r="X867" s="2">
        <f t="shared" si="88"/>
        <v>0</v>
      </c>
    </row>
    <row r="868" spans="9:24" ht="19.149999999999999" customHeight="1" x14ac:dyDescent="0.25">
      <c r="I868" s="13"/>
      <c r="U868" s="2">
        <f t="shared" si="85"/>
        <v>0</v>
      </c>
      <c r="V868" s="2">
        <f t="shared" si="86"/>
        <v>0</v>
      </c>
      <c r="W868" s="2" t="str">
        <f t="shared" si="87"/>
        <v/>
      </c>
      <c r="X868" s="2">
        <f t="shared" si="88"/>
        <v>0</v>
      </c>
    </row>
    <row r="869" spans="9:24" ht="19.149999999999999" customHeight="1" x14ac:dyDescent="0.25">
      <c r="I869" s="13"/>
      <c r="U869" s="2">
        <f t="shared" si="85"/>
        <v>0</v>
      </c>
      <c r="V869" s="2">
        <f t="shared" si="86"/>
        <v>0</v>
      </c>
      <c r="W869" s="2" t="str">
        <f t="shared" si="87"/>
        <v/>
      </c>
      <c r="X869" s="2">
        <f t="shared" si="88"/>
        <v>0</v>
      </c>
    </row>
    <row r="870" spans="9:24" ht="19.149999999999999" customHeight="1" x14ac:dyDescent="0.25">
      <c r="I870" s="13"/>
      <c r="U870" s="2">
        <f t="shared" si="85"/>
        <v>0</v>
      </c>
      <c r="V870" s="2">
        <f t="shared" si="86"/>
        <v>0</v>
      </c>
      <c r="W870" s="2" t="str">
        <f t="shared" si="87"/>
        <v/>
      </c>
      <c r="X870" s="2">
        <f t="shared" si="88"/>
        <v>0</v>
      </c>
    </row>
    <row r="871" spans="9:24" ht="19.149999999999999" customHeight="1" x14ac:dyDescent="0.25">
      <c r="I871" s="13"/>
      <c r="U871" s="2">
        <f t="shared" si="85"/>
        <v>0</v>
      </c>
      <c r="V871" s="2">
        <f t="shared" si="86"/>
        <v>0</v>
      </c>
      <c r="W871" s="2" t="str">
        <f t="shared" si="87"/>
        <v/>
      </c>
      <c r="X871" s="2">
        <f t="shared" si="88"/>
        <v>0</v>
      </c>
    </row>
    <row r="872" spans="9:24" ht="19.149999999999999" customHeight="1" x14ac:dyDescent="0.25">
      <c r="I872" s="13"/>
      <c r="U872" s="2">
        <f t="shared" si="85"/>
        <v>0</v>
      </c>
      <c r="V872" s="2">
        <f t="shared" si="86"/>
        <v>0</v>
      </c>
      <c r="W872" s="2" t="str">
        <f t="shared" si="87"/>
        <v/>
      </c>
      <c r="X872" s="2">
        <f t="shared" si="88"/>
        <v>0</v>
      </c>
    </row>
    <row r="873" spans="9:24" ht="19.149999999999999" customHeight="1" x14ac:dyDescent="0.25">
      <c r="I873" s="13"/>
      <c r="U873" s="2">
        <f t="shared" si="85"/>
        <v>0</v>
      </c>
      <c r="V873" s="2">
        <f t="shared" si="86"/>
        <v>0</v>
      </c>
      <c r="W873" s="2" t="str">
        <f t="shared" si="87"/>
        <v/>
      </c>
      <c r="X873" s="2">
        <f t="shared" si="88"/>
        <v>0</v>
      </c>
    </row>
    <row r="874" spans="9:24" ht="19.149999999999999" customHeight="1" x14ac:dyDescent="0.25">
      <c r="I874" s="13"/>
      <c r="U874" s="2">
        <f t="shared" si="85"/>
        <v>0</v>
      </c>
      <c r="V874" s="2">
        <f t="shared" si="86"/>
        <v>0</v>
      </c>
      <c r="W874" s="2" t="str">
        <f t="shared" si="87"/>
        <v/>
      </c>
      <c r="X874" s="2">
        <f t="shared" si="88"/>
        <v>0</v>
      </c>
    </row>
    <row r="875" spans="9:24" ht="19.149999999999999" customHeight="1" x14ac:dyDescent="0.25">
      <c r="I875" s="13"/>
      <c r="U875" s="2">
        <f t="shared" si="85"/>
        <v>0</v>
      </c>
      <c r="V875" s="2">
        <f t="shared" si="86"/>
        <v>0</v>
      </c>
      <c r="W875" s="2" t="str">
        <f t="shared" si="87"/>
        <v/>
      </c>
      <c r="X875" s="2">
        <f t="shared" si="88"/>
        <v>0</v>
      </c>
    </row>
    <row r="876" spans="9:24" ht="19.149999999999999" customHeight="1" x14ac:dyDescent="0.25">
      <c r="I876" s="13"/>
      <c r="U876" s="2">
        <f t="shared" si="85"/>
        <v>0</v>
      </c>
      <c r="V876" s="2">
        <f t="shared" si="86"/>
        <v>0</v>
      </c>
      <c r="W876" s="2" t="str">
        <f t="shared" si="87"/>
        <v/>
      </c>
      <c r="X876" s="2">
        <f t="shared" si="88"/>
        <v>0</v>
      </c>
    </row>
    <row r="877" spans="9:24" ht="19.149999999999999" customHeight="1" x14ac:dyDescent="0.25">
      <c r="I877" s="13"/>
      <c r="U877" s="2">
        <f t="shared" si="85"/>
        <v>0</v>
      </c>
      <c r="V877" s="2">
        <f t="shared" si="86"/>
        <v>0</v>
      </c>
      <c r="W877" s="2" t="str">
        <f t="shared" si="87"/>
        <v/>
      </c>
      <c r="X877" s="2">
        <f t="shared" si="88"/>
        <v>0</v>
      </c>
    </row>
    <row r="878" spans="9:24" ht="19.149999999999999" customHeight="1" x14ac:dyDescent="0.25">
      <c r="I878" s="13"/>
      <c r="U878" s="2">
        <f t="shared" si="85"/>
        <v>0</v>
      </c>
      <c r="V878" s="2">
        <f t="shared" si="86"/>
        <v>0</v>
      </c>
      <c r="W878" s="2" t="str">
        <f t="shared" si="87"/>
        <v/>
      </c>
      <c r="X878" s="2">
        <f t="shared" si="88"/>
        <v>0</v>
      </c>
    </row>
    <row r="879" spans="9:24" ht="19.149999999999999" customHeight="1" x14ac:dyDescent="0.25">
      <c r="I879" s="13"/>
      <c r="U879" s="2">
        <f t="shared" si="85"/>
        <v>0</v>
      </c>
      <c r="V879" s="2">
        <f t="shared" si="86"/>
        <v>0</v>
      </c>
      <c r="W879" s="2" t="str">
        <f t="shared" si="87"/>
        <v/>
      </c>
      <c r="X879" s="2">
        <f t="shared" si="88"/>
        <v>0</v>
      </c>
    </row>
    <row r="880" spans="9:24" ht="19.149999999999999" customHeight="1" x14ac:dyDescent="0.25">
      <c r="I880" s="13"/>
      <c r="U880" s="2">
        <f t="shared" si="85"/>
        <v>0</v>
      </c>
      <c r="V880" s="2">
        <f t="shared" si="86"/>
        <v>0</v>
      </c>
      <c r="W880" s="2" t="str">
        <f t="shared" si="87"/>
        <v/>
      </c>
      <c r="X880" s="2">
        <f t="shared" si="88"/>
        <v>0</v>
      </c>
    </row>
    <row r="881" spans="9:24" ht="19.149999999999999" customHeight="1" x14ac:dyDescent="0.25">
      <c r="I881" s="13"/>
      <c r="U881" s="2">
        <f t="shared" si="85"/>
        <v>0</v>
      </c>
      <c r="V881" s="2">
        <f t="shared" si="86"/>
        <v>0</v>
      </c>
      <c r="W881" s="2" t="str">
        <f t="shared" si="87"/>
        <v/>
      </c>
      <c r="X881" s="2">
        <f t="shared" si="88"/>
        <v>0</v>
      </c>
    </row>
    <row r="882" spans="9:24" ht="19.149999999999999" customHeight="1" x14ac:dyDescent="0.25">
      <c r="I882" s="13"/>
      <c r="U882" s="2">
        <f t="shared" si="85"/>
        <v>0</v>
      </c>
      <c r="V882" s="2">
        <f t="shared" si="86"/>
        <v>0</v>
      </c>
      <c r="W882" s="2" t="str">
        <f t="shared" si="87"/>
        <v/>
      </c>
      <c r="X882" s="2">
        <f t="shared" si="88"/>
        <v>0</v>
      </c>
    </row>
    <row r="883" spans="9:24" ht="19.149999999999999" customHeight="1" x14ac:dyDescent="0.25">
      <c r="I883" s="13"/>
      <c r="U883" s="2">
        <f t="shared" si="85"/>
        <v>0</v>
      </c>
      <c r="V883" s="2">
        <f t="shared" si="86"/>
        <v>0</v>
      </c>
      <c r="W883" s="2" t="str">
        <f t="shared" si="87"/>
        <v/>
      </c>
      <c r="X883" s="2">
        <f t="shared" si="88"/>
        <v>0</v>
      </c>
    </row>
    <row r="884" spans="9:24" ht="19.149999999999999" customHeight="1" x14ac:dyDescent="0.25">
      <c r="I884" s="13"/>
      <c r="U884" s="2">
        <f t="shared" si="85"/>
        <v>0</v>
      </c>
      <c r="V884" s="2">
        <f t="shared" si="86"/>
        <v>0</v>
      </c>
      <c r="W884" s="2" t="str">
        <f t="shared" si="87"/>
        <v/>
      </c>
      <c r="X884" s="2">
        <f t="shared" si="88"/>
        <v>0</v>
      </c>
    </row>
    <row r="885" spans="9:24" ht="19.149999999999999" customHeight="1" x14ac:dyDescent="0.25">
      <c r="I885" s="13"/>
      <c r="U885" s="2">
        <f t="shared" si="85"/>
        <v>0</v>
      </c>
      <c r="V885" s="2">
        <f t="shared" si="86"/>
        <v>0</v>
      </c>
      <c r="W885" s="2" t="str">
        <f t="shared" si="87"/>
        <v/>
      </c>
      <c r="X885" s="2">
        <f t="shared" si="88"/>
        <v>0</v>
      </c>
    </row>
    <row r="886" spans="9:24" ht="19.149999999999999" customHeight="1" x14ac:dyDescent="0.25">
      <c r="I886" s="13"/>
      <c r="U886" s="2">
        <f t="shared" si="85"/>
        <v>0</v>
      </c>
      <c r="V886" s="2">
        <f t="shared" si="86"/>
        <v>0</v>
      </c>
      <c r="W886" s="2" t="str">
        <f t="shared" si="87"/>
        <v/>
      </c>
      <c r="X886" s="2">
        <f t="shared" si="88"/>
        <v>0</v>
      </c>
    </row>
    <row r="887" spans="9:24" ht="19.149999999999999" customHeight="1" x14ac:dyDescent="0.25">
      <c r="I887" s="13"/>
      <c r="U887" s="2">
        <f t="shared" si="85"/>
        <v>0</v>
      </c>
      <c r="V887" s="2">
        <f t="shared" si="86"/>
        <v>0</v>
      </c>
      <c r="W887" s="2" t="str">
        <f t="shared" si="87"/>
        <v/>
      </c>
      <c r="X887" s="2">
        <f t="shared" si="88"/>
        <v>0</v>
      </c>
    </row>
    <row r="888" spans="9:24" ht="19.149999999999999" customHeight="1" x14ac:dyDescent="0.25">
      <c r="I888" s="13"/>
      <c r="U888" s="2">
        <f t="shared" si="85"/>
        <v>0</v>
      </c>
      <c r="V888" s="2">
        <f t="shared" si="86"/>
        <v>0</v>
      </c>
      <c r="W888" s="2" t="str">
        <f t="shared" si="87"/>
        <v/>
      </c>
      <c r="X888" s="2">
        <f t="shared" si="88"/>
        <v>0</v>
      </c>
    </row>
    <row r="889" spans="9:24" ht="19.149999999999999" customHeight="1" x14ac:dyDescent="0.25">
      <c r="I889" s="13"/>
      <c r="U889" s="2">
        <f t="shared" si="85"/>
        <v>0</v>
      </c>
      <c r="V889" s="2">
        <f t="shared" si="86"/>
        <v>0</v>
      </c>
      <c r="W889" s="2" t="str">
        <f t="shared" si="87"/>
        <v/>
      </c>
      <c r="X889" s="2">
        <f t="shared" si="88"/>
        <v>0</v>
      </c>
    </row>
    <row r="890" spans="9:24" ht="19.149999999999999" customHeight="1" x14ac:dyDescent="0.25">
      <c r="I890" s="13"/>
      <c r="U890" s="2">
        <f t="shared" si="85"/>
        <v>0</v>
      </c>
      <c r="V890" s="2">
        <f t="shared" si="86"/>
        <v>0</v>
      </c>
      <c r="W890" s="2" t="str">
        <f t="shared" si="87"/>
        <v/>
      </c>
      <c r="X890" s="2">
        <f t="shared" si="88"/>
        <v>0</v>
      </c>
    </row>
    <row r="891" spans="9:24" ht="19.149999999999999" customHeight="1" x14ac:dyDescent="0.25">
      <c r="I891" s="13"/>
      <c r="U891" s="2">
        <f t="shared" si="85"/>
        <v>0</v>
      </c>
      <c r="V891" s="2">
        <f t="shared" si="86"/>
        <v>0</v>
      </c>
      <c r="W891" s="2" t="str">
        <f t="shared" si="87"/>
        <v/>
      </c>
      <c r="X891" s="2">
        <f t="shared" si="88"/>
        <v>0</v>
      </c>
    </row>
    <row r="892" spans="9:24" ht="19.149999999999999" customHeight="1" x14ac:dyDescent="0.25">
      <c r="I892" s="13"/>
      <c r="U892" s="2">
        <f t="shared" si="85"/>
        <v>0</v>
      </c>
      <c r="V892" s="2">
        <f t="shared" si="86"/>
        <v>0</v>
      </c>
      <c r="W892" s="2" t="str">
        <f t="shared" si="87"/>
        <v/>
      </c>
      <c r="X892" s="2">
        <f t="shared" si="88"/>
        <v>0</v>
      </c>
    </row>
    <row r="893" spans="9:24" ht="19.149999999999999" customHeight="1" x14ac:dyDescent="0.25">
      <c r="I893" s="13"/>
      <c r="U893" s="2">
        <f t="shared" si="85"/>
        <v>0</v>
      </c>
      <c r="V893" s="2">
        <f t="shared" si="86"/>
        <v>0</v>
      </c>
      <c r="W893" s="2" t="str">
        <f t="shared" si="87"/>
        <v/>
      </c>
      <c r="X893" s="2">
        <f t="shared" si="88"/>
        <v>0</v>
      </c>
    </row>
    <row r="894" spans="9:24" ht="19.149999999999999" customHeight="1" x14ac:dyDescent="0.25">
      <c r="I894" s="13"/>
      <c r="U894" s="2">
        <f t="shared" si="85"/>
        <v>0</v>
      </c>
      <c r="V894" s="2">
        <f t="shared" si="86"/>
        <v>0</v>
      </c>
      <c r="W894" s="2" t="str">
        <f t="shared" si="87"/>
        <v/>
      </c>
      <c r="X894" s="2">
        <f t="shared" si="88"/>
        <v>0</v>
      </c>
    </row>
    <row r="895" spans="9:24" ht="19.149999999999999" customHeight="1" x14ac:dyDescent="0.25">
      <c r="I895" s="13"/>
      <c r="U895" s="2">
        <f t="shared" si="85"/>
        <v>0</v>
      </c>
      <c r="V895" s="2">
        <f t="shared" si="86"/>
        <v>0</v>
      </c>
      <c r="W895" s="2" t="str">
        <f t="shared" si="87"/>
        <v/>
      </c>
      <c r="X895" s="2">
        <f t="shared" si="88"/>
        <v>0</v>
      </c>
    </row>
    <row r="896" spans="9:24" ht="19.149999999999999" customHeight="1" x14ac:dyDescent="0.25">
      <c r="I896" s="13"/>
      <c r="U896" s="2">
        <f t="shared" si="85"/>
        <v>0</v>
      </c>
      <c r="V896" s="2">
        <f t="shared" si="86"/>
        <v>0</v>
      </c>
      <c r="W896" s="2" t="str">
        <f t="shared" si="87"/>
        <v/>
      </c>
      <c r="X896" s="2">
        <f t="shared" si="88"/>
        <v>0</v>
      </c>
    </row>
    <row r="897" spans="9:24" ht="19.149999999999999" customHeight="1" x14ac:dyDescent="0.25">
      <c r="I897" s="13"/>
      <c r="U897" s="2">
        <f t="shared" si="85"/>
        <v>0</v>
      </c>
      <c r="V897" s="2">
        <f t="shared" si="86"/>
        <v>0</v>
      </c>
      <c r="W897" s="2" t="str">
        <f t="shared" si="87"/>
        <v/>
      </c>
      <c r="X897" s="2">
        <f t="shared" si="88"/>
        <v>0</v>
      </c>
    </row>
    <row r="898" spans="9:24" ht="19.149999999999999" customHeight="1" x14ac:dyDescent="0.25">
      <c r="I898" s="13"/>
      <c r="U898" s="2">
        <f t="shared" si="85"/>
        <v>0</v>
      </c>
      <c r="V898" s="2">
        <f t="shared" si="86"/>
        <v>0</v>
      </c>
      <c r="W898" s="2" t="str">
        <f t="shared" si="87"/>
        <v/>
      </c>
      <c r="X898" s="2">
        <f t="shared" si="88"/>
        <v>0</v>
      </c>
    </row>
    <row r="899" spans="9:24" ht="19.149999999999999" customHeight="1" x14ac:dyDescent="0.25">
      <c r="I899" s="13"/>
      <c r="U899" s="2">
        <f t="shared" si="85"/>
        <v>0</v>
      </c>
      <c r="V899" s="2">
        <f t="shared" si="86"/>
        <v>0</v>
      </c>
      <c r="W899" s="2" t="str">
        <f t="shared" si="87"/>
        <v/>
      </c>
      <c r="X899" s="2">
        <f t="shared" si="88"/>
        <v>0</v>
      </c>
    </row>
    <row r="900" spans="9:24" ht="19.149999999999999" customHeight="1" x14ac:dyDescent="0.25">
      <c r="I900" s="13"/>
      <c r="U900" s="2">
        <f t="shared" si="85"/>
        <v>0</v>
      </c>
      <c r="V900" s="2">
        <f t="shared" si="86"/>
        <v>0</v>
      </c>
      <c r="W900" s="2" t="str">
        <f t="shared" si="87"/>
        <v/>
      </c>
      <c r="X900" s="2">
        <f t="shared" si="88"/>
        <v>0</v>
      </c>
    </row>
    <row r="901" spans="9:24" ht="19.149999999999999" customHeight="1" x14ac:dyDescent="0.25">
      <c r="I901" s="13"/>
      <c r="U901" s="2">
        <f t="shared" si="85"/>
        <v>0</v>
      </c>
      <c r="V901" s="2">
        <f t="shared" si="86"/>
        <v>0</v>
      </c>
      <c r="W901" s="2" t="str">
        <f t="shared" si="87"/>
        <v/>
      </c>
      <c r="X901" s="2">
        <f t="shared" si="88"/>
        <v>0</v>
      </c>
    </row>
    <row r="902" spans="9:24" ht="19.149999999999999" customHeight="1" x14ac:dyDescent="0.25">
      <c r="I902" s="13"/>
      <c r="U902" s="2">
        <f t="shared" si="85"/>
        <v>0</v>
      </c>
      <c r="V902" s="2">
        <f t="shared" si="86"/>
        <v>0</v>
      </c>
      <c r="W902" s="2" t="str">
        <f t="shared" si="87"/>
        <v/>
      </c>
      <c r="X902" s="2">
        <f t="shared" si="88"/>
        <v>0</v>
      </c>
    </row>
    <row r="903" spans="9:24" ht="19.149999999999999" customHeight="1" x14ac:dyDescent="0.25">
      <c r="I903" s="13"/>
      <c r="U903" s="2">
        <f t="shared" si="85"/>
        <v>0</v>
      </c>
      <c r="V903" s="2">
        <f t="shared" si="86"/>
        <v>0</v>
      </c>
      <c r="W903" s="2" t="str">
        <f t="shared" si="87"/>
        <v/>
      </c>
      <c r="X903" s="2">
        <f t="shared" si="88"/>
        <v>0</v>
      </c>
    </row>
    <row r="904" spans="9:24" ht="19.149999999999999" customHeight="1" x14ac:dyDescent="0.25">
      <c r="I904" s="13"/>
      <c r="U904" s="2">
        <f t="shared" si="85"/>
        <v>0</v>
      </c>
      <c r="V904" s="2">
        <f t="shared" si="86"/>
        <v>0</v>
      </c>
      <c r="W904" s="2" t="str">
        <f t="shared" si="87"/>
        <v/>
      </c>
      <c r="X904" s="2">
        <f t="shared" si="88"/>
        <v>0</v>
      </c>
    </row>
    <row r="905" spans="9:24" ht="19.149999999999999" customHeight="1" x14ac:dyDescent="0.25">
      <c r="I905" s="13"/>
      <c r="U905" s="2">
        <f t="shared" si="85"/>
        <v>0</v>
      </c>
      <c r="V905" s="2">
        <f t="shared" si="86"/>
        <v>0</v>
      </c>
      <c r="W905" s="2" t="str">
        <f t="shared" si="87"/>
        <v/>
      </c>
      <c r="X905" s="2">
        <f t="shared" si="88"/>
        <v>0</v>
      </c>
    </row>
    <row r="906" spans="9:24" ht="19.149999999999999" customHeight="1" x14ac:dyDescent="0.25">
      <c r="I906" s="13"/>
      <c r="U906" s="2">
        <f t="shared" si="85"/>
        <v>0</v>
      </c>
      <c r="V906" s="2">
        <f t="shared" si="86"/>
        <v>0</v>
      </c>
      <c r="W906" s="2" t="str">
        <f t="shared" si="87"/>
        <v/>
      </c>
      <c r="X906" s="2">
        <f t="shared" si="88"/>
        <v>0</v>
      </c>
    </row>
    <row r="907" spans="9:24" ht="19.149999999999999" customHeight="1" x14ac:dyDescent="0.25">
      <c r="I907" s="13"/>
      <c r="U907" s="2">
        <f t="shared" si="85"/>
        <v>0</v>
      </c>
      <c r="V907" s="2">
        <f t="shared" si="86"/>
        <v>0</v>
      </c>
      <c r="W907" s="2" t="str">
        <f t="shared" si="87"/>
        <v/>
      </c>
      <c r="X907" s="2">
        <f t="shared" si="88"/>
        <v>0</v>
      </c>
    </row>
    <row r="908" spans="9:24" ht="19.149999999999999" customHeight="1" x14ac:dyDescent="0.25">
      <c r="I908" s="13"/>
      <c r="U908" s="2">
        <f t="shared" si="85"/>
        <v>0</v>
      </c>
      <c r="V908" s="2">
        <f t="shared" si="86"/>
        <v>0</v>
      </c>
      <c r="W908" s="2" t="str">
        <f t="shared" si="87"/>
        <v/>
      </c>
      <c r="X908" s="2">
        <f t="shared" si="88"/>
        <v>0</v>
      </c>
    </row>
    <row r="909" spans="9:24" ht="19.149999999999999" customHeight="1" x14ac:dyDescent="0.25">
      <c r="I909" s="13"/>
      <c r="U909" s="2">
        <f t="shared" si="85"/>
        <v>0</v>
      </c>
      <c r="V909" s="2">
        <f t="shared" si="86"/>
        <v>0</v>
      </c>
      <c r="W909" s="2" t="str">
        <f t="shared" si="87"/>
        <v/>
      </c>
      <c r="X909" s="2">
        <f t="shared" si="88"/>
        <v>0</v>
      </c>
    </row>
    <row r="910" spans="9:24" ht="19.149999999999999" customHeight="1" x14ac:dyDescent="0.25">
      <c r="I910" s="13"/>
      <c r="U910" s="2">
        <f t="shared" si="85"/>
        <v>0</v>
      </c>
      <c r="V910" s="2">
        <f t="shared" si="86"/>
        <v>0</v>
      </c>
      <c r="W910" s="2" t="str">
        <f t="shared" si="87"/>
        <v/>
      </c>
      <c r="X910" s="2">
        <f t="shared" si="88"/>
        <v>0</v>
      </c>
    </row>
    <row r="911" spans="9:24" ht="19.149999999999999" customHeight="1" x14ac:dyDescent="0.25">
      <c r="I911" s="13"/>
      <c r="U911" s="2">
        <f t="shared" si="85"/>
        <v>0</v>
      </c>
      <c r="V911" s="2">
        <f t="shared" si="86"/>
        <v>0</v>
      </c>
      <c r="W911" s="2" t="str">
        <f t="shared" si="87"/>
        <v/>
      </c>
      <c r="X911" s="2">
        <f t="shared" si="88"/>
        <v>0</v>
      </c>
    </row>
    <row r="912" spans="9:24" ht="19.149999999999999" customHeight="1" x14ac:dyDescent="0.25">
      <c r="I912" s="13"/>
      <c r="U912" s="2">
        <f t="shared" si="85"/>
        <v>0</v>
      </c>
      <c r="V912" s="2">
        <f t="shared" si="86"/>
        <v>0</v>
      </c>
      <c r="W912" s="2" t="str">
        <f t="shared" si="87"/>
        <v/>
      </c>
      <c r="X912" s="2">
        <f t="shared" si="88"/>
        <v>0</v>
      </c>
    </row>
    <row r="913" spans="9:24" ht="19.149999999999999" customHeight="1" x14ac:dyDescent="0.25">
      <c r="I913" s="13"/>
      <c r="U913" s="2">
        <f t="shared" si="85"/>
        <v>0</v>
      </c>
      <c r="V913" s="2">
        <f t="shared" si="86"/>
        <v>0</v>
      </c>
      <c r="W913" s="2" t="str">
        <f t="shared" si="87"/>
        <v/>
      </c>
      <c r="X913" s="2">
        <f t="shared" si="88"/>
        <v>0</v>
      </c>
    </row>
    <row r="914" spans="9:24" ht="19.149999999999999" customHeight="1" x14ac:dyDescent="0.25">
      <c r="I914" s="13"/>
      <c r="U914" s="2">
        <f t="shared" si="85"/>
        <v>0</v>
      </c>
      <c r="V914" s="2">
        <f t="shared" si="86"/>
        <v>0</v>
      </c>
      <c r="W914" s="2" t="str">
        <f t="shared" si="87"/>
        <v/>
      </c>
      <c r="X914" s="2">
        <f t="shared" si="88"/>
        <v>0</v>
      </c>
    </row>
    <row r="915" spans="9:24" ht="19.149999999999999" customHeight="1" x14ac:dyDescent="0.25">
      <c r="I915" s="13"/>
      <c r="U915" s="2">
        <f t="shared" si="85"/>
        <v>0</v>
      </c>
      <c r="V915" s="2">
        <f t="shared" si="86"/>
        <v>0</v>
      </c>
      <c r="W915" s="2" t="str">
        <f t="shared" si="87"/>
        <v/>
      </c>
      <c r="X915" s="2">
        <f t="shared" si="88"/>
        <v>0</v>
      </c>
    </row>
    <row r="916" spans="9:24" ht="19.149999999999999" customHeight="1" x14ac:dyDescent="0.25">
      <c r="I916" s="13"/>
      <c r="U916" s="2">
        <f t="shared" si="85"/>
        <v>0</v>
      </c>
      <c r="V916" s="2">
        <f t="shared" si="86"/>
        <v>0</v>
      </c>
      <c r="W916" s="2" t="str">
        <f t="shared" si="87"/>
        <v/>
      </c>
      <c r="X916" s="2">
        <f t="shared" si="88"/>
        <v>0</v>
      </c>
    </row>
    <row r="917" spans="9:24" ht="19.149999999999999" customHeight="1" x14ac:dyDescent="0.25">
      <c r="I917" s="13"/>
      <c r="U917" s="2">
        <f t="shared" ref="U917:U980" si="89">IF(OR(E917=1,V917=1),1,0)</f>
        <v>0</v>
      </c>
      <c r="V917" s="2">
        <f t="shared" ref="V917:V980" si="90">IF(OR(B917=1,E917=2),1,0)</f>
        <v>0</v>
      </c>
      <c r="W917" s="2" t="str">
        <f t="shared" ref="W917:W980" si="91">IF(ISNUMBER(H917),H917,"")</f>
        <v/>
      </c>
      <c r="X917" s="2">
        <f t="shared" ref="X917:X980" si="92">IF(OR(AND(L917&gt;0,ISNONTEXT(L917)),L917="Assorted"),1,0)</f>
        <v>0</v>
      </c>
    </row>
    <row r="918" spans="9:24" ht="19.149999999999999" customHeight="1" x14ac:dyDescent="0.25">
      <c r="I918" s="13"/>
      <c r="U918" s="2">
        <f t="shared" si="89"/>
        <v>0</v>
      </c>
      <c r="V918" s="2">
        <f t="shared" si="90"/>
        <v>0</v>
      </c>
      <c r="W918" s="2" t="str">
        <f t="shared" si="91"/>
        <v/>
      </c>
      <c r="X918" s="2">
        <f t="shared" si="92"/>
        <v>0</v>
      </c>
    </row>
    <row r="919" spans="9:24" ht="19.149999999999999" customHeight="1" x14ac:dyDescent="0.25">
      <c r="I919" s="13"/>
      <c r="U919" s="2">
        <f t="shared" si="89"/>
        <v>0</v>
      </c>
      <c r="V919" s="2">
        <f t="shared" si="90"/>
        <v>0</v>
      </c>
      <c r="W919" s="2" t="str">
        <f t="shared" si="91"/>
        <v/>
      </c>
      <c r="X919" s="2">
        <f t="shared" si="92"/>
        <v>0</v>
      </c>
    </row>
    <row r="920" spans="9:24" ht="19.149999999999999" customHeight="1" x14ac:dyDescent="0.25">
      <c r="I920" s="13"/>
      <c r="U920" s="2">
        <f t="shared" si="89"/>
        <v>0</v>
      </c>
      <c r="V920" s="2">
        <f t="shared" si="90"/>
        <v>0</v>
      </c>
      <c r="W920" s="2" t="str">
        <f t="shared" si="91"/>
        <v/>
      </c>
      <c r="X920" s="2">
        <f t="shared" si="92"/>
        <v>0</v>
      </c>
    </row>
    <row r="921" spans="9:24" ht="19.149999999999999" customHeight="1" x14ac:dyDescent="0.25">
      <c r="I921" s="13"/>
      <c r="U921" s="2">
        <f t="shared" si="89"/>
        <v>0</v>
      </c>
      <c r="V921" s="2">
        <f t="shared" si="90"/>
        <v>0</v>
      </c>
      <c r="W921" s="2" t="str">
        <f t="shared" si="91"/>
        <v/>
      </c>
      <c r="X921" s="2">
        <f t="shared" si="92"/>
        <v>0</v>
      </c>
    </row>
    <row r="922" spans="9:24" ht="19.149999999999999" customHeight="1" x14ac:dyDescent="0.25">
      <c r="I922" s="13"/>
      <c r="U922" s="2">
        <f t="shared" si="89"/>
        <v>0</v>
      </c>
      <c r="V922" s="2">
        <f t="shared" si="90"/>
        <v>0</v>
      </c>
      <c r="W922" s="2" t="str">
        <f t="shared" si="91"/>
        <v/>
      </c>
      <c r="X922" s="2">
        <f t="shared" si="92"/>
        <v>0</v>
      </c>
    </row>
    <row r="923" spans="9:24" ht="19.149999999999999" customHeight="1" x14ac:dyDescent="0.25">
      <c r="I923" s="13"/>
      <c r="U923" s="2">
        <f t="shared" si="89"/>
        <v>0</v>
      </c>
      <c r="V923" s="2">
        <f t="shared" si="90"/>
        <v>0</v>
      </c>
      <c r="W923" s="2" t="str">
        <f t="shared" si="91"/>
        <v/>
      </c>
      <c r="X923" s="2">
        <f t="shared" si="92"/>
        <v>0</v>
      </c>
    </row>
    <row r="924" spans="9:24" ht="19.149999999999999" customHeight="1" x14ac:dyDescent="0.25">
      <c r="I924" s="13"/>
      <c r="U924" s="2">
        <f t="shared" si="89"/>
        <v>0</v>
      </c>
      <c r="V924" s="2">
        <f t="shared" si="90"/>
        <v>0</v>
      </c>
      <c r="W924" s="2" t="str">
        <f t="shared" si="91"/>
        <v/>
      </c>
      <c r="X924" s="2">
        <f t="shared" si="92"/>
        <v>0</v>
      </c>
    </row>
    <row r="925" spans="9:24" ht="19.149999999999999" customHeight="1" x14ac:dyDescent="0.25">
      <c r="I925" s="13"/>
      <c r="U925" s="2">
        <f t="shared" si="89"/>
        <v>0</v>
      </c>
      <c r="V925" s="2">
        <f t="shared" si="90"/>
        <v>0</v>
      </c>
      <c r="W925" s="2" t="str">
        <f t="shared" si="91"/>
        <v/>
      </c>
      <c r="X925" s="2">
        <f t="shared" si="92"/>
        <v>0</v>
      </c>
    </row>
    <row r="926" spans="9:24" ht="19.149999999999999" customHeight="1" x14ac:dyDescent="0.25">
      <c r="I926" s="13"/>
      <c r="U926" s="2">
        <f t="shared" si="89"/>
        <v>0</v>
      </c>
      <c r="V926" s="2">
        <f t="shared" si="90"/>
        <v>0</v>
      </c>
      <c r="W926" s="2" t="str">
        <f t="shared" si="91"/>
        <v/>
      </c>
      <c r="X926" s="2">
        <f t="shared" si="92"/>
        <v>0</v>
      </c>
    </row>
    <row r="927" spans="9:24" ht="19.149999999999999" customHeight="1" x14ac:dyDescent="0.25">
      <c r="I927" s="13"/>
      <c r="U927" s="2">
        <f t="shared" si="89"/>
        <v>0</v>
      </c>
      <c r="V927" s="2">
        <f t="shared" si="90"/>
        <v>0</v>
      </c>
      <c r="W927" s="2" t="str">
        <f t="shared" si="91"/>
        <v/>
      </c>
      <c r="X927" s="2">
        <f t="shared" si="92"/>
        <v>0</v>
      </c>
    </row>
    <row r="928" spans="9:24" ht="19.149999999999999" customHeight="1" x14ac:dyDescent="0.25">
      <c r="I928" s="13"/>
      <c r="U928" s="2">
        <f t="shared" si="89"/>
        <v>0</v>
      </c>
      <c r="V928" s="2">
        <f t="shared" si="90"/>
        <v>0</v>
      </c>
      <c r="W928" s="2" t="str">
        <f t="shared" si="91"/>
        <v/>
      </c>
      <c r="X928" s="2">
        <f t="shared" si="92"/>
        <v>0</v>
      </c>
    </row>
    <row r="929" spans="9:24" ht="19.149999999999999" customHeight="1" x14ac:dyDescent="0.25">
      <c r="I929" s="13"/>
      <c r="U929" s="2">
        <f t="shared" si="89"/>
        <v>0</v>
      </c>
      <c r="V929" s="2">
        <f t="shared" si="90"/>
        <v>0</v>
      </c>
      <c r="W929" s="2" t="str">
        <f t="shared" si="91"/>
        <v/>
      </c>
      <c r="X929" s="2">
        <f t="shared" si="92"/>
        <v>0</v>
      </c>
    </row>
    <row r="930" spans="9:24" ht="19.149999999999999" customHeight="1" x14ac:dyDescent="0.25">
      <c r="I930" s="13"/>
      <c r="U930" s="2">
        <f t="shared" si="89"/>
        <v>0</v>
      </c>
      <c r="V930" s="2">
        <f t="shared" si="90"/>
        <v>0</v>
      </c>
      <c r="W930" s="2" t="str">
        <f t="shared" si="91"/>
        <v/>
      </c>
      <c r="X930" s="2">
        <f t="shared" si="92"/>
        <v>0</v>
      </c>
    </row>
    <row r="931" spans="9:24" ht="19.149999999999999" customHeight="1" x14ac:dyDescent="0.25">
      <c r="I931" s="13"/>
      <c r="U931" s="2">
        <f t="shared" si="89"/>
        <v>0</v>
      </c>
      <c r="V931" s="2">
        <f t="shared" si="90"/>
        <v>0</v>
      </c>
      <c r="W931" s="2" t="str">
        <f t="shared" si="91"/>
        <v/>
      </c>
      <c r="X931" s="2">
        <f t="shared" si="92"/>
        <v>0</v>
      </c>
    </row>
    <row r="932" spans="9:24" ht="19.149999999999999" customHeight="1" x14ac:dyDescent="0.25">
      <c r="I932" s="13"/>
      <c r="U932" s="2">
        <f t="shared" si="89"/>
        <v>0</v>
      </c>
      <c r="V932" s="2">
        <f t="shared" si="90"/>
        <v>0</v>
      </c>
      <c r="W932" s="2" t="str">
        <f t="shared" si="91"/>
        <v/>
      </c>
      <c r="X932" s="2">
        <f t="shared" si="92"/>
        <v>0</v>
      </c>
    </row>
    <row r="933" spans="9:24" ht="19.149999999999999" customHeight="1" x14ac:dyDescent="0.25">
      <c r="I933" s="13"/>
      <c r="U933" s="2">
        <f t="shared" si="89"/>
        <v>0</v>
      </c>
      <c r="V933" s="2">
        <f t="shared" si="90"/>
        <v>0</v>
      </c>
      <c r="W933" s="2" t="str">
        <f t="shared" si="91"/>
        <v/>
      </c>
      <c r="X933" s="2">
        <f t="shared" si="92"/>
        <v>0</v>
      </c>
    </row>
    <row r="934" spans="9:24" ht="19.149999999999999" customHeight="1" x14ac:dyDescent="0.25">
      <c r="I934" s="13"/>
      <c r="U934" s="2">
        <f t="shared" si="89"/>
        <v>0</v>
      </c>
      <c r="V934" s="2">
        <f t="shared" si="90"/>
        <v>0</v>
      </c>
      <c r="W934" s="2" t="str">
        <f t="shared" si="91"/>
        <v/>
      </c>
      <c r="X934" s="2">
        <f t="shared" si="92"/>
        <v>0</v>
      </c>
    </row>
    <row r="935" spans="9:24" ht="19.149999999999999" customHeight="1" x14ac:dyDescent="0.25">
      <c r="I935" s="13"/>
      <c r="U935" s="2">
        <f t="shared" si="89"/>
        <v>0</v>
      </c>
      <c r="V935" s="2">
        <f t="shared" si="90"/>
        <v>0</v>
      </c>
      <c r="W935" s="2" t="str">
        <f t="shared" si="91"/>
        <v/>
      </c>
      <c r="X935" s="2">
        <f t="shared" si="92"/>
        <v>0</v>
      </c>
    </row>
    <row r="936" spans="9:24" ht="19.149999999999999" customHeight="1" x14ac:dyDescent="0.25">
      <c r="I936" s="13"/>
      <c r="U936" s="2">
        <f t="shared" si="89"/>
        <v>0</v>
      </c>
      <c r="V936" s="2">
        <f t="shared" si="90"/>
        <v>0</v>
      </c>
      <c r="W936" s="2" t="str">
        <f t="shared" si="91"/>
        <v/>
      </c>
      <c r="X936" s="2">
        <f t="shared" si="92"/>
        <v>0</v>
      </c>
    </row>
    <row r="937" spans="9:24" ht="19.149999999999999" customHeight="1" x14ac:dyDescent="0.25">
      <c r="I937" s="13"/>
      <c r="U937" s="2">
        <f t="shared" si="89"/>
        <v>0</v>
      </c>
      <c r="V937" s="2">
        <f t="shared" si="90"/>
        <v>0</v>
      </c>
      <c r="W937" s="2" t="str">
        <f t="shared" si="91"/>
        <v/>
      </c>
      <c r="X937" s="2">
        <f t="shared" si="92"/>
        <v>0</v>
      </c>
    </row>
    <row r="938" spans="9:24" ht="19.149999999999999" customHeight="1" x14ac:dyDescent="0.25">
      <c r="I938" s="13"/>
      <c r="U938" s="2">
        <f t="shared" si="89"/>
        <v>0</v>
      </c>
      <c r="V938" s="2">
        <f t="shared" si="90"/>
        <v>0</v>
      </c>
      <c r="W938" s="2" t="str">
        <f t="shared" si="91"/>
        <v/>
      </c>
      <c r="X938" s="2">
        <f t="shared" si="92"/>
        <v>0</v>
      </c>
    </row>
    <row r="939" spans="9:24" ht="19.149999999999999" customHeight="1" x14ac:dyDescent="0.25">
      <c r="I939" s="13"/>
      <c r="U939" s="2">
        <f t="shared" si="89"/>
        <v>0</v>
      </c>
      <c r="V939" s="2">
        <f t="shared" si="90"/>
        <v>0</v>
      </c>
      <c r="W939" s="2" t="str">
        <f t="shared" si="91"/>
        <v/>
      </c>
      <c r="X939" s="2">
        <f t="shared" si="92"/>
        <v>0</v>
      </c>
    </row>
    <row r="940" spans="9:24" ht="19.149999999999999" customHeight="1" x14ac:dyDescent="0.25">
      <c r="I940" s="13"/>
      <c r="U940" s="2">
        <f t="shared" si="89"/>
        <v>0</v>
      </c>
      <c r="V940" s="2">
        <f t="shared" si="90"/>
        <v>0</v>
      </c>
      <c r="W940" s="2" t="str">
        <f t="shared" si="91"/>
        <v/>
      </c>
      <c r="X940" s="2">
        <f t="shared" si="92"/>
        <v>0</v>
      </c>
    </row>
    <row r="941" spans="9:24" ht="19.149999999999999" customHeight="1" x14ac:dyDescent="0.25">
      <c r="I941" s="13"/>
      <c r="U941" s="2">
        <f t="shared" si="89"/>
        <v>0</v>
      </c>
      <c r="V941" s="2">
        <f t="shared" si="90"/>
        <v>0</v>
      </c>
      <c r="W941" s="2" t="str">
        <f t="shared" si="91"/>
        <v/>
      </c>
      <c r="X941" s="2">
        <f t="shared" si="92"/>
        <v>0</v>
      </c>
    </row>
    <row r="942" spans="9:24" ht="19.149999999999999" customHeight="1" x14ac:dyDescent="0.25">
      <c r="I942" s="13"/>
      <c r="U942" s="2">
        <f t="shared" si="89"/>
        <v>0</v>
      </c>
      <c r="V942" s="2">
        <f t="shared" si="90"/>
        <v>0</v>
      </c>
      <c r="W942" s="2" t="str">
        <f t="shared" si="91"/>
        <v/>
      </c>
      <c r="X942" s="2">
        <f t="shared" si="92"/>
        <v>0</v>
      </c>
    </row>
    <row r="943" spans="9:24" ht="19.149999999999999" customHeight="1" x14ac:dyDescent="0.25">
      <c r="I943" s="13"/>
      <c r="U943" s="2">
        <f t="shared" si="89"/>
        <v>0</v>
      </c>
      <c r="V943" s="2">
        <f t="shared" si="90"/>
        <v>0</v>
      </c>
      <c r="W943" s="2" t="str">
        <f t="shared" si="91"/>
        <v/>
      </c>
      <c r="X943" s="2">
        <f t="shared" si="92"/>
        <v>0</v>
      </c>
    </row>
    <row r="944" spans="9:24" ht="19.149999999999999" customHeight="1" x14ac:dyDescent="0.25">
      <c r="I944" s="13"/>
      <c r="U944" s="2">
        <f t="shared" si="89"/>
        <v>0</v>
      </c>
      <c r="V944" s="2">
        <f t="shared" si="90"/>
        <v>0</v>
      </c>
      <c r="W944" s="2" t="str">
        <f t="shared" si="91"/>
        <v/>
      </c>
      <c r="X944" s="2">
        <f t="shared" si="92"/>
        <v>0</v>
      </c>
    </row>
    <row r="945" spans="9:24" ht="19.149999999999999" customHeight="1" x14ac:dyDescent="0.25">
      <c r="I945" s="13"/>
      <c r="U945" s="2">
        <f t="shared" si="89"/>
        <v>0</v>
      </c>
      <c r="V945" s="2">
        <f t="shared" si="90"/>
        <v>0</v>
      </c>
      <c r="W945" s="2" t="str">
        <f t="shared" si="91"/>
        <v/>
      </c>
      <c r="X945" s="2">
        <f t="shared" si="92"/>
        <v>0</v>
      </c>
    </row>
    <row r="946" spans="9:24" ht="19.149999999999999" customHeight="1" x14ac:dyDescent="0.25">
      <c r="I946" s="13"/>
      <c r="U946" s="2">
        <f t="shared" si="89"/>
        <v>0</v>
      </c>
      <c r="V946" s="2">
        <f t="shared" si="90"/>
        <v>0</v>
      </c>
      <c r="W946" s="2" t="str">
        <f t="shared" si="91"/>
        <v/>
      </c>
      <c r="X946" s="2">
        <f t="shared" si="92"/>
        <v>0</v>
      </c>
    </row>
    <row r="947" spans="9:24" ht="19.149999999999999" customHeight="1" x14ac:dyDescent="0.25">
      <c r="I947" s="13"/>
      <c r="U947" s="2">
        <f t="shared" si="89"/>
        <v>0</v>
      </c>
      <c r="V947" s="2">
        <f t="shared" si="90"/>
        <v>0</v>
      </c>
      <c r="W947" s="2" t="str">
        <f t="shared" si="91"/>
        <v/>
      </c>
      <c r="X947" s="2">
        <f t="shared" si="92"/>
        <v>0</v>
      </c>
    </row>
    <row r="948" spans="9:24" ht="19.149999999999999" customHeight="1" x14ac:dyDescent="0.25">
      <c r="I948" s="13"/>
      <c r="U948" s="2">
        <f t="shared" si="89"/>
        <v>0</v>
      </c>
      <c r="V948" s="2">
        <f t="shared" si="90"/>
        <v>0</v>
      </c>
      <c r="W948" s="2" t="str">
        <f t="shared" si="91"/>
        <v/>
      </c>
      <c r="X948" s="2">
        <f t="shared" si="92"/>
        <v>0</v>
      </c>
    </row>
    <row r="949" spans="9:24" ht="19.149999999999999" customHeight="1" x14ac:dyDescent="0.25">
      <c r="I949" s="13"/>
      <c r="U949" s="2">
        <f t="shared" si="89"/>
        <v>0</v>
      </c>
      <c r="V949" s="2">
        <f t="shared" si="90"/>
        <v>0</v>
      </c>
      <c r="W949" s="2" t="str">
        <f t="shared" si="91"/>
        <v/>
      </c>
      <c r="X949" s="2">
        <f t="shared" si="92"/>
        <v>0</v>
      </c>
    </row>
    <row r="950" spans="9:24" ht="19.149999999999999" customHeight="1" x14ac:dyDescent="0.25">
      <c r="I950" s="13"/>
      <c r="U950" s="2">
        <f t="shared" si="89"/>
        <v>0</v>
      </c>
      <c r="V950" s="2">
        <f t="shared" si="90"/>
        <v>0</v>
      </c>
      <c r="W950" s="2" t="str">
        <f t="shared" si="91"/>
        <v/>
      </c>
      <c r="X950" s="2">
        <f t="shared" si="92"/>
        <v>0</v>
      </c>
    </row>
    <row r="951" spans="9:24" ht="19.149999999999999" customHeight="1" x14ac:dyDescent="0.25">
      <c r="I951" s="13"/>
      <c r="U951" s="2">
        <f t="shared" si="89"/>
        <v>0</v>
      </c>
      <c r="V951" s="2">
        <f t="shared" si="90"/>
        <v>0</v>
      </c>
      <c r="W951" s="2" t="str">
        <f t="shared" si="91"/>
        <v/>
      </c>
      <c r="X951" s="2">
        <f t="shared" si="92"/>
        <v>0</v>
      </c>
    </row>
    <row r="952" spans="9:24" ht="19.149999999999999" customHeight="1" x14ac:dyDescent="0.25">
      <c r="I952" s="13"/>
      <c r="U952" s="2">
        <f t="shared" si="89"/>
        <v>0</v>
      </c>
      <c r="V952" s="2">
        <f t="shared" si="90"/>
        <v>0</v>
      </c>
      <c r="W952" s="2" t="str">
        <f t="shared" si="91"/>
        <v/>
      </c>
      <c r="X952" s="2">
        <f t="shared" si="92"/>
        <v>0</v>
      </c>
    </row>
    <row r="953" spans="9:24" ht="19.149999999999999" customHeight="1" x14ac:dyDescent="0.25">
      <c r="I953" s="13"/>
      <c r="U953" s="2">
        <f t="shared" si="89"/>
        <v>0</v>
      </c>
      <c r="V953" s="2">
        <f t="shared" si="90"/>
        <v>0</v>
      </c>
      <c r="W953" s="2" t="str">
        <f t="shared" si="91"/>
        <v/>
      </c>
      <c r="X953" s="2">
        <f t="shared" si="92"/>
        <v>0</v>
      </c>
    </row>
    <row r="954" spans="9:24" ht="19.149999999999999" customHeight="1" x14ac:dyDescent="0.25">
      <c r="I954" s="13"/>
      <c r="U954" s="2">
        <f t="shared" si="89"/>
        <v>0</v>
      </c>
      <c r="V954" s="2">
        <f t="shared" si="90"/>
        <v>0</v>
      </c>
      <c r="W954" s="2" t="str">
        <f t="shared" si="91"/>
        <v/>
      </c>
      <c r="X954" s="2">
        <f t="shared" si="92"/>
        <v>0</v>
      </c>
    </row>
    <row r="955" spans="9:24" ht="19.149999999999999" customHeight="1" x14ac:dyDescent="0.25">
      <c r="I955" s="13"/>
      <c r="U955" s="2">
        <f t="shared" si="89"/>
        <v>0</v>
      </c>
      <c r="V955" s="2">
        <f t="shared" si="90"/>
        <v>0</v>
      </c>
      <c r="W955" s="2" t="str">
        <f t="shared" si="91"/>
        <v/>
      </c>
      <c r="X955" s="2">
        <f t="shared" si="92"/>
        <v>0</v>
      </c>
    </row>
    <row r="956" spans="9:24" ht="19.149999999999999" customHeight="1" x14ac:dyDescent="0.25">
      <c r="I956" s="13"/>
      <c r="U956" s="2">
        <f t="shared" si="89"/>
        <v>0</v>
      </c>
      <c r="V956" s="2">
        <f t="shared" si="90"/>
        <v>0</v>
      </c>
      <c r="W956" s="2" t="str">
        <f t="shared" si="91"/>
        <v/>
      </c>
      <c r="X956" s="2">
        <f t="shared" si="92"/>
        <v>0</v>
      </c>
    </row>
    <row r="957" spans="9:24" ht="19.149999999999999" customHeight="1" x14ac:dyDescent="0.25">
      <c r="I957" s="13"/>
      <c r="U957" s="2">
        <f t="shared" si="89"/>
        <v>0</v>
      </c>
      <c r="V957" s="2">
        <f t="shared" si="90"/>
        <v>0</v>
      </c>
      <c r="W957" s="2" t="str">
        <f t="shared" si="91"/>
        <v/>
      </c>
      <c r="X957" s="2">
        <f t="shared" si="92"/>
        <v>0</v>
      </c>
    </row>
    <row r="958" spans="9:24" ht="19.149999999999999" customHeight="1" x14ac:dyDescent="0.25">
      <c r="I958" s="13"/>
      <c r="U958" s="2">
        <f t="shared" si="89"/>
        <v>0</v>
      </c>
      <c r="V958" s="2">
        <f t="shared" si="90"/>
        <v>0</v>
      </c>
      <c r="W958" s="2" t="str">
        <f t="shared" si="91"/>
        <v/>
      </c>
      <c r="X958" s="2">
        <f t="shared" si="92"/>
        <v>0</v>
      </c>
    </row>
    <row r="959" spans="9:24" ht="19.149999999999999" customHeight="1" x14ac:dyDescent="0.25">
      <c r="I959" s="13"/>
      <c r="U959" s="2">
        <f t="shared" si="89"/>
        <v>0</v>
      </c>
      <c r="V959" s="2">
        <f t="shared" si="90"/>
        <v>0</v>
      </c>
      <c r="W959" s="2" t="str">
        <f t="shared" si="91"/>
        <v/>
      </c>
      <c r="X959" s="2">
        <f t="shared" si="92"/>
        <v>0</v>
      </c>
    </row>
    <row r="960" spans="9:24" ht="19.149999999999999" customHeight="1" x14ac:dyDescent="0.25">
      <c r="I960" s="13"/>
      <c r="U960" s="2">
        <f t="shared" si="89"/>
        <v>0</v>
      </c>
      <c r="V960" s="2">
        <f t="shared" si="90"/>
        <v>0</v>
      </c>
      <c r="W960" s="2" t="str">
        <f t="shared" si="91"/>
        <v/>
      </c>
      <c r="X960" s="2">
        <f t="shared" si="92"/>
        <v>0</v>
      </c>
    </row>
    <row r="961" spans="9:24" ht="19.149999999999999" customHeight="1" x14ac:dyDescent="0.25">
      <c r="I961" s="13"/>
      <c r="U961" s="2">
        <f t="shared" si="89"/>
        <v>0</v>
      </c>
      <c r="V961" s="2">
        <f t="shared" si="90"/>
        <v>0</v>
      </c>
      <c r="W961" s="2" t="str">
        <f t="shared" si="91"/>
        <v/>
      </c>
      <c r="X961" s="2">
        <f t="shared" si="92"/>
        <v>0</v>
      </c>
    </row>
    <row r="962" spans="9:24" ht="19.149999999999999" customHeight="1" x14ac:dyDescent="0.25">
      <c r="I962" s="13"/>
      <c r="U962" s="2">
        <f t="shared" si="89"/>
        <v>0</v>
      </c>
      <c r="V962" s="2">
        <f t="shared" si="90"/>
        <v>0</v>
      </c>
      <c r="W962" s="2" t="str">
        <f t="shared" si="91"/>
        <v/>
      </c>
      <c r="X962" s="2">
        <f t="shared" si="92"/>
        <v>0</v>
      </c>
    </row>
    <row r="963" spans="9:24" ht="19.149999999999999" customHeight="1" x14ac:dyDescent="0.25">
      <c r="I963" s="13"/>
      <c r="U963" s="2">
        <f t="shared" si="89"/>
        <v>0</v>
      </c>
      <c r="V963" s="2">
        <f t="shared" si="90"/>
        <v>0</v>
      </c>
      <c r="W963" s="2" t="str">
        <f t="shared" si="91"/>
        <v/>
      </c>
      <c r="X963" s="2">
        <f t="shared" si="92"/>
        <v>0</v>
      </c>
    </row>
    <row r="964" spans="9:24" ht="19.149999999999999" customHeight="1" x14ac:dyDescent="0.25">
      <c r="I964" s="13"/>
      <c r="U964" s="2">
        <f t="shared" si="89"/>
        <v>0</v>
      </c>
      <c r="V964" s="2">
        <f t="shared" si="90"/>
        <v>0</v>
      </c>
      <c r="W964" s="2" t="str">
        <f t="shared" si="91"/>
        <v/>
      </c>
      <c r="X964" s="2">
        <f t="shared" si="92"/>
        <v>0</v>
      </c>
    </row>
    <row r="965" spans="9:24" ht="19.149999999999999" customHeight="1" x14ac:dyDescent="0.25">
      <c r="I965" s="13"/>
      <c r="U965" s="2">
        <f t="shared" si="89"/>
        <v>0</v>
      </c>
      <c r="V965" s="2">
        <f t="shared" si="90"/>
        <v>0</v>
      </c>
      <c r="W965" s="2" t="str">
        <f t="shared" si="91"/>
        <v/>
      </c>
      <c r="X965" s="2">
        <f t="shared" si="92"/>
        <v>0</v>
      </c>
    </row>
    <row r="966" spans="9:24" ht="19.149999999999999" customHeight="1" x14ac:dyDescent="0.25">
      <c r="I966" s="13"/>
      <c r="U966" s="2">
        <f t="shared" si="89"/>
        <v>0</v>
      </c>
      <c r="V966" s="2">
        <f t="shared" si="90"/>
        <v>0</v>
      </c>
      <c r="W966" s="2" t="str">
        <f t="shared" si="91"/>
        <v/>
      </c>
      <c r="X966" s="2">
        <f t="shared" si="92"/>
        <v>0</v>
      </c>
    </row>
    <row r="967" spans="9:24" ht="19.149999999999999" customHeight="1" x14ac:dyDescent="0.25">
      <c r="I967" s="13"/>
      <c r="U967" s="2">
        <f t="shared" si="89"/>
        <v>0</v>
      </c>
      <c r="V967" s="2">
        <f t="shared" si="90"/>
        <v>0</v>
      </c>
      <c r="W967" s="2" t="str">
        <f t="shared" si="91"/>
        <v/>
      </c>
      <c r="X967" s="2">
        <f t="shared" si="92"/>
        <v>0</v>
      </c>
    </row>
    <row r="968" spans="9:24" ht="19.149999999999999" customHeight="1" x14ac:dyDescent="0.25">
      <c r="I968" s="13"/>
      <c r="U968" s="2">
        <f t="shared" si="89"/>
        <v>0</v>
      </c>
      <c r="V968" s="2">
        <f t="shared" si="90"/>
        <v>0</v>
      </c>
      <c r="W968" s="2" t="str">
        <f t="shared" si="91"/>
        <v/>
      </c>
      <c r="X968" s="2">
        <f t="shared" si="92"/>
        <v>0</v>
      </c>
    </row>
    <row r="969" spans="9:24" ht="19.149999999999999" customHeight="1" x14ac:dyDescent="0.25">
      <c r="I969" s="13"/>
      <c r="U969" s="2">
        <f t="shared" si="89"/>
        <v>0</v>
      </c>
      <c r="V969" s="2">
        <f t="shared" si="90"/>
        <v>0</v>
      </c>
      <c r="W969" s="2" t="str">
        <f t="shared" si="91"/>
        <v/>
      </c>
      <c r="X969" s="2">
        <f t="shared" si="92"/>
        <v>0</v>
      </c>
    </row>
    <row r="970" spans="9:24" ht="19.149999999999999" customHeight="1" x14ac:dyDescent="0.25">
      <c r="I970" s="13"/>
      <c r="U970" s="2">
        <f t="shared" si="89"/>
        <v>0</v>
      </c>
      <c r="V970" s="2">
        <f t="shared" si="90"/>
        <v>0</v>
      </c>
      <c r="W970" s="2" t="str">
        <f t="shared" si="91"/>
        <v/>
      </c>
      <c r="X970" s="2">
        <f t="shared" si="92"/>
        <v>0</v>
      </c>
    </row>
    <row r="971" spans="9:24" ht="19.149999999999999" customHeight="1" x14ac:dyDescent="0.25">
      <c r="I971" s="13"/>
      <c r="U971" s="2">
        <f t="shared" si="89"/>
        <v>0</v>
      </c>
      <c r="V971" s="2">
        <f t="shared" si="90"/>
        <v>0</v>
      </c>
      <c r="W971" s="2" t="str">
        <f t="shared" si="91"/>
        <v/>
      </c>
      <c r="X971" s="2">
        <f t="shared" si="92"/>
        <v>0</v>
      </c>
    </row>
    <row r="972" spans="9:24" ht="19.149999999999999" customHeight="1" x14ac:dyDescent="0.25">
      <c r="I972" s="13"/>
      <c r="U972" s="2">
        <f t="shared" si="89"/>
        <v>0</v>
      </c>
      <c r="V972" s="2">
        <f t="shared" si="90"/>
        <v>0</v>
      </c>
      <c r="W972" s="2" t="str">
        <f t="shared" si="91"/>
        <v/>
      </c>
      <c r="X972" s="2">
        <f t="shared" si="92"/>
        <v>0</v>
      </c>
    </row>
    <row r="973" spans="9:24" ht="19.149999999999999" customHeight="1" x14ac:dyDescent="0.25">
      <c r="I973" s="13"/>
      <c r="U973" s="2">
        <f t="shared" si="89"/>
        <v>0</v>
      </c>
      <c r="V973" s="2">
        <f t="shared" si="90"/>
        <v>0</v>
      </c>
      <c r="W973" s="2" t="str">
        <f t="shared" si="91"/>
        <v/>
      </c>
      <c r="X973" s="2">
        <f t="shared" si="92"/>
        <v>0</v>
      </c>
    </row>
    <row r="974" spans="9:24" ht="19.149999999999999" customHeight="1" x14ac:dyDescent="0.25">
      <c r="I974" s="13"/>
      <c r="U974" s="2">
        <f t="shared" si="89"/>
        <v>0</v>
      </c>
      <c r="V974" s="2">
        <f t="shared" si="90"/>
        <v>0</v>
      </c>
      <c r="W974" s="2" t="str">
        <f t="shared" si="91"/>
        <v/>
      </c>
      <c r="X974" s="2">
        <f t="shared" si="92"/>
        <v>0</v>
      </c>
    </row>
    <row r="975" spans="9:24" ht="19.149999999999999" customHeight="1" x14ac:dyDescent="0.25">
      <c r="I975" s="13"/>
      <c r="U975" s="2">
        <f t="shared" si="89"/>
        <v>0</v>
      </c>
      <c r="V975" s="2">
        <f t="shared" si="90"/>
        <v>0</v>
      </c>
      <c r="W975" s="2" t="str">
        <f t="shared" si="91"/>
        <v/>
      </c>
      <c r="X975" s="2">
        <f t="shared" si="92"/>
        <v>0</v>
      </c>
    </row>
    <row r="976" spans="9:24" ht="19.149999999999999" customHeight="1" x14ac:dyDescent="0.25">
      <c r="I976" s="13"/>
      <c r="U976" s="2">
        <f t="shared" si="89"/>
        <v>0</v>
      </c>
      <c r="V976" s="2">
        <f t="shared" si="90"/>
        <v>0</v>
      </c>
      <c r="W976" s="2" t="str">
        <f t="shared" si="91"/>
        <v/>
      </c>
      <c r="X976" s="2">
        <f t="shared" si="92"/>
        <v>0</v>
      </c>
    </row>
    <row r="977" spans="9:24" ht="19.149999999999999" customHeight="1" x14ac:dyDescent="0.25">
      <c r="I977" s="13"/>
      <c r="U977" s="2">
        <f t="shared" si="89"/>
        <v>0</v>
      </c>
      <c r="V977" s="2">
        <f t="shared" si="90"/>
        <v>0</v>
      </c>
      <c r="W977" s="2" t="str">
        <f t="shared" si="91"/>
        <v/>
      </c>
      <c r="X977" s="2">
        <f t="shared" si="92"/>
        <v>0</v>
      </c>
    </row>
    <row r="978" spans="9:24" ht="19.149999999999999" customHeight="1" x14ac:dyDescent="0.25">
      <c r="I978" s="13"/>
      <c r="U978" s="2">
        <f t="shared" si="89"/>
        <v>0</v>
      </c>
      <c r="V978" s="2">
        <f t="shared" si="90"/>
        <v>0</v>
      </c>
      <c r="W978" s="2" t="str">
        <f t="shared" si="91"/>
        <v/>
      </c>
      <c r="X978" s="2">
        <f t="shared" si="92"/>
        <v>0</v>
      </c>
    </row>
    <row r="979" spans="9:24" ht="19.149999999999999" customHeight="1" x14ac:dyDescent="0.25">
      <c r="I979" s="13"/>
      <c r="U979" s="2">
        <f t="shared" si="89"/>
        <v>0</v>
      </c>
      <c r="V979" s="2">
        <f t="shared" si="90"/>
        <v>0</v>
      </c>
      <c r="W979" s="2" t="str">
        <f t="shared" si="91"/>
        <v/>
      </c>
      <c r="X979" s="2">
        <f t="shared" si="92"/>
        <v>0</v>
      </c>
    </row>
    <row r="980" spans="9:24" ht="19.149999999999999" customHeight="1" x14ac:dyDescent="0.25">
      <c r="I980" s="13"/>
      <c r="U980" s="2">
        <f t="shared" si="89"/>
        <v>0</v>
      </c>
      <c r="V980" s="2">
        <f t="shared" si="90"/>
        <v>0</v>
      </c>
      <c r="W980" s="2" t="str">
        <f t="shared" si="91"/>
        <v/>
      </c>
      <c r="X980" s="2">
        <f t="shared" si="92"/>
        <v>0</v>
      </c>
    </row>
    <row r="981" spans="9:24" ht="19.149999999999999" customHeight="1" x14ac:dyDescent="0.25">
      <c r="I981" s="13"/>
      <c r="U981" s="2">
        <f t="shared" ref="U981:U1010" si="93">IF(OR(E981=1,V981=1),1,0)</f>
        <v>0</v>
      </c>
      <c r="V981" s="2">
        <f t="shared" ref="V981:V1010" si="94">IF(OR(B981=1,E981=2),1,0)</f>
        <v>0</v>
      </c>
      <c r="W981" s="2" t="str">
        <f t="shared" ref="W981:W1010" si="95">IF(ISNUMBER(H981),H981,"")</f>
        <v/>
      </c>
      <c r="X981" s="2">
        <f t="shared" ref="X981:X1010" si="96">IF(OR(AND(L981&gt;0,ISNONTEXT(L981)),L981="Assorted"),1,0)</f>
        <v>0</v>
      </c>
    </row>
    <row r="982" spans="9:24" ht="19.149999999999999" customHeight="1" x14ac:dyDescent="0.25">
      <c r="I982" s="13"/>
      <c r="U982" s="2">
        <f t="shared" si="93"/>
        <v>0</v>
      </c>
      <c r="V982" s="2">
        <f t="shared" si="94"/>
        <v>0</v>
      </c>
      <c r="W982" s="2" t="str">
        <f t="shared" si="95"/>
        <v/>
      </c>
      <c r="X982" s="2">
        <f t="shared" si="96"/>
        <v>0</v>
      </c>
    </row>
    <row r="983" spans="9:24" ht="19.149999999999999" customHeight="1" x14ac:dyDescent="0.25">
      <c r="I983" s="13"/>
      <c r="U983" s="2">
        <f t="shared" si="93"/>
        <v>0</v>
      </c>
      <c r="V983" s="2">
        <f t="shared" si="94"/>
        <v>0</v>
      </c>
      <c r="W983" s="2" t="str">
        <f t="shared" si="95"/>
        <v/>
      </c>
      <c r="X983" s="2">
        <f t="shared" si="96"/>
        <v>0</v>
      </c>
    </row>
    <row r="984" spans="9:24" ht="19.149999999999999" customHeight="1" x14ac:dyDescent="0.25">
      <c r="I984" s="13"/>
      <c r="U984" s="2">
        <f t="shared" si="93"/>
        <v>0</v>
      </c>
      <c r="V984" s="2">
        <f t="shared" si="94"/>
        <v>0</v>
      </c>
      <c r="W984" s="2" t="str">
        <f t="shared" si="95"/>
        <v/>
      </c>
      <c r="X984" s="2">
        <f t="shared" si="96"/>
        <v>0</v>
      </c>
    </row>
    <row r="985" spans="9:24" ht="19.149999999999999" customHeight="1" x14ac:dyDescent="0.25">
      <c r="I985" s="13"/>
      <c r="U985" s="2">
        <f t="shared" si="93"/>
        <v>0</v>
      </c>
      <c r="V985" s="2">
        <f t="shared" si="94"/>
        <v>0</v>
      </c>
      <c r="W985" s="2" t="str">
        <f t="shared" si="95"/>
        <v/>
      </c>
      <c r="X985" s="2">
        <f t="shared" si="96"/>
        <v>0</v>
      </c>
    </row>
    <row r="986" spans="9:24" ht="19.149999999999999" customHeight="1" x14ac:dyDescent="0.25">
      <c r="I986" s="13"/>
      <c r="U986" s="2">
        <f t="shared" si="93"/>
        <v>0</v>
      </c>
      <c r="V986" s="2">
        <f t="shared" si="94"/>
        <v>0</v>
      </c>
      <c r="W986" s="2" t="str">
        <f t="shared" si="95"/>
        <v/>
      </c>
      <c r="X986" s="2">
        <f t="shared" si="96"/>
        <v>0</v>
      </c>
    </row>
    <row r="987" spans="9:24" ht="19.149999999999999" customHeight="1" x14ac:dyDescent="0.25">
      <c r="I987" s="13"/>
      <c r="U987" s="2">
        <f t="shared" si="93"/>
        <v>0</v>
      </c>
      <c r="V987" s="2">
        <f t="shared" si="94"/>
        <v>0</v>
      </c>
      <c r="W987" s="2" t="str">
        <f t="shared" si="95"/>
        <v/>
      </c>
      <c r="X987" s="2">
        <f t="shared" si="96"/>
        <v>0</v>
      </c>
    </row>
    <row r="988" spans="9:24" ht="19.149999999999999" customHeight="1" x14ac:dyDescent="0.25">
      <c r="I988" s="13"/>
      <c r="U988" s="2">
        <f t="shared" si="93"/>
        <v>0</v>
      </c>
      <c r="V988" s="2">
        <f t="shared" si="94"/>
        <v>0</v>
      </c>
      <c r="W988" s="2" t="str">
        <f t="shared" si="95"/>
        <v/>
      </c>
      <c r="X988" s="2">
        <f t="shared" si="96"/>
        <v>0</v>
      </c>
    </row>
    <row r="989" spans="9:24" ht="19.149999999999999" customHeight="1" x14ac:dyDescent="0.25">
      <c r="I989" s="13"/>
      <c r="U989" s="2">
        <f t="shared" si="93"/>
        <v>0</v>
      </c>
      <c r="V989" s="2">
        <f t="shared" si="94"/>
        <v>0</v>
      </c>
      <c r="W989" s="2" t="str">
        <f t="shared" si="95"/>
        <v/>
      </c>
      <c r="X989" s="2">
        <f t="shared" si="96"/>
        <v>0</v>
      </c>
    </row>
    <row r="990" spans="9:24" ht="19.149999999999999" customHeight="1" x14ac:dyDescent="0.25">
      <c r="I990" s="13"/>
      <c r="U990" s="2">
        <f t="shared" si="93"/>
        <v>0</v>
      </c>
      <c r="V990" s="2">
        <f t="shared" si="94"/>
        <v>0</v>
      </c>
      <c r="W990" s="2" t="str">
        <f t="shared" si="95"/>
        <v/>
      </c>
      <c r="X990" s="2">
        <f t="shared" si="96"/>
        <v>0</v>
      </c>
    </row>
    <row r="991" spans="9:24" ht="19.149999999999999" customHeight="1" x14ac:dyDescent="0.25">
      <c r="I991" s="13"/>
      <c r="U991" s="2">
        <f t="shared" si="93"/>
        <v>0</v>
      </c>
      <c r="V991" s="2">
        <f t="shared" si="94"/>
        <v>0</v>
      </c>
      <c r="W991" s="2" t="str">
        <f t="shared" si="95"/>
        <v/>
      </c>
      <c r="X991" s="2">
        <f t="shared" si="96"/>
        <v>0</v>
      </c>
    </row>
    <row r="992" spans="9:24" ht="19.149999999999999" customHeight="1" x14ac:dyDescent="0.25">
      <c r="I992" s="13"/>
      <c r="U992" s="2">
        <f t="shared" si="93"/>
        <v>0</v>
      </c>
      <c r="V992" s="2">
        <f t="shared" si="94"/>
        <v>0</v>
      </c>
      <c r="W992" s="2" t="str">
        <f t="shared" si="95"/>
        <v/>
      </c>
      <c r="X992" s="2">
        <f t="shared" si="96"/>
        <v>0</v>
      </c>
    </row>
    <row r="993" spans="9:24" ht="19.149999999999999" customHeight="1" x14ac:dyDescent="0.25">
      <c r="I993" s="13"/>
      <c r="U993" s="2">
        <f t="shared" si="93"/>
        <v>0</v>
      </c>
      <c r="V993" s="2">
        <f t="shared" si="94"/>
        <v>0</v>
      </c>
      <c r="W993" s="2" t="str">
        <f t="shared" si="95"/>
        <v/>
      </c>
      <c r="X993" s="2">
        <f t="shared" si="96"/>
        <v>0</v>
      </c>
    </row>
    <row r="994" spans="9:24" ht="19.149999999999999" customHeight="1" x14ac:dyDescent="0.25">
      <c r="I994" s="13"/>
      <c r="U994" s="2">
        <f t="shared" si="93"/>
        <v>0</v>
      </c>
      <c r="V994" s="2">
        <f t="shared" si="94"/>
        <v>0</v>
      </c>
      <c r="W994" s="2" t="str">
        <f t="shared" si="95"/>
        <v/>
      </c>
      <c r="X994" s="2">
        <f t="shared" si="96"/>
        <v>0</v>
      </c>
    </row>
    <row r="995" spans="9:24" ht="19.149999999999999" customHeight="1" x14ac:dyDescent="0.25">
      <c r="I995" s="13"/>
      <c r="U995" s="2">
        <f t="shared" si="93"/>
        <v>0</v>
      </c>
      <c r="V995" s="2">
        <f t="shared" si="94"/>
        <v>0</v>
      </c>
      <c r="W995" s="2" t="str">
        <f t="shared" si="95"/>
        <v/>
      </c>
      <c r="X995" s="2">
        <f t="shared" si="96"/>
        <v>0</v>
      </c>
    </row>
    <row r="996" spans="9:24" ht="19.149999999999999" customHeight="1" x14ac:dyDescent="0.25">
      <c r="I996" s="13"/>
      <c r="U996" s="2">
        <f t="shared" si="93"/>
        <v>0</v>
      </c>
      <c r="V996" s="2">
        <f t="shared" si="94"/>
        <v>0</v>
      </c>
      <c r="W996" s="2" t="str">
        <f t="shared" si="95"/>
        <v/>
      </c>
      <c r="X996" s="2">
        <f t="shared" si="96"/>
        <v>0</v>
      </c>
    </row>
    <row r="997" spans="9:24" ht="19.149999999999999" customHeight="1" x14ac:dyDescent="0.25">
      <c r="I997" s="13"/>
      <c r="U997" s="2">
        <f t="shared" si="93"/>
        <v>0</v>
      </c>
      <c r="V997" s="2">
        <f t="shared" si="94"/>
        <v>0</v>
      </c>
      <c r="W997" s="2" t="str">
        <f t="shared" si="95"/>
        <v/>
      </c>
      <c r="X997" s="2">
        <f t="shared" si="96"/>
        <v>0</v>
      </c>
    </row>
    <row r="998" spans="9:24" ht="19.149999999999999" customHeight="1" x14ac:dyDescent="0.25">
      <c r="I998" s="13"/>
      <c r="U998" s="2">
        <f t="shared" si="93"/>
        <v>0</v>
      </c>
      <c r="V998" s="2">
        <f t="shared" si="94"/>
        <v>0</v>
      </c>
      <c r="W998" s="2" t="str">
        <f t="shared" si="95"/>
        <v/>
      </c>
      <c r="X998" s="2">
        <f t="shared" si="96"/>
        <v>0</v>
      </c>
    </row>
    <row r="999" spans="9:24" ht="19.149999999999999" customHeight="1" x14ac:dyDescent="0.25">
      <c r="I999" s="13"/>
      <c r="U999" s="2">
        <f t="shared" si="93"/>
        <v>0</v>
      </c>
      <c r="V999" s="2">
        <f t="shared" si="94"/>
        <v>0</v>
      </c>
      <c r="W999" s="2" t="str">
        <f t="shared" si="95"/>
        <v/>
      </c>
      <c r="X999" s="2">
        <f t="shared" si="96"/>
        <v>0</v>
      </c>
    </row>
    <row r="1000" spans="9:24" ht="19.149999999999999" customHeight="1" x14ac:dyDescent="0.25">
      <c r="I1000" s="13"/>
      <c r="U1000" s="2">
        <f t="shared" si="93"/>
        <v>0</v>
      </c>
      <c r="V1000" s="2">
        <f t="shared" si="94"/>
        <v>0</v>
      </c>
      <c r="W1000" s="2" t="str">
        <f t="shared" si="95"/>
        <v/>
      </c>
      <c r="X1000" s="2">
        <f t="shared" si="96"/>
        <v>0</v>
      </c>
    </row>
    <row r="1001" spans="9:24" ht="19.149999999999999" customHeight="1" x14ac:dyDescent="0.25">
      <c r="I1001" s="13"/>
      <c r="U1001" s="2">
        <f t="shared" si="93"/>
        <v>0</v>
      </c>
      <c r="V1001" s="2">
        <f t="shared" si="94"/>
        <v>0</v>
      </c>
      <c r="W1001" s="2" t="str">
        <f t="shared" si="95"/>
        <v/>
      </c>
      <c r="X1001" s="2">
        <f t="shared" si="96"/>
        <v>0</v>
      </c>
    </row>
    <row r="1002" spans="9:24" ht="19.149999999999999" customHeight="1" x14ac:dyDescent="0.25">
      <c r="I1002" s="13"/>
      <c r="U1002" s="2">
        <f t="shared" si="93"/>
        <v>0</v>
      </c>
      <c r="V1002" s="2">
        <f t="shared" si="94"/>
        <v>0</v>
      </c>
      <c r="W1002" s="2" t="str">
        <f t="shared" si="95"/>
        <v/>
      </c>
      <c r="X1002" s="2">
        <f t="shared" si="96"/>
        <v>0</v>
      </c>
    </row>
    <row r="1003" spans="9:24" ht="19.149999999999999" customHeight="1" x14ac:dyDescent="0.25">
      <c r="I1003" s="13"/>
      <c r="U1003" s="2">
        <f t="shared" si="93"/>
        <v>0</v>
      </c>
      <c r="V1003" s="2">
        <f t="shared" si="94"/>
        <v>0</v>
      </c>
      <c r="W1003" s="2" t="str">
        <f t="shared" si="95"/>
        <v/>
      </c>
      <c r="X1003" s="2">
        <f t="shared" si="96"/>
        <v>0</v>
      </c>
    </row>
    <row r="1004" spans="9:24" ht="19.149999999999999" customHeight="1" x14ac:dyDescent="0.25">
      <c r="I1004" s="13"/>
      <c r="U1004" s="2">
        <f t="shared" si="93"/>
        <v>0</v>
      </c>
      <c r="V1004" s="2">
        <f t="shared" si="94"/>
        <v>0</v>
      </c>
      <c r="W1004" s="2" t="str">
        <f t="shared" si="95"/>
        <v/>
      </c>
      <c r="X1004" s="2">
        <f t="shared" si="96"/>
        <v>0</v>
      </c>
    </row>
    <row r="1005" spans="9:24" ht="19.149999999999999" customHeight="1" x14ac:dyDescent="0.25">
      <c r="I1005" s="13"/>
      <c r="U1005" s="2">
        <f t="shared" si="93"/>
        <v>0</v>
      </c>
      <c r="V1005" s="2">
        <f t="shared" si="94"/>
        <v>0</v>
      </c>
      <c r="W1005" s="2" t="str">
        <f t="shared" si="95"/>
        <v/>
      </c>
      <c r="X1005" s="2">
        <f t="shared" si="96"/>
        <v>0</v>
      </c>
    </row>
    <row r="1006" spans="9:24" ht="19.149999999999999" customHeight="1" x14ac:dyDescent="0.25">
      <c r="I1006" s="13"/>
      <c r="U1006" s="2">
        <f t="shared" si="93"/>
        <v>0</v>
      </c>
      <c r="V1006" s="2">
        <f t="shared" si="94"/>
        <v>0</v>
      </c>
      <c r="W1006" s="2" t="str">
        <f t="shared" si="95"/>
        <v/>
      </c>
      <c r="X1006" s="2">
        <f t="shared" si="96"/>
        <v>0</v>
      </c>
    </row>
    <row r="1007" spans="9:24" ht="19.149999999999999" customHeight="1" x14ac:dyDescent="0.25">
      <c r="I1007" s="13"/>
      <c r="U1007" s="2">
        <f t="shared" si="93"/>
        <v>0</v>
      </c>
      <c r="V1007" s="2">
        <f t="shared" si="94"/>
        <v>0</v>
      </c>
      <c r="W1007" s="2" t="str">
        <f t="shared" si="95"/>
        <v/>
      </c>
      <c r="X1007" s="2">
        <f t="shared" si="96"/>
        <v>0</v>
      </c>
    </row>
    <row r="1008" spans="9:24" ht="19.149999999999999" customHeight="1" x14ac:dyDescent="0.25">
      <c r="I1008" s="13"/>
      <c r="U1008" s="2">
        <f t="shared" si="93"/>
        <v>0</v>
      </c>
      <c r="V1008" s="2">
        <f t="shared" si="94"/>
        <v>0</v>
      </c>
      <c r="W1008" s="2" t="str">
        <f t="shared" si="95"/>
        <v/>
      </c>
      <c r="X1008" s="2">
        <f t="shared" si="96"/>
        <v>0</v>
      </c>
    </row>
    <row r="1009" spans="9:24" ht="19.149999999999999" customHeight="1" x14ac:dyDescent="0.25">
      <c r="I1009" s="13"/>
      <c r="U1009" s="2">
        <f t="shared" si="93"/>
        <v>0</v>
      </c>
      <c r="V1009" s="2">
        <f t="shared" si="94"/>
        <v>0</v>
      </c>
      <c r="W1009" s="2" t="str">
        <f t="shared" si="95"/>
        <v/>
      </c>
      <c r="X1009" s="2">
        <f t="shared" si="96"/>
        <v>0</v>
      </c>
    </row>
    <row r="1010" spans="9:24" ht="19.149999999999999" customHeight="1" x14ac:dyDescent="0.25">
      <c r="I1010" s="13"/>
      <c r="U1010" s="2">
        <f t="shared" si="93"/>
        <v>0</v>
      </c>
      <c r="V1010" s="2">
        <f t="shared" si="94"/>
        <v>0</v>
      </c>
      <c r="W1010" s="2" t="str">
        <f t="shared" si="95"/>
        <v/>
      </c>
      <c r="X1010" s="2">
        <f t="shared" si="96"/>
        <v>0</v>
      </c>
    </row>
    <row r="1011" spans="9:24" ht="19.149999999999999" customHeight="1" x14ac:dyDescent="0.25">
      <c r="I1011" s="13"/>
      <c r="W1011" s="2" t="str">
        <f t="shared" ref="W1011:W1013" si="97">IF(ISNUMBER(H1011),H1011,"")</f>
        <v/>
      </c>
    </row>
    <row r="1012" spans="9:24" ht="19.149999999999999" customHeight="1" x14ac:dyDescent="0.25">
      <c r="I1012" s="13"/>
      <c r="W1012" s="2" t="str">
        <f t="shared" si="97"/>
        <v/>
      </c>
    </row>
    <row r="1013" spans="9:24" ht="19.149999999999999" customHeight="1" x14ac:dyDescent="0.25">
      <c r="I1013" s="13"/>
      <c r="W1013" s="2" t="str">
        <f t="shared" si="97"/>
        <v/>
      </c>
    </row>
    <row r="1014" spans="9:24" ht="19.149999999999999" customHeight="1" x14ac:dyDescent="0.25">
      <c r="I1014" s="13"/>
    </row>
    <row r="1015" spans="9:24" ht="19.149999999999999" customHeight="1" x14ac:dyDescent="0.25">
      <c r="I1015" s="13"/>
    </row>
    <row r="1016" spans="9:24" ht="19.149999999999999" customHeight="1" x14ac:dyDescent="0.25">
      <c r="I1016" s="13"/>
    </row>
    <row r="1017" spans="9:24" ht="19.149999999999999" customHeight="1" x14ac:dyDescent="0.25">
      <c r="I1017" s="13"/>
    </row>
    <row r="1018" spans="9:24" ht="19.149999999999999" customHeight="1" x14ac:dyDescent="0.25">
      <c r="I1018" s="13"/>
    </row>
    <row r="1019" spans="9:24" ht="19.149999999999999" customHeight="1" x14ac:dyDescent="0.25">
      <c r="I1019" s="13"/>
    </row>
    <row r="1020" spans="9:24" ht="19.149999999999999" customHeight="1" x14ac:dyDescent="0.25">
      <c r="I1020" s="13"/>
    </row>
    <row r="1021" spans="9:24" ht="19.149999999999999" customHeight="1" x14ac:dyDescent="0.25">
      <c r="I1021" s="13"/>
    </row>
    <row r="1022" spans="9:24" ht="19.149999999999999" customHeight="1" x14ac:dyDescent="0.25">
      <c r="I1022" s="13"/>
    </row>
    <row r="1023" spans="9:24" ht="19.149999999999999" customHeight="1" x14ac:dyDescent="0.25">
      <c r="I1023" s="13"/>
    </row>
    <row r="1024" spans="9:24" ht="19.149999999999999" customHeight="1" x14ac:dyDescent="0.25">
      <c r="I1024" s="13"/>
    </row>
    <row r="1025" spans="9:9" ht="19.149999999999999" customHeight="1" x14ac:dyDescent="0.25">
      <c r="I1025" s="13"/>
    </row>
    <row r="1026" spans="9:9" ht="19.149999999999999" customHeight="1" x14ac:dyDescent="0.25">
      <c r="I1026" s="13"/>
    </row>
    <row r="1027" spans="9:9" ht="19.149999999999999" customHeight="1" x14ac:dyDescent="0.25">
      <c r="I1027" s="13"/>
    </row>
    <row r="1028" spans="9:9" ht="19.149999999999999" customHeight="1" x14ac:dyDescent="0.25">
      <c r="I1028" s="13"/>
    </row>
    <row r="1029" spans="9:9" ht="19.149999999999999" customHeight="1" x14ac:dyDescent="0.25">
      <c r="I1029" s="13"/>
    </row>
    <row r="1030" spans="9:9" ht="19.149999999999999" customHeight="1" x14ac:dyDescent="0.25">
      <c r="I1030" s="13"/>
    </row>
    <row r="1031" spans="9:9" ht="19.149999999999999" customHeight="1" x14ac:dyDescent="0.25">
      <c r="I1031" s="13"/>
    </row>
    <row r="1032" spans="9:9" ht="19.149999999999999" customHeight="1" x14ac:dyDescent="0.25">
      <c r="I1032" s="13"/>
    </row>
    <row r="1033" spans="9:9" ht="19.149999999999999" customHeight="1" x14ac:dyDescent="0.25">
      <c r="I1033" s="13"/>
    </row>
    <row r="1034" spans="9:9" ht="19.149999999999999" customHeight="1" x14ac:dyDescent="0.25">
      <c r="I1034" s="13"/>
    </row>
    <row r="1035" spans="9:9" ht="19.149999999999999" customHeight="1" x14ac:dyDescent="0.25">
      <c r="I1035" s="13"/>
    </row>
    <row r="1036" spans="9:9" ht="19.149999999999999" customHeight="1" x14ac:dyDescent="0.25">
      <c r="I1036" s="13"/>
    </row>
    <row r="1037" spans="9:9" ht="19.149999999999999" customHeight="1" x14ac:dyDescent="0.25">
      <c r="I1037" s="13"/>
    </row>
    <row r="1038" spans="9:9" ht="19.149999999999999" customHeight="1" x14ac:dyDescent="0.25">
      <c r="I1038" s="13"/>
    </row>
    <row r="1039" spans="9:9" ht="19.149999999999999" customHeight="1" x14ac:dyDescent="0.25">
      <c r="I1039" s="13"/>
    </row>
    <row r="1040" spans="9:9" ht="19.149999999999999" customHeight="1" x14ac:dyDescent="0.25">
      <c r="I1040" s="13"/>
    </row>
    <row r="1041" spans="9:9" ht="19.149999999999999" customHeight="1" x14ac:dyDescent="0.25">
      <c r="I1041" s="13"/>
    </row>
    <row r="1042" spans="9:9" ht="19.149999999999999" customHeight="1" x14ac:dyDescent="0.25">
      <c r="I1042" s="13"/>
    </row>
    <row r="1043" spans="9:9" ht="19.149999999999999" customHeight="1" x14ac:dyDescent="0.25">
      <c r="I1043" s="13"/>
    </row>
    <row r="1044" spans="9:9" ht="19.149999999999999" customHeight="1" x14ac:dyDescent="0.25">
      <c r="I1044" s="13"/>
    </row>
    <row r="1045" spans="9:9" ht="19.149999999999999" customHeight="1" x14ac:dyDescent="0.25">
      <c r="I1045" s="13"/>
    </row>
    <row r="1046" spans="9:9" ht="19.149999999999999" customHeight="1" x14ac:dyDescent="0.25">
      <c r="I1046" s="13"/>
    </row>
    <row r="1047" spans="9:9" ht="19.149999999999999" customHeight="1" x14ac:dyDescent="0.25">
      <c r="I1047" s="13"/>
    </row>
    <row r="1048" spans="9:9" ht="19.149999999999999" customHeight="1" x14ac:dyDescent="0.25">
      <c r="I1048" s="13"/>
    </row>
    <row r="1049" spans="9:9" ht="19.149999999999999" customHeight="1" x14ac:dyDescent="0.25">
      <c r="I1049" s="13"/>
    </row>
    <row r="1050" spans="9:9" ht="19.149999999999999" customHeight="1" x14ac:dyDescent="0.25">
      <c r="I1050" s="13"/>
    </row>
    <row r="1051" spans="9:9" ht="19.149999999999999" customHeight="1" x14ac:dyDescent="0.25">
      <c r="I1051" s="13"/>
    </row>
    <row r="1052" spans="9:9" ht="19.149999999999999" customHeight="1" x14ac:dyDescent="0.25">
      <c r="I1052" s="13"/>
    </row>
    <row r="1053" spans="9:9" ht="19.149999999999999" customHeight="1" x14ac:dyDescent="0.25">
      <c r="I1053" s="13"/>
    </row>
    <row r="1054" spans="9:9" ht="19.149999999999999" customHeight="1" x14ac:dyDescent="0.25">
      <c r="I1054" s="13"/>
    </row>
    <row r="1055" spans="9:9" ht="19.149999999999999" customHeight="1" x14ac:dyDescent="0.25">
      <c r="I1055" s="13"/>
    </row>
    <row r="1056" spans="9:9" ht="19.149999999999999" customHeight="1" x14ac:dyDescent="0.25">
      <c r="I1056" s="13"/>
    </row>
    <row r="1057" spans="9:9" ht="19.149999999999999" customHeight="1" x14ac:dyDescent="0.25">
      <c r="I1057" s="13"/>
    </row>
    <row r="1058" spans="9:9" ht="19.149999999999999" customHeight="1" x14ac:dyDescent="0.25">
      <c r="I1058" s="13"/>
    </row>
    <row r="1059" spans="9:9" ht="19.149999999999999" customHeight="1" x14ac:dyDescent="0.25">
      <c r="I1059" s="13"/>
    </row>
    <row r="1060" spans="9:9" ht="19.149999999999999" customHeight="1" x14ac:dyDescent="0.25">
      <c r="I1060" s="13"/>
    </row>
    <row r="1061" spans="9:9" ht="19.149999999999999" customHeight="1" x14ac:dyDescent="0.25">
      <c r="I1061" s="13"/>
    </row>
    <row r="1062" spans="9:9" ht="19.149999999999999" customHeight="1" x14ac:dyDescent="0.25">
      <c r="I1062" s="13"/>
    </row>
    <row r="1063" spans="9:9" ht="19.149999999999999" customHeight="1" x14ac:dyDescent="0.25">
      <c r="I1063" s="13"/>
    </row>
    <row r="1064" spans="9:9" ht="19.149999999999999" customHeight="1" x14ac:dyDescent="0.25">
      <c r="I1064" s="13"/>
    </row>
    <row r="1065" spans="9:9" ht="19.149999999999999" customHeight="1" x14ac:dyDescent="0.25">
      <c r="I1065" s="13"/>
    </row>
    <row r="1066" spans="9:9" ht="19.149999999999999" customHeight="1" x14ac:dyDescent="0.25">
      <c r="I1066" s="13"/>
    </row>
    <row r="1067" spans="9:9" ht="19.149999999999999" customHeight="1" x14ac:dyDescent="0.25">
      <c r="I1067" s="13"/>
    </row>
    <row r="1068" spans="9:9" ht="19.149999999999999" customHeight="1" x14ac:dyDescent="0.25">
      <c r="I1068" s="13"/>
    </row>
    <row r="1069" spans="9:9" ht="19.149999999999999" customHeight="1" x14ac:dyDescent="0.25">
      <c r="I1069" s="13"/>
    </row>
    <row r="1070" spans="9:9" ht="19.149999999999999" customHeight="1" x14ac:dyDescent="0.25">
      <c r="I1070" s="13"/>
    </row>
    <row r="1071" spans="9:9" ht="19.149999999999999" customHeight="1" x14ac:dyDescent="0.25">
      <c r="I1071" s="13"/>
    </row>
    <row r="1072" spans="9:9" ht="19.149999999999999" customHeight="1" x14ac:dyDescent="0.25">
      <c r="I1072" s="13"/>
    </row>
    <row r="1073" spans="9:9" ht="19.149999999999999" customHeight="1" x14ac:dyDescent="0.25">
      <c r="I1073" s="13"/>
    </row>
    <row r="1074" spans="9:9" ht="19.149999999999999" customHeight="1" x14ac:dyDescent="0.25">
      <c r="I1074" s="13"/>
    </row>
    <row r="1075" spans="9:9" ht="19.149999999999999" customHeight="1" x14ac:dyDescent="0.25">
      <c r="I1075" s="13"/>
    </row>
    <row r="1076" spans="9:9" ht="19.149999999999999" customHeight="1" x14ac:dyDescent="0.25">
      <c r="I1076" s="13"/>
    </row>
    <row r="1077" spans="9:9" ht="19.149999999999999" customHeight="1" x14ac:dyDescent="0.25">
      <c r="I1077" s="13"/>
    </row>
    <row r="1078" spans="9:9" ht="19.149999999999999" customHeight="1" x14ac:dyDescent="0.25">
      <c r="I1078" s="13"/>
    </row>
    <row r="1079" spans="9:9" ht="19.149999999999999" customHeight="1" x14ac:dyDescent="0.25">
      <c r="I1079" s="13"/>
    </row>
    <row r="1080" spans="9:9" ht="19.149999999999999" customHeight="1" x14ac:dyDescent="0.25">
      <c r="I1080" s="13"/>
    </row>
    <row r="1081" spans="9:9" ht="19.149999999999999" customHeight="1" x14ac:dyDescent="0.25">
      <c r="I1081" s="13"/>
    </row>
    <row r="1082" spans="9:9" ht="19.149999999999999" customHeight="1" x14ac:dyDescent="0.25">
      <c r="I1082" s="13"/>
    </row>
    <row r="1083" spans="9:9" ht="19.149999999999999" customHeight="1" x14ac:dyDescent="0.25">
      <c r="I1083" s="13"/>
    </row>
    <row r="1084" spans="9:9" ht="19.149999999999999" customHeight="1" x14ac:dyDescent="0.25">
      <c r="I1084" s="13"/>
    </row>
    <row r="1085" spans="9:9" ht="19.149999999999999" customHeight="1" x14ac:dyDescent="0.25">
      <c r="I1085" s="13"/>
    </row>
    <row r="1086" spans="9:9" ht="19.149999999999999" customHeight="1" x14ac:dyDescent="0.25">
      <c r="I1086" s="13"/>
    </row>
    <row r="1087" spans="9:9" ht="19.149999999999999" customHeight="1" x14ac:dyDescent="0.25">
      <c r="I1087" s="13"/>
    </row>
    <row r="1088" spans="9:9" ht="19.149999999999999" customHeight="1" x14ac:dyDescent="0.25">
      <c r="I1088" s="13"/>
    </row>
    <row r="1089" spans="9:9" ht="19.149999999999999" customHeight="1" x14ac:dyDescent="0.25">
      <c r="I1089" s="13"/>
    </row>
    <row r="1090" spans="9:9" ht="19.149999999999999" customHeight="1" x14ac:dyDescent="0.25">
      <c r="I1090" s="13"/>
    </row>
    <row r="1091" spans="9:9" ht="19.149999999999999" customHeight="1" x14ac:dyDescent="0.25">
      <c r="I1091" s="13"/>
    </row>
    <row r="1092" spans="9:9" ht="19.149999999999999" customHeight="1" x14ac:dyDescent="0.25">
      <c r="I1092" s="13"/>
    </row>
    <row r="1093" spans="9:9" ht="19.149999999999999" customHeight="1" x14ac:dyDescent="0.25">
      <c r="I1093" s="13"/>
    </row>
    <row r="1094" spans="9:9" ht="19.149999999999999" customHeight="1" x14ac:dyDescent="0.25">
      <c r="I1094" s="13"/>
    </row>
    <row r="1095" spans="9:9" ht="19.149999999999999" customHeight="1" x14ac:dyDescent="0.25">
      <c r="I1095" s="13"/>
    </row>
    <row r="1096" spans="9:9" ht="19.149999999999999" customHeight="1" x14ac:dyDescent="0.25">
      <c r="I1096" s="13"/>
    </row>
    <row r="1097" spans="9:9" ht="19.149999999999999" customHeight="1" x14ac:dyDescent="0.25">
      <c r="I1097" s="13"/>
    </row>
    <row r="1098" spans="9:9" ht="19.149999999999999" customHeight="1" x14ac:dyDescent="0.25">
      <c r="I1098" s="13"/>
    </row>
    <row r="1099" spans="9:9" ht="19.149999999999999" customHeight="1" x14ac:dyDescent="0.25">
      <c r="I1099" s="13"/>
    </row>
    <row r="1100" spans="9:9" ht="19.149999999999999" customHeight="1" x14ac:dyDescent="0.25">
      <c r="I1100" s="13"/>
    </row>
    <row r="1101" spans="9:9" ht="19.149999999999999" customHeight="1" x14ac:dyDescent="0.25">
      <c r="I1101" s="13"/>
    </row>
    <row r="1102" spans="9:9" ht="19.149999999999999" customHeight="1" x14ac:dyDescent="0.25">
      <c r="I1102" s="13"/>
    </row>
    <row r="1103" spans="9:9" ht="19.149999999999999" customHeight="1" x14ac:dyDescent="0.25">
      <c r="I1103" s="13"/>
    </row>
    <row r="1104" spans="9:9" ht="19.149999999999999" customHeight="1" x14ac:dyDescent="0.25">
      <c r="I1104" s="13"/>
    </row>
    <row r="1105" spans="9:9" ht="19.149999999999999" customHeight="1" x14ac:dyDescent="0.25">
      <c r="I1105" s="13"/>
    </row>
    <row r="1106" spans="9:9" ht="19.149999999999999" customHeight="1" x14ac:dyDescent="0.25">
      <c r="I1106" s="13"/>
    </row>
    <row r="1107" spans="9:9" ht="19.149999999999999" customHeight="1" x14ac:dyDescent="0.25">
      <c r="I1107" s="13"/>
    </row>
    <row r="1108" spans="9:9" ht="19.149999999999999" customHeight="1" x14ac:dyDescent="0.25">
      <c r="I1108" s="13"/>
    </row>
    <row r="1109" spans="9:9" ht="19.149999999999999" customHeight="1" x14ac:dyDescent="0.25">
      <c r="I1109" s="13"/>
    </row>
    <row r="1110" spans="9:9" ht="19.149999999999999" customHeight="1" x14ac:dyDescent="0.25">
      <c r="I1110" s="13"/>
    </row>
    <row r="1111" spans="9:9" ht="19.149999999999999" customHeight="1" x14ac:dyDescent="0.25">
      <c r="I1111" s="13"/>
    </row>
    <row r="1112" spans="9:9" ht="19.149999999999999" customHeight="1" x14ac:dyDescent="0.25">
      <c r="I1112" s="13"/>
    </row>
    <row r="1113" spans="9:9" ht="19.149999999999999" customHeight="1" x14ac:dyDescent="0.25">
      <c r="I1113" s="13"/>
    </row>
    <row r="1114" spans="9:9" ht="19.149999999999999" customHeight="1" x14ac:dyDescent="0.25">
      <c r="I1114" s="13"/>
    </row>
    <row r="1115" spans="9:9" ht="19.149999999999999" customHeight="1" x14ac:dyDescent="0.25">
      <c r="I1115" s="13"/>
    </row>
    <row r="1116" spans="9:9" ht="19.149999999999999" customHeight="1" x14ac:dyDescent="0.25">
      <c r="I1116" s="13"/>
    </row>
    <row r="1117" spans="9:9" ht="19.149999999999999" customHeight="1" x14ac:dyDescent="0.25">
      <c r="I1117" s="13"/>
    </row>
    <row r="1118" spans="9:9" ht="19.149999999999999" customHeight="1" x14ac:dyDescent="0.25">
      <c r="I1118" s="13"/>
    </row>
    <row r="1119" spans="9:9" ht="19.149999999999999" customHeight="1" x14ac:dyDescent="0.25">
      <c r="I1119" s="13"/>
    </row>
    <row r="1120" spans="9:9" ht="19.149999999999999" customHeight="1" x14ac:dyDescent="0.25">
      <c r="I1120" s="13"/>
    </row>
    <row r="1121" spans="9:9" ht="19.149999999999999" customHeight="1" x14ac:dyDescent="0.25">
      <c r="I1121" s="13"/>
    </row>
    <row r="1122" spans="9:9" ht="19.149999999999999" customHeight="1" x14ac:dyDescent="0.25">
      <c r="I1122" s="13"/>
    </row>
    <row r="1123" spans="9:9" ht="19.149999999999999" customHeight="1" x14ac:dyDescent="0.25">
      <c r="I1123" s="13"/>
    </row>
    <row r="1124" spans="9:9" ht="19.149999999999999" customHeight="1" x14ac:dyDescent="0.25">
      <c r="I1124" s="13"/>
    </row>
    <row r="1125" spans="9:9" ht="19.149999999999999" customHeight="1" x14ac:dyDescent="0.25">
      <c r="I1125" s="13"/>
    </row>
    <row r="1126" spans="9:9" ht="19.149999999999999" customHeight="1" x14ac:dyDescent="0.25">
      <c r="I1126" s="13"/>
    </row>
    <row r="1127" spans="9:9" ht="19.149999999999999" customHeight="1" x14ac:dyDescent="0.25">
      <c r="I1127" s="13"/>
    </row>
    <row r="1128" spans="9:9" ht="19.149999999999999" customHeight="1" x14ac:dyDescent="0.25">
      <c r="I1128" s="13"/>
    </row>
    <row r="1129" spans="9:9" ht="19.149999999999999" customHeight="1" x14ac:dyDescent="0.25">
      <c r="I1129" s="13"/>
    </row>
    <row r="1130" spans="9:9" ht="19.149999999999999" customHeight="1" x14ac:dyDescent="0.25">
      <c r="I1130" s="13"/>
    </row>
    <row r="1131" spans="9:9" ht="19.149999999999999" customHeight="1" x14ac:dyDescent="0.25">
      <c r="I1131" s="13"/>
    </row>
    <row r="1132" spans="9:9" ht="19.149999999999999" customHeight="1" x14ac:dyDescent="0.25">
      <c r="I1132" s="13"/>
    </row>
    <row r="1133" spans="9:9" ht="19.149999999999999" customHeight="1" x14ac:dyDescent="0.25">
      <c r="I1133" s="13"/>
    </row>
    <row r="1134" spans="9:9" ht="19.149999999999999" customHeight="1" x14ac:dyDescent="0.25">
      <c r="I1134" s="13"/>
    </row>
    <row r="1135" spans="9:9" ht="19.149999999999999" customHeight="1" x14ac:dyDescent="0.25">
      <c r="I1135" s="13"/>
    </row>
    <row r="1136" spans="9:9" ht="19.149999999999999" customHeight="1" x14ac:dyDescent="0.25">
      <c r="I1136" s="13"/>
    </row>
    <row r="1137" spans="9:9" ht="19.149999999999999" customHeight="1" x14ac:dyDescent="0.25">
      <c r="I1137" s="13"/>
    </row>
    <row r="1138" spans="9:9" ht="19.149999999999999" customHeight="1" x14ac:dyDescent="0.25">
      <c r="I1138" s="13"/>
    </row>
    <row r="1139" spans="9:9" ht="19.149999999999999" customHeight="1" x14ac:dyDescent="0.25">
      <c r="I1139" s="14"/>
    </row>
    <row r="1140" spans="9:9" ht="19.149999999999999" customHeight="1" x14ac:dyDescent="0.25">
      <c r="I1140" s="14"/>
    </row>
    <row r="1141" spans="9:9" ht="19.149999999999999" customHeight="1" x14ac:dyDescent="0.25">
      <c r="I1141" s="14"/>
    </row>
    <row r="1142" spans="9:9" ht="19.149999999999999" customHeight="1" x14ac:dyDescent="0.25">
      <c r="I1142" s="14"/>
    </row>
    <row r="1143" spans="9:9" ht="19.149999999999999" customHeight="1" x14ac:dyDescent="0.25">
      <c r="I1143" s="14"/>
    </row>
    <row r="1144" spans="9:9" ht="19.149999999999999" customHeight="1" x14ac:dyDescent="0.25">
      <c r="I1144" s="14"/>
    </row>
  </sheetData>
  <sheetProtection formatCells="0"/>
  <protectedRanges>
    <protectedRange sqref="N1:S2" name="SO Number"/>
    <protectedRange sqref="K1:M2" name="Terms"/>
  </protectedRanges>
  <mergeCells count="63">
    <mergeCell ref="N14:O14"/>
    <mergeCell ref="N15:O15"/>
    <mergeCell ref="P14:Q14"/>
    <mergeCell ref="P15:Q15"/>
    <mergeCell ref="F15:G15"/>
    <mergeCell ref="H14:I14"/>
    <mergeCell ref="H15:I15"/>
    <mergeCell ref="J14:K14"/>
    <mergeCell ref="J15:K15"/>
    <mergeCell ref="F14:G14"/>
    <mergeCell ref="P9:S9"/>
    <mergeCell ref="N8:O8"/>
    <mergeCell ref="P8:S8"/>
    <mergeCell ref="F12:G12"/>
    <mergeCell ref="F13:G13"/>
    <mergeCell ref="H12:I12"/>
    <mergeCell ref="H13:I13"/>
    <mergeCell ref="J12:K12"/>
    <mergeCell ref="J13:K13"/>
    <mergeCell ref="J19:K19"/>
    <mergeCell ref="L19:M19"/>
    <mergeCell ref="N19:O19"/>
    <mergeCell ref="N10:S11"/>
    <mergeCell ref="F18:G18"/>
    <mergeCell ref="H18:I18"/>
    <mergeCell ref="J18:K18"/>
    <mergeCell ref="L18:M18"/>
    <mergeCell ref="N18:O18"/>
    <mergeCell ref="L13:M13"/>
    <mergeCell ref="L12:M12"/>
    <mergeCell ref="F7:F11"/>
    <mergeCell ref="G7:M11"/>
    <mergeCell ref="N7:O7"/>
    <mergeCell ref="P7:S7"/>
    <mergeCell ref="N9:O9"/>
    <mergeCell ref="P19:Q19"/>
    <mergeCell ref="R19:S19"/>
    <mergeCell ref="P18:Q18"/>
    <mergeCell ref="R18:S18"/>
    <mergeCell ref="N12:O12"/>
    <mergeCell ref="N13:O13"/>
    <mergeCell ref="P12:Q12"/>
    <mergeCell ref="P13:Q13"/>
    <mergeCell ref="R12:S12"/>
    <mergeCell ref="R13:S13"/>
    <mergeCell ref="G16:S16"/>
    <mergeCell ref="R14:S14"/>
    <mergeCell ref="L14:M14"/>
    <mergeCell ref="L15:M15"/>
    <mergeCell ref="F19:G19"/>
    <mergeCell ref="H19:I19"/>
    <mergeCell ref="N1:S2"/>
    <mergeCell ref="K1:M2"/>
    <mergeCell ref="N3:O3"/>
    <mergeCell ref="P3:S3"/>
    <mergeCell ref="N4:O4"/>
    <mergeCell ref="G3:M6"/>
    <mergeCell ref="F3:F6"/>
    <mergeCell ref="P4:S4"/>
    <mergeCell ref="N5:O5"/>
    <mergeCell ref="P5:S5"/>
    <mergeCell ref="N6:O6"/>
    <mergeCell ref="P6:S6"/>
  </mergeCells>
  <conditionalFormatting sqref="Y5">
    <cfRule type="containsText" dxfId="19" priority="11" operator="containsText" text="NO">
      <formula>NOT(ISERROR(SEARCH("NO",Y5)))</formula>
    </cfRule>
    <cfRule type="containsText" dxfId="18" priority="12" operator="containsText" text="Yes">
      <formula>NOT(ISERROR(SEARCH("Yes",Y5)))</formula>
    </cfRule>
    <cfRule type="expression" dxfId="17" priority="27">
      <formula>"""NO"""</formula>
    </cfRule>
  </conditionalFormatting>
  <conditionalFormatting sqref="F21:F840">
    <cfRule type="expression" dxfId="16" priority="14">
      <formula>$E21=1</formula>
    </cfRule>
  </conditionalFormatting>
  <conditionalFormatting sqref="S21:S877">
    <cfRule type="expression" dxfId="15" priority="15">
      <formula>$E21=1</formula>
    </cfRule>
  </conditionalFormatting>
  <conditionalFormatting sqref="F21:H877">
    <cfRule type="expression" dxfId="14" priority="20">
      <formula>$V21&gt;0</formula>
    </cfRule>
  </conditionalFormatting>
  <conditionalFormatting sqref="M21:S877">
    <cfRule type="expression" dxfId="13" priority="9">
      <formula>$V21&gt;0</formula>
    </cfRule>
    <cfRule type="expression" dxfId="12" priority="17">
      <formula>$X21&gt;0</formula>
    </cfRule>
  </conditionalFormatting>
  <conditionalFormatting sqref="I21:K877">
    <cfRule type="expression" dxfId="11" priority="26">
      <formula>$V21&gt;0</formula>
    </cfRule>
  </conditionalFormatting>
  <conditionalFormatting sqref="I21:M877">
    <cfRule type="expression" dxfId="10" priority="19">
      <formula>$V21&gt;0</formula>
    </cfRule>
  </conditionalFormatting>
  <conditionalFormatting sqref="F21:S877">
    <cfRule type="containsText" dxfId="9" priority="2" operator="containsText" text="&lt;-">
      <formula>NOT(ISERROR(SEARCH("&lt;-",F21)))</formula>
    </cfRule>
    <cfRule type="expression" dxfId="8" priority="6">
      <formula>$I21="Ch Rocx3"</formula>
    </cfRule>
    <cfRule type="containsText" dxfId="7" priority="10" operator="containsText" text="n/a">
      <formula>NOT(ISERROR(SEARCH("n/a",F21)))</formula>
    </cfRule>
    <cfRule type="expression" dxfId="6" priority="16">
      <formula>$E21=1</formula>
    </cfRule>
    <cfRule type="containsText" dxfId="5" priority="28" operator="containsText" text="Out">
      <formula>NOT(ISERROR(SEARCH("Out",F21)))</formula>
    </cfRule>
    <cfRule type="expression" dxfId="4" priority="29">
      <formula>$E21=2</formula>
    </cfRule>
  </conditionalFormatting>
  <conditionalFormatting sqref="L21:L841">
    <cfRule type="expression" dxfId="3" priority="7">
      <formula>$X21&gt;0</formula>
    </cfRule>
  </conditionalFormatting>
  <conditionalFormatting sqref="Y10">
    <cfRule type="containsText" dxfId="2" priority="3" operator="containsText" text="NO">
      <formula>NOT(ISERROR(SEARCH("NO",Y10)))</formula>
    </cfRule>
    <cfRule type="containsText" dxfId="1" priority="4" operator="containsText" text="Yes">
      <formula>NOT(ISERROR(SEARCH("Yes",Y10)))</formula>
    </cfRule>
    <cfRule type="expression" dxfId="0" priority="5">
      <formula>"""NO"""</formula>
    </cfRule>
  </conditionalFormatting>
  <dataValidations count="1">
    <dataValidation type="list" allowBlank="1" showInputMessage="1" showErrorMessage="1" sqref="K1:M2" xr:uid="{C43F3C0D-C33A-407D-952C-92E7AFE6F719}">
      <formula1>$AL$1:$AL$8</formula1>
    </dataValidation>
  </dataValidations>
  <printOptions horizontalCentered="1"/>
  <pageMargins left="0.2" right="0.2" top="0.25" bottom="0.5" header="0.3" footer="0.3"/>
  <pageSetup scale="55" orientation="portrait" r:id="rId1"/>
  <headerFooter>
    <oddFooter>&amp;L&amp;12&amp;D &amp;T&amp;R&amp;"Arial,Bold"&amp;12Page: &amp;P / &amp;N</oddFooter>
  </headerFooter>
  <rowBreaks count="4" manualBreakCount="4">
    <brk id="105" min="5" max="18" man="1"/>
    <brk id="219" min="5" max="18" man="1"/>
    <brk id="279" min="5" max="18" man="1"/>
    <brk id="594" min="5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F80"/>
  <sheetViews>
    <sheetView workbookViewId="0">
      <selection activeCell="F17" sqref="F17"/>
    </sheetView>
  </sheetViews>
  <sheetFormatPr defaultColWidth="8.81640625" defaultRowHeight="12.5" x14ac:dyDescent="0.25"/>
  <cols>
    <col min="1" max="16384" width="8.81640625" style="1"/>
  </cols>
  <sheetData>
    <row r="3" spans="2:6" ht="17.5" x14ac:dyDescent="0.25">
      <c r="B3" s="48" t="s">
        <v>281</v>
      </c>
      <c r="F3" s="103" t="s">
        <v>327</v>
      </c>
    </row>
    <row r="4" spans="2:6" x14ac:dyDescent="0.25">
      <c r="B4" s="49" t="s">
        <v>186</v>
      </c>
      <c r="F4" s="103" t="s">
        <v>328</v>
      </c>
    </row>
    <row r="5" spans="2:6" x14ac:dyDescent="0.25">
      <c r="B5" s="49" t="s">
        <v>182</v>
      </c>
    </row>
    <row r="6" spans="2:6" x14ac:dyDescent="0.25">
      <c r="B6" s="49" t="s">
        <v>87</v>
      </c>
    </row>
    <row r="7" spans="2:6" x14ac:dyDescent="0.25">
      <c r="B7" s="49" t="s">
        <v>183</v>
      </c>
    </row>
    <row r="8" spans="2:6" x14ac:dyDescent="0.25">
      <c r="B8" s="49" t="s">
        <v>185</v>
      </c>
    </row>
    <row r="9" spans="2:6" x14ac:dyDescent="0.25">
      <c r="B9" s="49" t="s">
        <v>136</v>
      </c>
    </row>
    <row r="10" spans="2:6" x14ac:dyDescent="0.25">
      <c r="B10" s="49" t="s">
        <v>135</v>
      </c>
    </row>
    <row r="11" spans="2:6" x14ac:dyDescent="0.25">
      <c r="B11" s="49" t="s">
        <v>134</v>
      </c>
    </row>
    <row r="12" spans="2:6" x14ac:dyDescent="0.25">
      <c r="B12" s="103" t="s">
        <v>133</v>
      </c>
    </row>
    <row r="13" spans="2:6" x14ac:dyDescent="0.25">
      <c r="B13" s="50"/>
    </row>
    <row r="14" spans="2:6" x14ac:dyDescent="0.25">
      <c r="B14" s="50"/>
    </row>
    <row r="15" spans="2:6" x14ac:dyDescent="0.25">
      <c r="B15" s="50"/>
    </row>
    <row r="16" spans="2:6" x14ac:dyDescent="0.25">
      <c r="B16" s="50"/>
    </row>
    <row r="17" spans="2:2" x14ac:dyDescent="0.25">
      <c r="B17" s="50"/>
    </row>
    <row r="18" spans="2:2" x14ac:dyDescent="0.25">
      <c r="B18" s="50"/>
    </row>
    <row r="19" spans="2:2" x14ac:dyDescent="0.25">
      <c r="B19" s="50"/>
    </row>
    <row r="20" spans="2:2" x14ac:dyDescent="0.25">
      <c r="B20" s="50"/>
    </row>
    <row r="21" spans="2:2" x14ac:dyDescent="0.25">
      <c r="B21" s="50"/>
    </row>
    <row r="22" spans="2:2" x14ac:dyDescent="0.25">
      <c r="B22" s="50"/>
    </row>
    <row r="23" spans="2:2" x14ac:dyDescent="0.25">
      <c r="B23" s="50"/>
    </row>
    <row r="24" spans="2:2" x14ac:dyDescent="0.25">
      <c r="B24" s="50"/>
    </row>
    <row r="25" spans="2:2" x14ac:dyDescent="0.25">
      <c r="B25" s="50"/>
    </row>
    <row r="26" spans="2:2" x14ac:dyDescent="0.25">
      <c r="B26" s="50"/>
    </row>
    <row r="27" spans="2:2" x14ac:dyDescent="0.25">
      <c r="B27" s="50"/>
    </row>
    <row r="28" spans="2:2" x14ac:dyDescent="0.25">
      <c r="B28" s="50"/>
    </row>
    <row r="29" spans="2:2" x14ac:dyDescent="0.25">
      <c r="B29" s="50"/>
    </row>
    <row r="30" spans="2:2" x14ac:dyDescent="0.25">
      <c r="B30" s="50"/>
    </row>
    <row r="31" spans="2:2" x14ac:dyDescent="0.25">
      <c r="B31" s="50"/>
    </row>
    <row r="32" spans="2:2" x14ac:dyDescent="0.25">
      <c r="B32" s="50"/>
    </row>
    <row r="33" spans="2:2" x14ac:dyDescent="0.25">
      <c r="B33" s="50"/>
    </row>
    <row r="34" spans="2:2" x14ac:dyDescent="0.25">
      <c r="B34" s="50"/>
    </row>
    <row r="35" spans="2:2" x14ac:dyDescent="0.25">
      <c r="B35" s="50"/>
    </row>
    <row r="36" spans="2:2" x14ac:dyDescent="0.25">
      <c r="B36" s="50"/>
    </row>
    <row r="37" spans="2:2" x14ac:dyDescent="0.25">
      <c r="B37" s="50"/>
    </row>
    <row r="38" spans="2:2" x14ac:dyDescent="0.25">
      <c r="B38" s="50"/>
    </row>
    <row r="39" spans="2:2" x14ac:dyDescent="0.25">
      <c r="B39" s="50"/>
    </row>
    <row r="40" spans="2:2" x14ac:dyDescent="0.25">
      <c r="B40" s="50"/>
    </row>
    <row r="41" spans="2:2" x14ac:dyDescent="0.25">
      <c r="B41" s="50"/>
    </row>
    <row r="42" spans="2:2" x14ac:dyDescent="0.25">
      <c r="B42" s="50"/>
    </row>
    <row r="43" spans="2:2" x14ac:dyDescent="0.25">
      <c r="B43" s="50"/>
    </row>
    <row r="44" spans="2:2" x14ac:dyDescent="0.25">
      <c r="B44" s="50"/>
    </row>
    <row r="45" spans="2:2" x14ac:dyDescent="0.25">
      <c r="B45" s="50"/>
    </row>
    <row r="46" spans="2:2" x14ac:dyDescent="0.25">
      <c r="B46" s="50"/>
    </row>
    <row r="47" spans="2:2" x14ac:dyDescent="0.25">
      <c r="B47" s="50"/>
    </row>
    <row r="48" spans="2:2" x14ac:dyDescent="0.25">
      <c r="B48" s="50"/>
    </row>
    <row r="49" spans="2:2" x14ac:dyDescent="0.25">
      <c r="B49" s="50"/>
    </row>
    <row r="50" spans="2:2" x14ac:dyDescent="0.25">
      <c r="B50" s="50"/>
    </row>
    <row r="51" spans="2:2" x14ac:dyDescent="0.25">
      <c r="B51" s="50"/>
    </row>
    <row r="52" spans="2:2" x14ac:dyDescent="0.25">
      <c r="B52" s="50"/>
    </row>
    <row r="53" spans="2:2" x14ac:dyDescent="0.25">
      <c r="B53" s="50"/>
    </row>
    <row r="54" spans="2:2" ht="17.5" x14ac:dyDescent="0.25">
      <c r="B54" s="48"/>
    </row>
    <row r="55" spans="2:2" x14ac:dyDescent="0.25">
      <c r="B55" s="50"/>
    </row>
    <row r="56" spans="2:2" x14ac:dyDescent="0.25">
      <c r="B56" s="50"/>
    </row>
    <row r="57" spans="2:2" x14ac:dyDescent="0.25">
      <c r="B57" s="50"/>
    </row>
    <row r="58" spans="2:2" x14ac:dyDescent="0.25">
      <c r="B58" s="50"/>
    </row>
    <row r="59" spans="2:2" x14ac:dyDescent="0.25">
      <c r="B59" s="50"/>
    </row>
    <row r="60" spans="2:2" x14ac:dyDescent="0.25">
      <c r="B60" s="50"/>
    </row>
    <row r="61" spans="2:2" x14ac:dyDescent="0.25">
      <c r="B61" s="50"/>
    </row>
    <row r="62" spans="2:2" x14ac:dyDescent="0.25">
      <c r="B62" s="50"/>
    </row>
    <row r="63" spans="2:2" x14ac:dyDescent="0.25">
      <c r="B63" s="50"/>
    </row>
    <row r="64" spans="2:2" x14ac:dyDescent="0.25">
      <c r="B64" s="50"/>
    </row>
    <row r="65" spans="2:2" x14ac:dyDescent="0.25">
      <c r="B65" s="50"/>
    </row>
    <row r="66" spans="2:2" x14ac:dyDescent="0.25">
      <c r="B66" s="50"/>
    </row>
    <row r="67" spans="2:2" x14ac:dyDescent="0.25">
      <c r="B67" s="50"/>
    </row>
    <row r="68" spans="2:2" x14ac:dyDescent="0.25">
      <c r="B68" s="50"/>
    </row>
    <row r="69" spans="2:2" x14ac:dyDescent="0.25">
      <c r="B69" s="50"/>
    </row>
    <row r="70" spans="2:2" ht="17.5" x14ac:dyDescent="0.25">
      <c r="B70" s="48"/>
    </row>
    <row r="71" spans="2:2" x14ac:dyDescent="0.25">
      <c r="B71" s="50"/>
    </row>
    <row r="72" spans="2:2" x14ac:dyDescent="0.25">
      <c r="B72" s="50"/>
    </row>
    <row r="73" spans="2:2" x14ac:dyDescent="0.25">
      <c r="B73" s="50"/>
    </row>
    <row r="74" spans="2:2" x14ac:dyDescent="0.25">
      <c r="B74" s="50"/>
    </row>
    <row r="75" spans="2:2" x14ac:dyDescent="0.25">
      <c r="B75" s="50"/>
    </row>
    <row r="76" spans="2:2" x14ac:dyDescent="0.25">
      <c r="B76" s="50"/>
    </row>
    <row r="77" spans="2:2" x14ac:dyDescent="0.25">
      <c r="B77" s="50"/>
    </row>
    <row r="78" spans="2:2" x14ac:dyDescent="0.25">
      <c r="B78" s="50"/>
    </row>
    <row r="79" spans="2:2" x14ac:dyDescent="0.25">
      <c r="B79" s="50"/>
    </row>
    <row r="80" spans="2:2" x14ac:dyDescent="0.25">
      <c r="B80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Order_Form</vt:lpstr>
      <vt:lpstr>Pricing</vt:lpstr>
      <vt:lpstr>Event Check In</vt:lpstr>
      <vt:lpstr>Summary</vt:lpstr>
      <vt:lpstr>Reference</vt:lpstr>
      <vt:lpstr>Champion</vt:lpstr>
      <vt:lpstr>GStar</vt:lpstr>
      <vt:lpstr>'Event Check In'!Print_Area</vt:lpstr>
      <vt:lpstr>Order_Form!Print_Area</vt:lpstr>
      <vt:lpstr>Summary!Print_Area</vt:lpstr>
      <vt:lpstr>Pro</vt:lpstr>
      <vt:lpstr>Star</vt:lpstr>
      <vt:lpstr>Top_of_Page</vt:lpstr>
    </vt:vector>
  </TitlesOfParts>
  <Company>INNOVA Disc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Southern</dc:creator>
  <cp:lastModifiedBy>Henry Childres</cp:lastModifiedBy>
  <cp:lastPrinted>2020-07-23T12:58:50Z</cp:lastPrinted>
  <dcterms:created xsi:type="dcterms:W3CDTF">2006-03-21T19:01:59Z</dcterms:created>
  <dcterms:modified xsi:type="dcterms:W3CDTF">2020-09-30T12:49:21Z</dcterms:modified>
</cp:coreProperties>
</file>